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lio/18072025/"/>
    </mc:Choice>
  </mc:AlternateContent>
  <xr:revisionPtr revIDLastSave="547" documentId="13_ncr:1_{296C3464-93C7-45B7-B61D-EE307DE42777}" xr6:coauthVersionLast="47" xr6:coauthVersionMax="47" xr10:uidLastSave="{056FEE7C-E55B-4EEE-975E-CECB99E1BD53}"/>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33"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D24" i="141"/>
  <c r="E23" i="141"/>
  <c r="D23" i="141"/>
  <c r="F23" i="141"/>
  <c r="E25" i="141"/>
  <c r="D25" i="141"/>
  <c r="E13" i="141"/>
  <c r="D13" i="141"/>
  <c r="D26" i="141" l="1"/>
  <c r="E26" i="141"/>
  <c r="F16" i="141"/>
  <c r="F17" i="141"/>
  <c r="D56" i="149"/>
  <c r="D30" i="149"/>
  <c r="D23" i="149"/>
  <c r="E20" i="141" l="1"/>
  <c r="D110" i="130"/>
  <c r="D22" i="130" l="1"/>
  <c r="D151" i="130" l="1"/>
  <c r="D150" i="130" s="1"/>
  <c r="D145" i="130"/>
  <c r="D136" i="130"/>
  <c r="D124" i="130"/>
  <c r="D117" i="130"/>
  <c r="D105" i="130"/>
  <c r="D95" i="130"/>
  <c r="D80" i="130"/>
  <c r="D75" i="130"/>
  <c r="D69" i="130"/>
  <c r="D67" i="130"/>
  <c r="D65" i="130"/>
  <c r="D59" i="130"/>
  <c r="D56" i="130"/>
  <c r="D51" i="130"/>
  <c r="D49" i="130"/>
  <c r="D43" i="130"/>
  <c r="D39" i="130"/>
  <c r="D30" i="130"/>
  <c r="D25" i="130"/>
  <c r="D15" i="130"/>
  <c r="D17" i="4"/>
  <c r="E40" i="131"/>
  <c r="E30" i="131"/>
  <c r="D20" i="131"/>
  <c r="E20" i="131"/>
  <c r="D104" i="130" l="1"/>
  <c r="D74" i="130"/>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E33" i="149" s="1"/>
  <c r="F33" i="149"/>
  <c r="D33" i="149"/>
  <c r="C33" i="149"/>
  <c r="C32" i="149" s="1"/>
  <c r="G31" i="149"/>
  <c r="E31" i="149"/>
  <c r="E30" i="149" s="1"/>
  <c r="F30" i="149"/>
  <c r="G30" i="149"/>
  <c r="C30" i="149"/>
  <c r="C19" i="149" s="1"/>
  <c r="G29" i="149"/>
  <c r="E28" i="149"/>
  <c r="D28" i="149"/>
  <c r="G28" i="149" s="1"/>
  <c r="C28" i="149"/>
  <c r="G27" i="149"/>
  <c r="E27" i="149"/>
  <c r="G26" i="149"/>
  <c r="E26" i="149"/>
  <c r="E23" i="149" s="1"/>
  <c r="G25" i="149"/>
  <c r="G24" i="149"/>
  <c r="G23" i="149"/>
  <c r="C23" i="149"/>
  <c r="G22" i="149"/>
  <c r="E22" i="149"/>
  <c r="E20" i="149" s="1"/>
  <c r="G21" i="149"/>
  <c r="E21" i="149"/>
  <c r="F20" i="149"/>
  <c r="D20" i="149"/>
  <c r="C20" i="149"/>
  <c r="G18" i="149"/>
  <c r="E18" i="149"/>
  <c r="E17" i="149" s="1"/>
  <c r="E16" i="149" s="1"/>
  <c r="D17" i="149"/>
  <c r="C17" i="149"/>
  <c r="C16" i="149"/>
  <c r="E28" i="148"/>
  <c r="D28" i="148"/>
  <c r="D23" i="148" s="1"/>
  <c r="E26" i="148"/>
  <c r="D26" i="148"/>
  <c r="E24" i="148"/>
  <c r="D24" i="148"/>
  <c r="E21" i="148"/>
  <c r="E20" i="148" s="1"/>
  <c r="D21" i="148"/>
  <c r="D20" i="148"/>
  <c r="E18" i="148"/>
  <c r="D18" i="148"/>
  <c r="D15" i="148" s="1"/>
  <c r="E16" i="148"/>
  <c r="D16" i="148"/>
  <c r="G20" i="149" l="1"/>
  <c r="D19" i="149"/>
  <c r="G19" i="149" s="1"/>
  <c r="D16" i="149"/>
  <c r="G16" i="149" s="1"/>
  <c r="E36" i="149"/>
  <c r="E32" i="149" s="1"/>
  <c r="E23" i="148"/>
  <c r="G17" i="149"/>
  <c r="D32" i="149"/>
  <c r="G32" i="149" s="1"/>
  <c r="F32" i="149"/>
  <c r="F23" i="149"/>
  <c r="F19" i="149" s="1"/>
  <c r="E15" i="148"/>
  <c r="D33" i="148"/>
  <c r="C56" i="149"/>
  <c r="E19" i="149"/>
  <c r="G33" i="149"/>
  <c r="F56" i="149" l="1"/>
  <c r="E33" i="148"/>
  <c r="E56" i="149"/>
  <c r="G56" i="149"/>
  <c r="D14" i="130"/>
  <c r="F14" i="141"/>
  <c r="D18" i="141"/>
  <c r="D155" i="130"/>
  <c r="G13" i="141" l="1"/>
  <c r="D154" i="130"/>
  <c r="D153" i="130" s="1"/>
  <c r="F15" i="141" l="1"/>
  <c r="F20" i="141" l="1"/>
  <c r="D27" i="141"/>
  <c r="G29" i="141" l="1"/>
  <c r="F29" i="141"/>
  <c r="G20" i="141"/>
  <c r="G17" i="141"/>
  <c r="G16" i="141"/>
  <c r="G15" i="141"/>
  <c r="G14" i="141"/>
  <c r="F13" i="141"/>
  <c r="D70" i="131" l="1"/>
  <c r="D66" i="131"/>
  <c r="D56" i="131"/>
  <c r="D49" i="131"/>
  <c r="D40" i="131"/>
  <c r="D30" i="131"/>
  <c r="D14" i="131"/>
  <c r="D13" i="131" l="1"/>
  <c r="D13" i="130"/>
  <c r="D157" i="130" s="1"/>
  <c r="C15" i="130"/>
  <c r="E70" i="131"/>
  <c r="C51" i="130"/>
  <c r="E14" i="131" l="1"/>
  <c r="D14" i="3" l="1"/>
  <c r="E19" i="141" s="1"/>
  <c r="D21" i="3"/>
  <c r="E21" i="141" s="1"/>
  <c r="D29" i="3"/>
  <c r="E31" i="141" s="1"/>
  <c r="E18" i="141" l="1"/>
  <c r="G19" i="141"/>
  <c r="G31" i="141"/>
  <c r="G21" i="141"/>
  <c r="F21" i="141"/>
  <c r="F24" i="141"/>
  <c r="D28" i="3"/>
  <c r="D13" i="3"/>
  <c r="F19" i="141" l="1"/>
  <c r="F18" i="141"/>
  <c r="F31" i="141"/>
  <c r="E27" i="141"/>
  <c r="G27" i="141" s="1"/>
  <c r="G24" i="141"/>
  <c r="E78" i="131"/>
  <c r="E76" i="131"/>
  <c r="E66" i="131"/>
  <c r="E56" i="131"/>
  <c r="E49" i="131"/>
  <c r="D58" i="4"/>
  <c r="D14" i="4"/>
  <c r="G23" i="141" l="1"/>
  <c r="F25" i="141"/>
  <c r="G26" i="141"/>
  <c r="G18" i="141"/>
  <c r="F27" i="141"/>
  <c r="E75" i="131"/>
  <c r="E13" i="131"/>
  <c r="G25" i="141" l="1"/>
  <c r="F26" i="141"/>
  <c r="E80" i="13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<sst xmlns="http://schemas.openxmlformats.org/spreadsheetml/2006/main" count="2210" uniqueCount="1885">
  <si>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</si>
  <si>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</si>
  <si>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</si>
  <si>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</si>
  <si>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</si>
  <si>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</si>
  <si>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</si>
  <si>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</si>
  <si>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</si>
  <si>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</si>
  <si>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</si>
  <si>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</si>
  <si>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</si>
  <si>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</si>
  <si>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</si>
  <si>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</si>
  <si>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</si>
  <si>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</si>
  <si>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</si>
  <si>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</si>
  <si>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</si>
  <si>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</si>
  <si>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</si>
  <si>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</si>
  <si>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</si>
  <si>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</si>
  <si>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</si>
  <si>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</si>
  <si>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</si>
  <si>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</si>
  <si>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</si>
  <si>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</si>
  <si>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</si>
  <si>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</si>
  <si>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</si>
  <si>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</si>
  <si>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</si>
  <si>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</si>
  <si>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</si>
  <si>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</si>
  <si>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</si>
  <si>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</si>
  <si>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</si>
  <si>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</si>
  <si>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</si>
  <si>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</si>
  <si>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</si>
  <si>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</si>
  <si>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</si>
  <si>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</si>
  <si>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</si>
  <si>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</si>
  <si>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</si>
  <si>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</si>
  <si>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</si>
  <si>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</si>
  <si>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</si>
  <si>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</si>
  <si>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</si>
  <si>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</si>
  <si>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</si>
  <si>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</si>
  <si>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</si>
  <si>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</si>
  <si>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</si>
  <si>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</si>
  <si>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</si>
  <si>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</si>
  <si>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</si>
  <si>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</si>
  <si>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</si>
  <si>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</si>
  <si>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</si>
  <si>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</si>
  <si>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</si>
  <si>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</si>
  <si>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</si>
  <si>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</si>
  <si>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</si>
  <si>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</si>
  <si>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</si>
  <si>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</si>
  <si>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</si>
  <si>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</si>
  <si>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</si>
  <si>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</si>
  <si>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</si>
  <si>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</si>
  <si>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</si>
  <si>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</si>
  <si>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</si>
  <si>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</si>
  <si>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</si>
  <si>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</si>
  <si>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</si>
  <si>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</si>
  <si>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</si>
  <si>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</si>
  <si>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</si>
  <si>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</si>
  <si>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</si>
  <si>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</si>
  <si>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</si>
  <si>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</si>
  <si>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</si>
  <si>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</si>
  <si>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</si>
  <si>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</si>
  <si>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</si>
  <si>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</si>
  <si>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</si>
  <si>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</si>
  <si>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</si>
  <si>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</si>
  <si>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</si>
  <si>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</si>
  <si>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</si>
  <si>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</si>
  <si>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</si>
  <si>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</si>
  <si>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</si>
  <si>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</si>
  <si>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</si>
  <si>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</si>
  <si>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</si>
  <si>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</si>
  <si>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</si>
  <si>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</si>
  <si>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</si>
  <si>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</si>
  <si>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</si>
  <si>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</si>
  <si>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</si>
  <si>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</si>
  <si>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</si>
  <si>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</si>
  <si>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</si>
  <si>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</si>
  <si>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</si>
  <si>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</si>
  <si>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</si>
  <si>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</si>
  <si>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</si>
  <si>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</si>
  <si>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</si>
  <si>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</si>
  <si>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</si>
  <si>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</si>
  <si>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</si>
  <si>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</si>
  <si>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</si>
  <si>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</si>
  <si>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</si>
  <si>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</si>
  <si>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</si>
  <si>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</si>
  <si>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</si>
  <si>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</si>
  <si>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</si>
  <si>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</si>
  <si>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</si>
  <si>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</si>
  <si>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</si>
  <si>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</si>
  <si>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</si>
  <si>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</si>
  <si>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</si>
  <si>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</si>
  <si>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</si>
  <si>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</si>
  <si>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</si>
  <si>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</si>
  <si>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</si>
  <si>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</si>
  <si>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</si>
  <si>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</si>
  <si>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</si>
  <si>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</si>
  <si>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</si>
  <si>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</si>
  <si>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</si>
  <si>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</si>
  <si>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</si>
  <si>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</si>
  <si>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</si>
  <si>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</si>
  <si>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</si>
  <si>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</si>
  <si>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</si>
  <si>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</si>
  <si>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</si>
  <si>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</si>
  <si>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</si>
  <si>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</si>
  <si>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</si>
  <si>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</si>
  <si>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</si>
  <si>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</si>
  <si>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</si>
  <si>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</si>
  <si>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</si>
  <si>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</si>
  <si>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</si>
  <si>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</si>
  <si>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</si>
  <si>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</si>
  <si>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</si>
  <si>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</si>
  <si>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</si>
  <si>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</si>
  <si>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</si>
  <si>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</si>
  <si>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</si>
  <si>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</si>
  <si>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</si>
  <si>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</si>
  <si>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</si>
  <si>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</si>
  <si>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</si>
  <si>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</si>
  <si>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</si>
  <si>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</si>
  <si>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</si>
  <si>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</si>
  <si>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</si>
  <si>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</si>
  <si>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</si>
  <si>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</si>
  <si>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</si>
  <si>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</si>
  <si>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</si>
  <si>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</si>
  <si>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</si>
  <si>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</si>
  <si>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</si>
  <si>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</si>
  <si>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</si>
  <si>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</si>
  <si>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</si>
  <si>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</si>
  <si>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</si>
  <si>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</si>
  <si>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</si>
  <si>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</si>
  <si>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</si>
  <si>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</si>
  <si>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</si>
  <si>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</si>
  <si>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</si>
  <si>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</si>
  <si>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</si>
  <si>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</si>
  <si>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</si>
  <si>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</si>
  <si>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</si>
  <si>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</si>
  <si>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</si>
  <si>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</si>
  <si>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</si>
  <si>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</si>
  <si>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</si>
  <si>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</si>
  <si>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</si>
  <si>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</si>
  <si>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</si>
  <si>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</si>
  <si>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</si>
  <si>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</si>
  <si>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</si>
  <si>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</si>
  <si>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</si>
  <si>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</si>
  <si>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</si>
  <si>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</si>
  <si>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</si>
  <si>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</si>
  <si>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</si>
  <si>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</si>
  <si>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</si>
  <si>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</si>
  <si>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</si>
  <si>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</si>
  <si>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</si>
  <si>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</si>
  <si>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</si>
  <si>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</si>
  <si>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</si>
  <si>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</si>
  <si>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</si>
  <si>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</si>
  <si>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</si>
  <si>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</si>
  <si>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</si>
  <si>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</si>
  <si>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</si>
  <si>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</si>
  <si>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</si>
  <si>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</si>
  <si>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</si>
  <si>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</si>
  <si>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</si>
  <si>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</si>
  <si>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</si>
  <si>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</si>
  <si>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</si>
  <si>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</si>
  <si>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</si>
  <si>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</si>
  <si>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</si>
  <si>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</si>
  <si>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</si>
  <si>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</si>
  <si>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</si>
  <si>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</si>
  <si>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</si>
  <si>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</si>
  <si>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</si>
  <si>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</si>
  <si>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</si>
  <si>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</si>
  <si>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</si>
  <si>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</si>
  <si>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</si>
  <si>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</si>
  <si>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</si>
  <si>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</si>
  <si>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</si>
  <si>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</si>
  <si>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</si>
  <si>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</si>
  <si>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</si>
  <si>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</si>
  <si>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</si>
  <si>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</si>
  <si>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</si>
  <si>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</si>
  <si>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</si>
  <si>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</si>
  <si>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</si>
  <si>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</si>
  <si>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</si>
  <si>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</si>
  <si>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</si>
  <si>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</si>
  <si>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</si>
  <si>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</si>
  <si>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</si>
  <si>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</si>
  <si>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</si>
  <si>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</si>
  <si>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</si>
  <si>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</si>
  <si>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</si>
  <si>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</si>
  <si>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</si>
  <si>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</si>
  <si>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</si>
  <si>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</si>
  <si>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</si>
  <si>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</si>
  <si>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</si>
  <si>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</si>
  <si>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</si>
  <si>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</si>
  <si>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</si>
  <si>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</si>
  <si>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</si>
  <si>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</si>
  <si>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</si>
  <si>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</si>
  <si>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</si>
  <si>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</si>
  <si>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</si>
  <si>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</si>
  <si>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</si>
  <si>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</si>
  <si>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</si>
  <si>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</si>
  <si>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</si>
  <si>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</si>
  <si>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</si>
  <si>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</si>
  <si>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</si>
  <si>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</si>
  <si>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</si>
  <si>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</si>
  <si>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</si>
  <si>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</si>
  <si>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</si>
  <si>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</si>
  <si>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</si>
  <si>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</si>
  <si>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</si>
  <si>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</si>
  <si>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</si>
  <si>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</si>
  <si>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</si>
  <si>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</si>
  <si>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</si>
  <si>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</si>
  <si>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</si>
  <si>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</si>
  <si>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</si>
  <si>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</si>
  <si>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</si>
  <si>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</si>
  <si>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</si>
  <si>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</si>
  <si>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</si>
  <si>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</si>
  <si>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</si>
  <si>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</si>
  <si>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</si>
  <si>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</si>
  <si>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</si>
  <si>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</si>
  <si>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</si>
  <si>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</si>
  <si>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</si>
  <si>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</si>
  <si>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</si>
  <si>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</si>
  <si>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</si>
  <si>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</si>
  <si>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</si>
  <si>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</si>
  <si>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</si>
  <si>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</si>
  <si>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</si>
  <si>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</si>
  <si>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</si>
  <si>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</si>
  <si>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</si>
  <si>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</si>
  <si>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</si>
  <si>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</si>
  <si>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</si>
  <si>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</si>
  <si>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</si>
  <si>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</si>
  <si>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</si>
  <si>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</si>
  <si>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</si>
  <si>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</si>
  <si>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</si>
  <si>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</si>
  <si>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</si>
  <si>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</si>
  <si>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</si>
  <si>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</si>
  <si>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</si>
  <si>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</si>
  <si>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</si>
  <si>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</si>
  <si>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</si>
  <si>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</si>
  <si>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</si>
  <si>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</si>
  <si>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</si>
  <si>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</si>
  <si>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</si>
  <si>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</si>
  <si>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</si>
  <si>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</si>
  <si>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</si>
  <si>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</si>
  <si>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</si>
  <si>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</si>
  <si>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</si>
  <si>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</si>
  <si>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</si>
  <si>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</si>
  <si>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</si>
  <si>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</si>
  <si>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</si>
  <si>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</si>
  <si>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</si>
  <si>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</si>
  <si>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</si>
  <si>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</si>
  <si>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</si>
  <si>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</si>
  <si>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</si>
  <si>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</si>
  <si>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</si>
  <si>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</si>
  <si>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</si>
  <si>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</si>
  <si>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</si>
  <si>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</si>
  <si>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</si>
  <si>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</si>
  <si>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</si>
  <si>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</si>
  <si>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</si>
  <si>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</si>
  <si>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</si>
  <si>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</si>
  <si>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</si>
  <si>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</si>
  <si>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</si>
  <si>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</si>
  <si>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</si>
  <si>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</si>
  <si>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</si>
  <si>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</si>
  <si>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</si>
  <si>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</si>
  <si>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</si>
  <si>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</si>
  <si>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</si>
  <si>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</si>
  <si>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</si>
  <si>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</si>
  <si>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</si>
  <si>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</si>
  <si>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</si>
  <si>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</si>
  <si>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</si>
  <si>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</si>
  <si>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</si>
  <si>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</si>
  <si>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</si>
  <si>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</si>
  <si>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</si>
  <si>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</si>
  <si>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</si>
  <si>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</si>
  <si>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</si>
  <si>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</si>
  <si>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</si>
  <si>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</si>
  <si>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</si>
  <si>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</si>
  <si>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</si>
  <si>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</si>
  <si>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</si>
  <si>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</si>
  <si>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</si>
  <si>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</si>
  <si>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</si>
  <si>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</si>
  <si>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</si>
  <si>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</si>
  <si>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</si>
  <si>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</si>
  <si>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</si>
  <si>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</si>
  <si>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</si>
  <si>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</si>
  <si>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</si>
  <si>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</si>
  <si>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</si>
  <si>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</si>
  <si>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</si>
  <si>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</si>
  <si>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</si>
  <si>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</si>
  <si>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</si>
  <si>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</si>
  <si>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</si>
  <si>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</si>
  <si>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</si>
  <si>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</si>
  <si>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</si>
  <si>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</si>
  <si>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</si>
  <si>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</si>
  <si>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</si>
  <si>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</si>
  <si>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</si>
  <si>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</si>
  <si>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</si>
  <si>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</si>
  <si>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</si>
  <si>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</si>
  <si>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</si>
  <si>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</si>
  <si>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</si>
  <si>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</si>
  <si>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</si>
  <si>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</si>
  <si>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</si>
  <si>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</si>
  <si>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</si>
  <si>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</si>
  <si>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</si>
  <si>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</si>
  <si>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</si>
  <si>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</si>
  <si>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</si>
  <si>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</si>
  <si>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</si>
  <si>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</si>
  <si>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</si>
  <si>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</si>
  <si>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</si>
  <si>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</si>
  <si>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</si>
  <si>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</si>
  <si>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</si>
  <si>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</si>
  <si>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</si>
  <si>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</si>
  <si>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</si>
  <si>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</si>
  <si>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</si>
  <si>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</si>
  <si>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</si>
  <si>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</si>
  <si>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</si>
  <si>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</si>
  <si>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</si>
  <si>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</si>
  <si>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</si>
  <si>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</si>
  <si>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</si>
  <si>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</si>
  <si>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</si>
  <si>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</si>
  <si>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</si>
  <si>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</si>
  <si>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</si>
  <si>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</si>
  <si>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</si>
  <si>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</si>
  <si>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</si>
  <si>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</si>
  <si>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</si>
  <si>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</si>
  <si>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</si>
  <si>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</si>
  <si>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</si>
  <si>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</si>
  <si>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</si>
  <si>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</si>
  <si>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</si>
  <si>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</si>
  <si>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</si>
  <si>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</si>
  <si>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</si>
  <si>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</si>
  <si>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</si>
  <si>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</si>
  <si>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</si>
  <si>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</si>
  <si>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</si>
  <si>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</si>
  <si>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</si>
  <si>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</si>
  <si>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</si>
  <si>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</si>
  <si>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</si>
  <si>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</si>
  <si>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</si>
  <si>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</si>
  <si>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</si>
  <si>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</si>
  <si>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</si>
  <si>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</si>
  <si>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</si>
  <si>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</si>
  <si>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</si>
  <si>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</si>
  <si>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</si>
  <si>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</si>
  <si>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</si>
  <si>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</si>
  <si>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</si>
  <si>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</si>
  <si>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</si>
  <si>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</si>
  <si>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</si>
  <si>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</si>
  <si>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</si>
  <si>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</si>
  <si>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</si>
  <si>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</si>
  <si>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</si>
  <si>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</si>
  <si>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</si>
  <si>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</si>
  <si>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</si>
  <si>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</si>
  <si>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</si>
  <si>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</si>
  <si>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</si>
  <si>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</si>
  <si>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</si>
  <si>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</si>
  <si>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</si>
  <si>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</si>
  <si>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</si>
  <si>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</si>
  <si>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</si>
  <si>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</si>
  <si>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</si>
  <si>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</si>
  <si>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</si>
  <si>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</si>
  <si>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</si>
  <si>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</si>
  <si>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</si>
  <si>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</si>
  <si>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</si>
  <si>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</si>
  <si>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</si>
  <si>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</si>
  <si>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</si>
  <si>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</si>
  <si>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</si>
  <si>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</si>
  <si>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</si>
  <si>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</si>
  <si>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</si>
  <si>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</si>
  <si>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</si>
  <si>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</si>
  <si>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</si>
  <si>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</si>
  <si>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</si>
  <si>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</si>
  <si>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</si>
  <si>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</si>
  <si>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</si>
  <si>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</si>
  <si>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</si>
  <si>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</si>
  <si>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</si>
  <si>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</si>
  <si>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</si>
  <si>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</si>
  <si>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</si>
  <si>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</si>
  <si>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</si>
  <si>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</si>
  <si>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</si>
  <si>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</si>
  <si>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</si>
  <si>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</si>
  <si>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</si>
  <si>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</si>
  <si>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</si>
  <si>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</si>
  <si>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</si>
  <si>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</si>
  <si>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</si>
  <si>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</si>
  <si>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</si>
  <si>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</si>
  <si>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</si>
  <si>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</si>
  <si>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</si>
  <si>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</si>
  <si>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</si>
  <si>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</si>
  <si>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</si>
  <si>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</si>
  <si>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</si>
  <si>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</si>
  <si>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</si>
  <si>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</si>
  <si>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</si>
  <si>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</si>
  <si>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</si>
  <si>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</si>
  <si>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</si>
  <si>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</si>
  <si>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</si>
  <si>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</si>
  <si>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</si>
  <si>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</si>
  <si>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</si>
  <si>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</si>
  <si>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</si>
  <si>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</si>
  <si>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</si>
  <si>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</si>
  <si>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</si>
  <si>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</si>
  <si>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</si>
  <si>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</si>
  <si>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</si>
  <si>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</si>
  <si>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</si>
  <si>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</si>
  <si>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</si>
  <si>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</si>
  <si>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</si>
  <si>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</si>
  <si>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</si>
  <si>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</si>
  <si>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</si>
  <si>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</si>
  <si>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</si>
  <si>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</si>
  <si>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</si>
  <si>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</si>
  <si>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</si>
  <si>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</si>
  <si>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</si>
  <si>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</si>
  <si>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</si>
  <si>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</si>
  <si>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</si>
  <si>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</si>
  <si>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</si>
  <si>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</si>
  <si>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</si>
  <si>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</si>
  <si>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</si>
  <si>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</si>
  <si>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</si>
  <si>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</si>
  <si>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</si>
  <si>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</si>
  <si>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</si>
  <si>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</si>
  <si>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</si>
  <si>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</si>
  <si>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</si>
  <si>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</si>
  <si>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</si>
  <si>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</si>
  <si>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</si>
  <si>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</si>
  <si>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</si>
  <si>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</si>
  <si>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</si>
  <si>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</si>
  <si>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</si>
  <si>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</si>
  <si>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</si>
  <si>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</si>
  <si>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</si>
  <si>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</si>
  <si>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</si>
  <si>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</si>
  <si>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</si>
  <si>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</si>
  <si>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</si>
  <si>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</si>
  <si>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</si>
  <si>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</si>
  <si>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</si>
  <si>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</si>
  <si>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</si>
  <si>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</si>
  <si>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</si>
  <si>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</si>
  <si>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</si>
  <si>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</si>
  <si>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</si>
  <si>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</si>
  <si>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</si>
  <si>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</si>
  <si>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</si>
  <si>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</si>
  <si>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</si>
  <si>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</si>
  <si>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</si>
  <si>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</si>
  <si>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</si>
  <si>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</si>
  <si>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</si>
  <si>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</si>
  <si>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</si>
  <si>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</si>
  <si>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</si>
  <si>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</si>
  <si>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</si>
  <si>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</si>
  <si>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</si>
  <si>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</si>
  <si>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</si>
  <si>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</si>
  <si>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</si>
  <si>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</si>
  <si>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</si>
  <si>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</si>
  <si>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</si>
  <si>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</si>
  <si>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</si>
  <si>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</si>
  <si>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</si>
  <si>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</si>
  <si>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</si>
  <si>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</si>
  <si>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</si>
  <si>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</si>
  <si>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</si>
  <si>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</si>
  <si>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</si>
  <si>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</si>
  <si>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</si>
  <si>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</si>
  <si>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</si>
  <si>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</si>
  <si>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</si>
  <si>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</si>
  <si>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</si>
  <si>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</si>
  <si>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</si>
  <si>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</si>
  <si>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</si>
  <si>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</si>
  <si>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</si>
  <si>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</si>
  <si>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</si>
  <si>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</si>
  <si>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</si>
  <si>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</si>
  <si>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</si>
  <si>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</si>
  <si>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</si>
  <si>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</si>
  <si>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</si>
  <si>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</si>
  <si>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</si>
  <si>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</si>
  <si>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</si>
  <si>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</si>
  <si>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</si>
  <si>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</si>
  <si>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</si>
  <si>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</si>
  <si>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</si>
  <si>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</si>
  <si>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</si>
  <si>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</si>
  <si>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</si>
  <si>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</si>
  <si>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</si>
  <si>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</si>
  <si>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</si>
  <si>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</si>
  <si>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</si>
  <si>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</si>
  <si>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</si>
  <si>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</si>
  <si>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</si>
  <si>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</si>
  <si>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</si>
  <si>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</si>
  <si>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</si>
  <si>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</si>
  <si>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</si>
  <si>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</si>
  <si>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</si>
  <si>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</si>
  <si>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</si>
  <si>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</si>
  <si>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</si>
  <si>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</si>
  <si>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</si>
  <si>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</si>
  <si>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</si>
  <si>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</si>
  <si>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</si>
  <si>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</si>
  <si>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</si>
  <si>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</si>
  <si>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</si>
  <si>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</si>
  <si>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</si>
  <si>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</si>
  <si>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</si>
  <si>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</si>
  <si>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</si>
  <si>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</si>
  <si>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</si>
  <si>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</si>
  <si>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</si>
  <si>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</si>
  <si>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</si>
  <si>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</si>
  <si>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</si>
  <si>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</si>
  <si>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</si>
  <si>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</si>
  <si>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</si>
  <si>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</si>
  <si>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</si>
  <si>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</si>
  <si>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</si>
  <si>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</si>
  <si>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</si>
  <si>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</si>
  <si>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</si>
  <si>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</si>
  <si>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</si>
  <si>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</si>
  <si>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</si>
  <si>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</si>
  <si>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</si>
  <si>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</si>
  <si>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</si>
  <si>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</si>
  <si>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</si>
  <si>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</si>
  <si>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</si>
  <si>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</si>
  <si>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</si>
  <si>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</si>
  <si>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</si>
  <si>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</si>
  <si>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</si>
  <si>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</si>
  <si>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</si>
  <si>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</si>
  <si>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</si>
  <si>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</si>
  <si>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</si>
  <si>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</si>
  <si>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</si>
  <si>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</si>
  <si>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</si>
  <si>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</si>
  <si>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</si>
  <si>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</si>
  <si>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</si>
  <si>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</si>
  <si>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</si>
  <si>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</si>
  <si>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</si>
  <si>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</si>
  <si>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</si>
  <si>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</si>
  <si>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</si>
  <si>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</si>
  <si>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</si>
  <si>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</si>
  <si>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</si>
  <si>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</si>
  <si>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</si>
  <si>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</si>
  <si>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</si>
  <si>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</si>
  <si>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</si>
  <si>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</si>
  <si>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</si>
  <si>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</si>
  <si>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</si>
  <si>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</si>
  <si>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</si>
  <si>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</si>
  <si>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</si>
  <si>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</si>
  <si>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</si>
  <si>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</si>
  <si>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</si>
  <si>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</si>
  <si>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</si>
  <si>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</si>
  <si>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</si>
  <si>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</si>
  <si>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</si>
  <si>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</si>
  <si>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</si>
  <si>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</si>
  <si>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</si>
  <si>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</si>
  <si>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</si>
  <si>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</si>
  <si>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</si>
  <si>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</si>
  <si>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</si>
  <si>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</si>
  <si>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</si>
  <si>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</si>
  <si>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</si>
  <si>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</si>
  <si>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</si>
  <si>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</si>
  <si>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</si>
  <si>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</si>
  <si>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</si>
  <si>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</si>
  <si>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</si>
  <si>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</si>
  <si>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</si>
  <si>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</si>
  <si>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</si>
  <si>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</si>
  <si>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</si>
  <si>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</si>
  <si>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</si>
  <si>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</si>
  <si>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</si>
  <si>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</si>
  <si>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</si>
  <si>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</si>
  <si>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</si>
  <si>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</si>
  <si>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</si>
  <si>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</si>
  <si>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</si>
  <si>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</si>
  <si>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</si>
  <si>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</si>
  <si>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</si>
  <si>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</si>
  <si>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</si>
  <si>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</si>
  <si>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</si>
  <si>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</si>
  <si>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</si>
  <si>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</si>
  <si>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</si>
  <si>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</si>
  <si>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</si>
  <si>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</si>
  <si>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</si>
  <si>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</si>
  <si>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</si>
  <si>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</si>
  <si>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</si>
  <si>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</si>
  <si>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</si>
  <si>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</si>
  <si>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</si>
  <si>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</si>
  <si>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</si>
  <si>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</si>
  <si>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</si>
  <si>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</si>
  <si>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</si>
  <si>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</si>
  <si>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</si>
  <si>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</si>
  <si>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</si>
  <si>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</si>
  <si>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</si>
  <si>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</si>
  <si>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</si>
  <si>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</si>
  <si>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</si>
  <si>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</si>
  <si>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</si>
  <si>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</si>
  <si>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</si>
  <si>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</si>
  <si>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</si>
  <si>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</si>
  <si>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</si>
  <si>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</si>
  <si>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</si>
  <si>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</si>
  <si>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</si>
  <si>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</si>
  <si>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</si>
  <si>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</si>
  <si>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</si>
  <si>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</si>
  <si>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</si>
  <si>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</si>
  <si>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</si>
  <si>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</si>
  <si>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</si>
  <si>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</si>
  <si>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</si>
  <si>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</si>
  <si>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</si>
  <si>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</si>
  <si>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</si>
  <si>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</si>
  <si>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</si>
  <si>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</si>
  <si>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</si>
  <si>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</si>
  <si>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</si>
  <si>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</si>
  <si>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</si>
  <si>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</si>
  <si>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</si>
  <si>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</si>
  <si>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</si>
  <si>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</si>
  <si>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</si>
  <si>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</si>
  <si>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</si>
  <si>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</si>
  <si>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</si>
  <si>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</si>
  <si>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</si>
  <si>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</si>
  <si>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</si>
  <si>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</si>
  <si>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</si>
  <si>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</si>
  <si>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</si>
  <si>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</si>
  <si>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</si>
  <si>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</si>
  <si>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</si>
  <si>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</si>
  <si>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</si>
  <si>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</si>
  <si>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</si>
  <si>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</si>
  <si>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</si>
  <si>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</si>
  <si>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</si>
  <si>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</si>
  <si>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</si>
  <si>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</si>
  <si>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</si>
  <si>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</si>
  <si>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</si>
  <si>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</si>
  <si>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</si>
  <si>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</si>
  <si>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</si>
  <si>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</si>
  <si>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</si>
  <si>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</si>
  <si>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</si>
  <si>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</si>
  <si>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</si>
  <si>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</si>
  <si>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</si>
  <si>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</si>
  <si>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</si>
  <si>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</si>
  <si>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</si>
  <si>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</si>
  <si>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</si>
  <si>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</si>
  <si>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</si>
  <si>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</si>
  <si>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</si>
  <si>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</si>
  <si>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</si>
  <si>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</si>
  <si>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</si>
  <si>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</si>
  <si>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</si>
  <si>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</si>
  <si>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</si>
  <si>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</si>
  <si>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</si>
  <si>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</si>
  <si>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</si>
  <si>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</si>
  <si>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</si>
  <si>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</si>
  <si>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</si>
  <si>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</si>
  <si>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</si>
  <si>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</si>
  <si>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</si>
  <si>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</si>
  <si>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</si>
  <si>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</si>
  <si>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</si>
  <si>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</si>
  <si>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</si>
  <si>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</si>
  <si>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</si>
  <si>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</si>
  <si>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</si>
  <si>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</si>
  <si>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</si>
  <si>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</si>
  <si>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</si>
  <si>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</si>
  <si>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</si>
  <si>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</si>
  <si>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</si>
  <si>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</si>
  <si>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</si>
  <si>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</si>
  <si>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</si>
  <si>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</si>
  <si>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</si>
  <si>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</si>
  <si>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</si>
  <si>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</si>
  <si>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</si>
  <si>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</si>
  <si>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</si>
  <si>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</si>
  <si>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</si>
  <si>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</si>
  <si>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</si>
  <si>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</si>
  <si>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</si>
  <si>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</si>
  <si>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</si>
  <si>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</si>
  <si>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</si>
  <si>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</si>
  <si>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</si>
  <si>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</si>
  <si>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</si>
  <si>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</si>
  <si>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</si>
  <si>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</si>
  <si>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</si>
  <si>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</si>
  <si>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</si>
  <si>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</si>
  <si>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</si>
  <si>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</si>
  <si>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</si>
  <si>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</si>
  <si>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</si>
  <si>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</si>
  <si>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</si>
  <si>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</si>
  <si>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</si>
  <si>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</si>
  <si>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</si>
  <si>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</si>
  <si>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</si>
  <si>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</si>
  <si>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</si>
  <si>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</si>
  <si>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</si>
  <si>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</si>
  <si>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</si>
  <si>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</si>
  <si>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</si>
  <si>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</si>
  <si>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</si>
  <si>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</si>
  <si>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</si>
  <si>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</si>
  <si>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</si>
  <si>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</si>
  <si>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</si>
  <si>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</si>
  <si>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</si>
  <si>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</si>
  <si>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</si>
  <si>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</si>
  <si>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</si>
  <si>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</si>
  <si>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</si>
  <si>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</si>
  <si>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</si>
  <si>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</si>
  <si>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</si>
  <si>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</si>
  <si>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</si>
  <si>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</si>
  <si>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</si>
  <si>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</si>
  <si>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</si>
  <si>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</si>
  <si>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</si>
  <si>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</si>
  <si>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</si>
  <si>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</si>
  <si>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</si>
  <si>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</si>
  <si>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</si>
  <si>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</si>
  <si>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</si>
  <si>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</si>
  <si>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</si>
  <si>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</si>
  <si>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</si>
  <si>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</si>
  <si>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</si>
  <si>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</si>
  <si>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</si>
  <si>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</si>
  <si>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</si>
  <si>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</si>
  <si>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</si>
  <si>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</si>
  <si>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</si>
  <si>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</si>
  <si>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</si>
  <si>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</si>
  <si>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</si>
  <si>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</si>
  <si>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</si>
  <si>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</si>
  <si>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</si>
  <si>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</si>
  <si>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</si>
  <si>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</si>
  <si>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</si>
  <si>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</si>
  <si>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</si>
  <si>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</si>
  <si>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</si>
  <si>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</si>
  <si>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</si>
  <si>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</si>
  <si>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</si>
  <si>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</si>
  <si>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</si>
  <si>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</si>
  <si>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</si>
  <si>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</si>
  <si>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</si>
  <si>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</si>
  <si>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</si>
  <si>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</si>
  <si>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</si>
  <si>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</si>
  <si>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</si>
  <si>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</si>
  <si>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</si>
  <si>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</si>
  <si>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</si>
  <si>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</si>
  <si>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</si>
  <si>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</si>
  <si>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</si>
  <si>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</si>
  <si>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</si>
  <si>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</si>
  <si>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</si>
  <si>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</si>
  <si>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</si>
  <si>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</si>
  <si>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</si>
  <si>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</si>
  <si>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</si>
  <si>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</si>
  <si>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</si>
  <si>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</si>
  <si>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</si>
  <si>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</si>
  <si>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</si>
  <si>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</si>
  <si>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</si>
  <si>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</si>
  <si>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</si>
  <si>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</si>
  <si>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</si>
  <si>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</si>
  <si>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</si>
  <si>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</si>
  <si>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</si>
  <si>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</si>
  <si>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</si>
  <si>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</si>
  <si>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</si>
  <si>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</si>
  <si>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</si>
  <si>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</si>
  <si>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</si>
  <si>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</si>
  <si>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</si>
  <si>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</si>
  <si>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</si>
  <si>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</si>
  <si>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</si>
  <si>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</si>
  <si>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</si>
  <si>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</si>
  <si>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</si>
  <si>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</si>
  <si>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</si>
  <si>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</si>
  <si>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</si>
  <si>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</si>
  <si>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</si>
  <si>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</si>
  <si>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</si>
  <si>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</si>
  <si>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</si>
  <si>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</si>
  <si>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</si>
  <si>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</si>
  <si>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</si>
  <si>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</si>
  <si>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</si>
  <si>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</si>
  <si>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</si>
  <si>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</si>
  <si>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</si>
  <si>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</si>
  <si>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</si>
  <si>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</si>
  <si>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</si>
  <si>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</si>
  <si>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</si>
  <si>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</si>
  <si>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</si>
  <si>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</si>
  <si>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</si>
  <si>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</si>
  <si>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</si>
  <si>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</si>
  <si>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</si>
  <si>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</si>
  <si>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</si>
  <si>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</si>
  <si>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</si>
  <si>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</si>
  <si>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</si>
  <si>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</si>
  <si>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</si>
  <si>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</si>
  <si>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</si>
  <si>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</si>
  <si>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</si>
  <si>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</si>
  <si>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</si>
  <si>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</si>
  <si>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</si>
  <si>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</si>
  <si>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</si>
  <si>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</si>
  <si>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</si>
  <si>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</si>
  <si>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</si>
  <si>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</si>
  <si>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</si>
  <si>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</si>
  <si>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</si>
  <si>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</si>
  <si>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</si>
  <si>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</si>
  <si>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</si>
  <si>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</si>
  <si>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</si>
  <si>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</si>
  <si>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</si>
  <si>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</si>
  <si>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</si>
  <si>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</si>
  <si>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</si>
  <si>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</si>
  <si>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</si>
  <si>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</si>
  <si>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</si>
  <si>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</si>
  <si>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</si>
  <si>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</si>
  <si>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</si>
  <si>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</si>
  <si>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</si>
  <si>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</si>
  <si>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</si>
  <si>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</si>
  <si>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</si>
  <si>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</si>
  <si>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</si>
  <si>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</si>
  <si>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</si>
  <si>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</si>
  <si>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</si>
  <si>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</si>
  <si>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</si>
  <si>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</si>
  <si>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</si>
  <si>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</si>
  <si>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</si>
  <si>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</si>
  <si>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</si>
  <si>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</si>
  <si>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</si>
  <si>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</si>
  <si>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</si>
  <si>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</si>
  <si>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</si>
  <si>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</si>
  <si>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</si>
  <si>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</si>
  <si>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</si>
  <si>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</si>
  <si>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</si>
  <si>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</si>
  <si>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</si>
  <si>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</si>
  <si>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</si>
  <si>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</si>
  <si>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</si>
  <si>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</si>
  <si>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</si>
  <si>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</si>
  <si>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</si>
  <si>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</si>
  <si>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</si>
  <si>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</si>
  <si>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</si>
  <si>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</si>
  <si>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</si>
  <si>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</si>
  <si>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</si>
  <si>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</si>
  <si>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</si>
  <si>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</si>
  <si>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</si>
  <si>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</si>
  <si>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</si>
  <si>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</si>
  <si>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</si>
  <si>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</si>
  <si>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</si>
  <si>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</si>
  <si>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</si>
  <si>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</si>
  <si>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</si>
  <si>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</si>
  <si>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</si>
  <si>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</si>
  <si>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</si>
  <si>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</si>
  <si>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</si>
  <si>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</si>
  <si>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</si>
  <si>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</si>
  <si>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</si>
  <si>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</si>
  <si>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</si>
  <si>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</si>
  <si>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</si>
  <si>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</si>
  <si>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</si>
  <si>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</si>
  <si>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</si>
  <si>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</si>
  <si>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</si>
  <si>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</si>
  <si>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</si>
  <si>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</si>
  <si>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</si>
  <si>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</si>
  <si>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</si>
  <si>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</si>
  <si>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</si>
  <si>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</si>
  <si>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</si>
  <si>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</si>
  <si>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</si>
  <si>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</si>
  <si>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</si>
  <si>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</si>
  <si>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</si>
  <si>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</si>
  <si>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</si>
  <si>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</si>
  <si>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</si>
  <si>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</si>
  <si>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</si>
  <si>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</si>
  <si>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</si>
  <si>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</si>
  <si>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</si>
  <si>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</si>
  <si>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</si>
  <si>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</si>
  <si>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</si>
  <si>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</si>
  <si>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</si>
  <si>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</si>
  <si>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</si>
  <si>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</si>
  <si>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</si>
  <si>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</si>
  <si>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</si>
  <si>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</si>
  <si>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</si>
  <si>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</si>
  <si>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</si>
  <si>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</si>
  <si>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</si>
  <si>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</si>
  <si>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</si>
  <si>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</si>
  <si>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</si>
  <si>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</si>
  <si>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</si>
  <si>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</si>
  <si>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</si>
  <si>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</si>
  <si>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</si>
  <si>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</si>
  <si>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</si>
  <si>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</si>
  <si>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</si>
  <si>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</si>
  <si>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</si>
  <si>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</si>
  <si>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</si>
  <si>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</si>
  <si>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</si>
  <si>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</si>
  <si>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</si>
  <si>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</si>
  <si>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</si>
  <si>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</si>
  <si>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</si>
  <si>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</si>
  <si>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</si>
  <si>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</si>
  <si>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</si>
  <si>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</si>
  <si>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</si>
  <si>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</si>
  <si>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</si>
  <si>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</si>
  <si>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</si>
  <si>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</si>
  <si>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</si>
  <si>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</si>
  <si>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</si>
  <si>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</si>
  <si>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</si>
  <si>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</si>
  <si>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</si>
  <si>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</si>
  <si>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</si>
  <si>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</si>
  <si>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</si>
  <si>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</si>
  <si>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</si>
  <si>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</si>
  <si>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</si>
  <si>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</si>
  <si>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</si>
  <si>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</si>
  <si>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</si>
  <si>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</si>
  <si>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</si>
  <si>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</si>
  <si>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</si>
  <si>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</si>
  <si>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</si>
  <si>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</si>
  <si>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</si>
  <si>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</si>
  <si>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</si>
  <si>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</si>
  <si>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</si>
  <si>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</si>
  <si>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</si>
  <si>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</si>
  <si>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</si>
  <si>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</si>
  <si>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</si>
  <si>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</si>
  <si>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</si>
  <si>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</si>
  <si>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</si>
  <si>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</si>
  <si>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</si>
  <si>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</si>
  <si>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</si>
  <si>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</si>
  <si>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</si>
  <si>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</si>
  <si>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</si>
  <si>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</si>
  <si>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</si>
  <si>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</si>
  <si>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</si>
  <si>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</si>
  <si>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</si>
  <si>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</si>
  <si>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</si>
  <si>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</si>
  <si>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</si>
  <si>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</si>
  <si>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</si>
  <si>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</si>
  <si>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</si>
  <si>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</si>
  <si>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</si>
  <si>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</si>
  <si>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</si>
  <si>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</si>
  <si>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</si>
  <si>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</si>
  <si>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</si>
  <si>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</si>
  <si>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</si>
  <si>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</si>
  <si>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</si>
  <si>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</si>
  <si>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</si>
  <si>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</si>
  <si>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</si>
  <si>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</si>
  <si>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</si>
  <si>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</si>
  <si>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</si>
  <si>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</si>
  <si>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</si>
  <si>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</si>
  <si>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</si>
  <si>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</si>
  <si>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</si>
  <si>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</si>
  <si>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</si>
  <si>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</si>
  <si>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</si>
  <si>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</si>
  <si>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</si>
  <si>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</si>
  <si>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</si>
  <si>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</si>
  <si>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</si>
  <si>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</si>
  <si>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</si>
  <si>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</si>
  <si>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</si>
  <si>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</si>
  <si>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</si>
  <si>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</si>
  <si>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</si>
  <si>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</si>
  <si>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</si>
  <si>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</si>
  <si>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</si>
  <si>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</si>
  <si>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</si>
  <si>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</si>
  <si>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</si>
  <si>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</si>
  <si>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</si>
  <si>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</si>
  <si>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</si>
  <si>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</si>
  <si>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</si>
  <si>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</si>
  <si>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</si>
  <si>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</si>
  <si>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</si>
  <si>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</si>
  <si>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</si>
  <si>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</si>
  <si>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</si>
  <si>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</si>
  <si>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</si>
  <si>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</si>
  <si>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</si>
  <si>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</si>
  <si>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</si>
  <si>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</si>
  <si>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</si>
  <si>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</si>
  <si>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</si>
  <si>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</si>
  <si>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</si>
  <si>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</si>
  <si>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</si>
  <si>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</si>
  <si>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</si>
  <si>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</si>
  <si>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</si>
  <si>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</si>
  <si>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</si>
  <si>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</si>
  <si>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</si>
  <si>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</si>
  <si>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</si>
  <si>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</si>
  <si>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</si>
  <si>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</si>
  <si>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</si>
  <si>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</si>
  <si>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</si>
  <si>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</si>
  <si>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</si>
  <si>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</si>
  <si>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</si>
  <si>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</si>
  <si>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</si>
  <si>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</si>
  <si>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</si>
  <si>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</si>
  <si>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</si>
  <si>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</si>
  <si>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</si>
  <si>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</si>
  <si>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</si>
  <si>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Ejecución 1ro de enero - 18 de julio de 2025*</t>
  </si>
  <si>
    <t>* Fecha de imputación al 18 de julio de 2025 y fecha de registro al 21 de julio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</si>
  <si>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- 18 de julio 2025 (fecha de imputación)</t>
  </si>
  <si>
    <t>Ejecución 1ro de enero - 21 de julio 2025 (fecha de registro)</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</si>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</sst>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176" fontId="50" fillId="0" borderId="0" xfId="436" applyNumberFormat="1" applyFont="1" applyAlignment="1">
      <alignment horizontal="left" vertical="center"/>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0" fontId="50" fillId="46" borderId="0" xfId="0" applyFont="1" applyFill="1" applyAlignment="1">
      <alignment horizontal="left" indent="1"/>
    </xf>
    <xf numFmtId="176" fontId="50" fillId="46" borderId="0" xfId="0" applyNumberFormat="1" applyFont="1" applyFill="1"/>
    <xf numFmtId="176" fontId="51" fillId="0" borderId="0" xfId="0" applyNumberFormat="1" applyFont="1"/>
    <xf numFmtId="176" fontId="52" fillId="3" borderId="0" xfId="0" applyNumberFormat="1" applyFont="1" applyFill="1"/>
    <xf numFmtId="0" fontId="40" fillId="0" borderId="0" xfId="0" applyFont="1" applyAlignment="1">
      <alignment horizontal="left" indent="3"/>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844178</xdr:colOff>
      <xdr:row>4</xdr:row>
      <xdr:rowOff>86573</xdr:rowOff>
    </xdr:from>
    <xdr:ext cx="1576228" cy="869737"/>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978153" y="1077173"/>
          <a:ext cx="1576228" cy="869737"/>
        </a:xfrm>
        <a:prstGeom prst="rect">
          <a:avLst/>
        </a:prstGeom>
      </xdr:spPr>
    </xdr:pic>
    <xdr:clientData/>
  </xdr:oneCellAnchor>
  <xdr:oneCellAnchor>
    <xdr:from>
      <xdr:col>0</xdr:col>
      <xdr:colOff>350718</xdr:colOff>
      <xdr:row>4</xdr:row>
      <xdr:rowOff>17358</xdr:rowOff>
    </xdr:from>
    <xdr:ext cx="1518016" cy="818937"/>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50718" y="1007958"/>
          <a:ext cx="1518016" cy="81893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1810616</xdr:colOff>
      <xdr:row>7</xdr:row>
      <xdr:rowOff>57997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476252</xdr:colOff>
      <xdr:row>7</xdr:row>
      <xdr:rowOff>94404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440055</xdr:colOff>
      <xdr:row>6</xdr:row>
      <xdr:rowOff>167851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60.447049421295" createdVersion="8" refreshedVersion="8" minRefreshableVersion="3" recordCount="9603" xr:uid="{B3247A07-DC22-49BA-BD7E-8C17116E7189}">
  <cacheSource type="worksheet">
    <worksheetSource ref="A1:T9604" sheet="Hoja1" r:id="rId2"/>
  </cacheSource>
  <cacheFields count="20">
    <cacheField name="COD_PERIODO" numFmtId="0">
      <sharedItems/>
    </cacheField>
    <cacheField name="INSTITUCIONAL" numFmtId="0">
      <sharedItems containsBlank="1" count="2">
        <s v="1.1.1.1.1 - Administración central"/>
        <m u="1"/>
      </sharedItems>
    </cacheField>
    <cacheField name="TIPO" numFmtId="0">
      <sharedItems containsBlank="1" count="3">
        <s v="2 - GASTOS"/>
        <s v="4 - Aplicaciones financieras"/>
        <m u="1"/>
      </sharedItems>
    </cacheField>
    <cacheField name="ECO_TITULO" numFmtId="0">
      <sharedItems containsBlank="1" count="4">
        <s v="2.1 - Gastos corrientes"/>
        <s v="2.2 - Gastos de capital"/>
        <s v="3.2 - Aplicaciones financieras"/>
        <m u="1"/>
      </sharedItems>
    </cacheField>
    <cacheField name="ECO_SUBTITULO" numFmtId="0">
      <sharedItems containsBlank="1"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m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17"/>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929330574.00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03">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77764665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7128333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821516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397183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198583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0916669"/>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9877669"/>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908331"/>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0584291"/>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6279583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6191669"/>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960003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2793743"/>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016669"/>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458331"/>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5250007"/>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24583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76458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3797333"/>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740834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247862208.160000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70961284.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512595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57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48496091.8599999"/>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45486663.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07924948.8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11037891.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392402.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0714865.24000000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65819149.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5209097.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0147225.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47609752.070000008"/>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84145.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21712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895045.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7335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68496563.000000015"/>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3266986.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90578392.75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9932987.08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8141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5997535.46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44027394.0199999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5664822.41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8750749.64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37798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972315.4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899078.140000001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464961.7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284737.07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927809.350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49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742.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816907.5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68261.73999999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916163806.2300001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2327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32858716.52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4115553.55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0413039.81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46001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758998.060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1375258.7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3648226.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5789776.54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6232563.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714156.04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438934.5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2696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285954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5813580.7499999991"/>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92988659.1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2505968.36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9367767.260000024"/>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8843974.419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02654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557879.98"/>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956766.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089896.809999999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8872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1231172.95"/>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71534858.19000006"/>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5005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40156632.63000001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8859094.00999999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5357788.4700000007"/>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63729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490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5268151.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1142230.84999999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2805619.24"/>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5256333.55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807332.8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090394.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563163.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9814.77"/>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142061.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4235098.479999999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8463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22160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217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40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815009.56"/>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3359619.4899999993"/>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355826.73"/>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2398942.789999999"/>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200000.01"/>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660513.9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573454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4519925.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2279124.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7454063.849999998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5319165.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284178.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5480194.1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6151821.91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788794.2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8121756.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9489542.08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91957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62352.950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0412575.0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334077.4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2999999996"/>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358649525.17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7084566.94999997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52370375.99000002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57721346.37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9126523.400000002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12837592.15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07163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30937882.94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6135756.84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0017321.45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59776170.88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9354207.2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40131375.89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89553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717490.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6026689.45999997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7153249.71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61638438.53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5794345.78000006"/>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5791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358878.9"/>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4702325.15000000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75720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68420045.9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225294.65999999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2444758.700000022"/>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3229770.75999999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86576016.999999985"/>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267100.2100000004"/>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4102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531282983.30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666033.30000000005"/>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1548791"/>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5156599.87"/>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5038014.31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58439006.26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1127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8026911.779999986"/>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5079188.289999999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354285.56"/>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6287416.24999999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268935.9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659623.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35289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384859.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3861115.0000000005"/>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449748875.0199999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65542516.4700000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67740568.160000011"/>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22193261.37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933009.4100000001"/>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299999995"/>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768394.2899999991"/>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75900544.46000000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31204712.470000003"/>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38700116.310000002"/>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818544.3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20846949.35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93935.7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3595117.31000000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132319.8500000001"/>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621363.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610660.08000000007"/>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000000004"/>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1063642.59"/>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6891.8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4330741.4399999995"/>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9183805.059999998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6104282.05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69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869535.23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382742.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1349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064445.79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54397000.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21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7984490.13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4480677.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3904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4174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3347954.8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7678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796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93434.3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4032276.09000000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88376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640949.089999998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824347.1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708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196840117.88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26167982.46999997"/>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67874863.22"/>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81214189.999999985"/>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0170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2759849.129999999"/>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6847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8223813.960000005"/>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8849504.4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7167787.580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42892518.12999999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855075.1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4167424.6300000004"/>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15679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85004.07"/>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164432.99"/>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925562.53"/>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42448557.01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9554546.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25429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0341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029427.2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3088086.12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685122.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79125.93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3665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40820348.44"/>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994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21104366.699999999"/>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6188266.520000007"/>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094910.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73557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8464588.4399999995"/>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790186.769999999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5025340.5100000016"/>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650845.44000000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2428400.1800000002"/>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701011.5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25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825541.62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87157696.42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39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3007519.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4190290.61999999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550736.0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896059.89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47581.9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19398.33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851883.96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8987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2012171.25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6540326.05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61728.4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57899.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303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134725.41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83599514.35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41939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7548948.009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419516.1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59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390197553.62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5486775.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31866.4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58119334.96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6706045.109999998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141135.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601187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2354699.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9399383.99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4542720.740000001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33421626.73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1276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999796.67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58206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464247.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6264320.34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2442362.9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6758077.00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9184775.690000001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5924051.640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7621645.309999998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9839471.38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210566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6399610.07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6001272.33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2870273.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34840799.83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48583592.75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968169.189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315887.810000000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914201.9999999996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97865.4299999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5519969.07"/>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424075.6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383975.75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905787.5099999996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165264.25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482758.4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321956.79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978500.390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916197.429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438864.8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5310651.959999997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37677582.440000013"/>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8532588.37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150011.6500000001"/>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969002.1"/>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239685.7999999998"/>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625475.5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2463228.2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14998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758714.87000000011"/>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166162.88"/>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49558.29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0321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8329801.47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93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232941.1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917287.51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277425.1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22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906662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303017.3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83359.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513254.42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68451.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855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10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45040430.2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3378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1728026.80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8444936.090000001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16873.8599999998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668354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8760584.5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088248.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403739.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8061108.25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753442.7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700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5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3891733.0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2493610.649999999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63727566.82999998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0758697.4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9511895.810000002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8385315.99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4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802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439637.980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64659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98863.59"/>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37306859.0399999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495132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0232036.18999999"/>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2898989.300000001"/>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42278.3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6163336.240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9315595.7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1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65204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39999999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118303.45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720871.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628417548.3400000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31236276.58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8531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9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7331443.579999994"/>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7480494.43"/>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200000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67803530.90000000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5671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9390283.9399999976"/>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194528.7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00537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874212.9100000001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1095439.7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387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069339.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842838.8000000007"/>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900410.01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70401261.50999999"/>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37845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0537835.170000002"/>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4968574.8600000013"/>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298096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335249.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213806.10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8449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938112.1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141597.83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708520.8799999998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8679234.869999999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7701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70724.5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009353.470000000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108265.659999999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68097.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6280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830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429407.34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260308.73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35338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737220.46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6348748.43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060492.2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49563.79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36417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57743160.9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005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8530039.139999998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706923.44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40318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4671393.119999999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156696.8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254053.64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6705885.19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10451.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243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910690.8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52757007.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923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7967196.72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025385.52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6208608.2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99983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384211.94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3736431.749999998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07976.17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866528.8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40972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40321.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4630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98986.8700000001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48272454.46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2600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22093728.71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9928209.05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68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2841513.02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0880368.50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183491.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4850135.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427066.5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314194.880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389347.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83012.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298.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2545.19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862504.12999999989"/>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97971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711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3334106.50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7487010.669999996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3428230.86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774937.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8676477.349999997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45163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0098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27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991286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706521.38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2045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312407.06"/>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4956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5505929.36000000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373711.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18722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752447.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2385409.3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8531338.89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446450274.7699999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04835436.3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56756267.03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56858800.26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147651.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0987129.63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69892115.0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4104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7622491.82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2069275.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2731758.3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6396117.18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172182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777651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5387732.90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319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125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06237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6411316.47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236533.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18502897.0500000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7213838.44000000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78280375.07000011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6173412.24000003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5419376.80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6111489.12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139787.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40204555.9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7595062.93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414722.89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7170937.16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34043161.84999999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164934.85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370075.1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31683.7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7101.5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6022476.73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9384030.960000004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8913.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8896.3399999999"/>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00767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3628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93686581.3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1238588035.92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95081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31193674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7223605.450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559587828.399999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74317528.6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8965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7805846.43"/>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97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886152.28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52345585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5801621.82999998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9731980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3943243.1700000004"/>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73428.59999999998"/>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27081525.959999997"/>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820312.579999998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697509796.9200000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59682310.159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447799091.1399999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389956333.3200000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15366569.07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37929555.51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62521390.58000002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48865936.93000000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3755673.51000001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091547.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83633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3918186.6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9726638.329999998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5416437.20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5180458.42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278358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6807902.76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033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19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27296.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30152082.8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435106.169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3210548.61"/>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5801380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4308261.2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81656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80349.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4872993.879999999"/>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80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9456667.369999999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8463696.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7085213.3599999994"/>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340849.8900000006"/>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993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21119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495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7897.2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6033758.99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032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905378.109999998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826911.63999999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123870.08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183719.88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88184.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1847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38547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611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129290.6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50943029.7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7868614.32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165445.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899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8305417.48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286828.6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485280.810000000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5725954.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231484.309999999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06283581.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5268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2649740.27000000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8886544.1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85834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49642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3988022.69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7271171.02999999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050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7263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185511.15000000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0708890.10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627836.579999999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31479.2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425977873.12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30974136.82000000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6811880.7099999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65766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152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8545359.29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7913558.07999999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9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5724325.87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5935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55491013.68000000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4890721.55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8180133.78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793132.0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171969.049999999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125946.4599999999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971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9379.3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164804.7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858114.31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6850257.61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061105.2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44896.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061508.84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826248.500000000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68822.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3467794.1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929435.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734562.1599999999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342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4063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90986.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703446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056518.71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10144.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5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43680.0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3634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389249308.47999996"/>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31681519.16000000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493984.019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08601.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316698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4730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7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1697837.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225364.2399999998"/>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406328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94677.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26540942.70000000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4464168.37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4285299.939999999"/>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216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4540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57343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897169.909999999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990802.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511032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791589.279999999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860416.92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9773936.00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472233.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61363.3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851942.2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70732.82000000000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12241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4715.8199999999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202984415.309999"/>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55983055.250000022"/>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52090770.79999998"/>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56710618.309999995"/>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299999999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3611443.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3451425.8299999991"/>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3098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8731167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538494.780000000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59021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9207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42975504.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785715.8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823715.58000000007"/>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845310.32000000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74996467.4099999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9748928.87999999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6"/>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96689661.77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2833439.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457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3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83401473.3499999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73720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2325665831.6900001"/>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967154767.649999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04772753.9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349162891.24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74977918.08999997"/>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427151213.46999997"/>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98040336.14999999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00000000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641536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304181.5700000003"/>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1030181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95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9084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9031235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11375490.82000001"/>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11142980.3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685291.7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8520534.400000002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2661845.67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70936716.31999999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32450199.55999999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4371241700.300000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31107211.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07554068.2500000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06134130.55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3035856.349999998"/>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6072112.6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7560719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66665542.44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24851613.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368561.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852402.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000000004"/>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079041.61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599999999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97474557.949999988"/>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7839470.60000000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7049601.81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695618733.2099998"/>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7484723.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9042041.5200000033"/>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90602179.54999998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2096591.67"/>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90142513.179999992"/>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5266654.18"/>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36778154.83999998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55602635.9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3855659.31999998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7334596.32"/>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3399900.1300000008"/>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06777496.81999999"/>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8552646.2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47836.699999999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58343.4800000002"/>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448020.879999999"/>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30894961.2600000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41615870.76999995"/>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0344435.3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637666.4299999999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30825.03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88342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917117.2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70061.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26655"/>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699997.6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61598.64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16109.97"/>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683071.13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634910.50000000012"/>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8101474.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59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660603.1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041858.129999999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1056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434011.8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3837402.24000000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24155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265381.55"/>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92214453.43999997"/>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3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9866195.889999998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5871012.16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22903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6623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78648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5369023.6399999997"/>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1757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5161083.2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5191471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2560897.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391326.7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440933.23"/>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7279055.950000003"/>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7754019.840000000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303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379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073836.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490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7411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573727.80000000005"/>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4626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5064424.5199999996"/>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749867.58"/>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474848721.74000007"/>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2606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7327003.25"/>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5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099999994"/>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666951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762186.1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95065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3075775.889999997"/>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000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18488.79000000004"/>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39774.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0643680.3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132790.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8543825.10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5680013.180000000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8630030.3600000031"/>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40369.73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57683.61999999999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515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153683.95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4524961.7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95748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93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54421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280448.4000000000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5292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000000011"/>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96084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39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000000002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0305105.1899999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59588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231953.90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8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50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927366.6699999995"/>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123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5579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47976.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630118.66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282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173010"/>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5214968.8199999994"/>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39999999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2495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276121.149999999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160335.9300000006"/>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81340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531144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11021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022362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98188.37000000005"/>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16387.05"/>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2159958.9299999997"/>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460686.5999999999"/>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050561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030848.4400000002"/>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67511.180000000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5000000007"/>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429502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796924.2099999995"/>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437976056.05000007"/>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1553459.33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9402656.08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4598768.599999999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024149.1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3141195.1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63617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94424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56448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2861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366620.9499999999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259207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72811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5299173.3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6869316.4199999999"/>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092115.9799999993"/>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9466311.380000003"/>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109156.1899999995"/>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26455959.79000000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725993.920000000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5835620.7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9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91982.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8075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455612.93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4306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4398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66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41683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61151.1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379531.18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325622.2299999997"/>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4478971.8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2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41184.6199999999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0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6783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996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47214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960146.2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35353.110000000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7676239.19999999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1761.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75918.5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914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531166.4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282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2574546.2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23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79031.75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27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0443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06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80083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5988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42663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05403.48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80206.35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800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912773.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01416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79574.04000000000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21424.3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0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29496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76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154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1790023.259999998"/>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830190.4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4660006.2300000014"/>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1023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766032.4"/>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253790.640000000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197499.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0449997.419999998"/>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7910433.08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2821678.92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504710.25"/>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553682.53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27332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8"/>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0418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2696438.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78340.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143231.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7967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3390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430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558992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6099.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47784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000000000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19850.1200000001"/>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444984.4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7845389.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80493.1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792051.54000000015"/>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701729.1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546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393780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05073.66"/>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7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7815.73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5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385885.17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0961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60998.9199999999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547988.37"/>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4103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481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4053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270195.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79206.320000000007"/>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84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427768.600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519555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3795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805067.8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08379.8099999996"/>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8988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53626.84"/>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08944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1527608.33"/>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3886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6871014.0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48579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45074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8369.85"/>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6278654.96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922806.780000000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12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46679374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3297963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4362918.98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4536604.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75005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4463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3871528.73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506212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08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343918.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0048253.08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6372682.13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276138.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557631.73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868519.62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5185148.22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49786234.54999999"/>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21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7896203.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48710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438720.47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92139.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243207.8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642987.7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21719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16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2780670.3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2916701.57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1918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363370.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80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0107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203059.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630058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73224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1431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3224759.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0322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74077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68568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5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848063.0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235285.139999999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2339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088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122086.2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77746.8"/>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1819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244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5818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57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511248.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00852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3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4609208.11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4389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166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96037.81000000006"/>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400000004"/>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5563416.8000000007"/>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89882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7687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531842.779999999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428515.0200000005"/>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82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0498083.319999998"/>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9604933.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076281.5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30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94987.2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426245105.7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27787420.44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56307915.92000001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8442314.65000002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7909451.8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1870330.72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69243503.24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67038707.81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13930531.8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0460697.60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362446107.8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28053507.62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357980.8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54447.15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63075428.11000000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2048760.259999994"/>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110633735.87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862684160.2499995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82104.14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62451558.9899999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573964187.8000000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663112.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020670376.4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1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4971084.7299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890664656.20000017"/>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78415234.38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6131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8784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1916072.44999997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42854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1518145.26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9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8722835.37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8209190.91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824944.8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4037335.05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9682066.01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0987968.38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9934270.36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355513.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341890.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6730063.85999999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0569555.17999998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2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74907.34000000003"/>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7594408.249999994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3668102.930000000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871382.4600000000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96451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4000000006"/>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604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12664.41"/>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2413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2226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848746.05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867430.8300000000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9504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05961.6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1155.0900000000001"/>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60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9195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374389.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624808.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73047.6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89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38533.4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504544640.36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3120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3214238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73994633.4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6279870.10000000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314555.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419574.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7380037.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37648550.85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9937790.46999999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3818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8439026.87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6933852.64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7295760.130000000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7162971.37999999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4118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63897.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385300.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2914756.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464261.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3092509.07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449059.250000000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96529022.4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216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4623690.849999992"/>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334839.560000000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430030.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3230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12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750565.3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30051267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7673685.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44325213.83999997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9461875.45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524301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71642.619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600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640536.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6142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56595611.94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3930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2803742.52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7740187.72999999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735883.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673455.3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859469.75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21894.94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327935.86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7434674.86000000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235576.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084169.63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598565.04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369515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8530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5470910.799999998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923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627859.9400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20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8947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06065502.7299999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70719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5863642.78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7486490.98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769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845079.590000000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31972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1498489.97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200845.67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437328.07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1956968.80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64525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676330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3868129.3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429143.10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7292138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9305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5949115.34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4747465.30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16339.41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597249.4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526671.91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875300.43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093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5090694.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62876.1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4366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532296.4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12722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4175.740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247812.670000000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2146262.4299999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96643022.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8913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9138380.03999998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5670100.92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4999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224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2994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986146.8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6489621.0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665903.70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522707.550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14432.310000000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467259.17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40254.8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468.2300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98632.929999999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43450.26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5377289.640000004"/>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674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3783540.7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35010.420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591439.960000000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644287.07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655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29670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84242722.78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9100744.4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27647139.13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7189718.75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4384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1773652.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3638370.6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64004.820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978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7282646.05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86131.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093930.21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611681.92999999993"/>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418348493.93999994"/>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71196243.170000002"/>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667736.420000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45354683090.050034"/>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7721469953.199996"/>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346109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4090264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1970900842.049999"/>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044495873.0000002"/>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943846188.00999999"/>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59146691.12"/>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4697049540.4400005"/>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801985836.03000021"/>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150127.28999999998"/>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82146203.68999997"/>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30721939.050000001"/>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3806"/>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266210.4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183153.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1706519.370000000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8615270479.0000019"/>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470904308.33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375863907.500001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4276611494.5"/>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9372326.75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73715278.769999996"/>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837545988.8999998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035059320.920000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367882785.490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6634106.859999999"/>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64487196.08000004"/>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93775904.430000007"/>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409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4179386.640000004"/>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8078424.4799999986"/>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300000006"/>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3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92450117.760000005"/>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0612334.24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2341501.07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022110.5100000005"/>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347451"/>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12743183.2500000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541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3063268.81000000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110909.510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2952369.28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5912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2220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739672.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4587605.94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7372733.53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9671670.71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771766.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545382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5681281.31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573232.42999999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71372921.68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50384565.24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988092.3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0812945.41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7624433.419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432980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3592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586544.90999999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363711253.05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062966.2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59427.88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2195349.16999998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0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351377.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6421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442995.46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00083076.06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097452.8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4910061.18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852716.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370413.87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52983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57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75333.450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308662.8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3143464.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281260.6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77302.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00000002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3136.6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99400.02999999998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555339.47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445728.010000001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48433565.54000002"/>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2564005.18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2016585.4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4459404.21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94886.7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996501.64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82391.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3179188.94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6905326.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7473298.76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9835171.09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58015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309193.6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3572461.2899999996"/>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702641828.1099999"/>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7644001.960000038"/>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08808278.12999997"/>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7503246.0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934679.99"/>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528262.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3768660.8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9435631.130000003"/>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9018486.670000006"/>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063190.53999999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93510638.86000001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7224410.430000003"/>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5542410.829999998"/>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5244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2233328.1399999997"/>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31016.09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5657353.29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1398321.709999997"/>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519414638.9400000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5397610.21000000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78595460.51999998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7593051.47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0769592.22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938316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56653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58126826.06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6293914.86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5776092.42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23841339.1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0753561681.21997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22682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797620367.0900002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714530.7299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3817478.4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9907491.5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405809927.76999998"/>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31937884.51000000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4888985.980000000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73160596.70000002"/>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4038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25782140.4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7544456.03999999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06141.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153358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398404.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5352498.2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134597.75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369726.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571637.2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538848.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477645.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365497.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7683328.78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9475929.24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0273042.039999999"/>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6137956.989999999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116245867.5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17809556.93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1004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9978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400679953.729999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20069586.1600000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63955176.47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29103304.4299998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9711057.2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7576166.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4462990.39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2254748.249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515414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1222873.44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9456924.26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30181473.37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0165696.4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7014175.980000001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9413837.05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423847.29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39457614.86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3650791.09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102178.33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81771735.88999995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39725127.46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9481725.76000002"/>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829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8915519.68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242687.760000000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7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523959163.4400000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3628447.76000000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78620869.94000001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6929298.63999999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047462.8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58551791.68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5746311.3200000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31596358.03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43031321.37999999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88479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49570.53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4720288631.289998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94890998.31999999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504438.339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66620603.02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429352620.76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28690443.60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9085267.72000000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9690939.14999998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4805586.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462585.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523123.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416675.859999999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35686580.60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5453224.380000000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926097.960000000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7405183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8564430.78000000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435638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87458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464423.3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383860809.50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0693623.74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57422914.44000001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30869031.1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2981004.5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417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2647160.3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15412.28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5035630.9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636230.96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5019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4212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5575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782734.220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1743916.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8199323.570000002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33606161.15999999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3451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5087975.689999999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5356080.2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1887752.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795777.229999998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246726.8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954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98404.12"/>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374821161.84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161648.239999998"/>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8624402.7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15309.74"/>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7336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57007929.75999999"/>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0802865.01000000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82852.1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4626295.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3693521.98"/>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3599124.88999999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19999999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0211558.61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358599.1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58671.600000000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168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455940.9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863223.4399999995"/>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200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82494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59644.5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663855.4999999998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578470.50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339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01764350.1399999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37055498.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39342242.410000004"/>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2221697.99999998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2161713.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4837125.31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49506.31999999995"/>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672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198052.059999999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437294.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94581190.85000000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331977.7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670966601.5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69959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54760081.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448481.1000000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8587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55071405.370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804929.19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8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8624653.10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31196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508140.0300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4663744.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415036.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6241342.089999999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1993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416329.279999999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36628796.90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262907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853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35934487.860000007"/>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4045423.3800000008"/>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6112090"/>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759556.929999999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3344971.8600000003"/>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02909.4"/>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711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754972.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76591.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6717.40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2524475.789999999"/>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4602915.7700000014"/>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6075225.55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4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909036.7200000000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59033.490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560022.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28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490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61410681.81000000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7377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9055726.910000003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023303.96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6848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977921.4999999997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3062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482444.43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525465.6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89959.160000000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44919.44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4293.6299999999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636486.47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082405.37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0739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84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3139147.15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847069.98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8006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740930.170000000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293494621.14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30895692.4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34871918.84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5050425.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995681.64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78316.3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9559351.3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67193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2210265.1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355086965.26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20882763.21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26852248.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1413567.99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31576384.58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04831133.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6728890.16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57902311.95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521482.3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534802.83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36869627.53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6244441.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4766216.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42606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79234.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32502.0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7327264.449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63743634.75"/>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9712905.430000003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18478236.18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85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6676450.11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3948395.820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1859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8207363.759999997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06224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50765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7483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6442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623093.99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9748861.999999998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558071134.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3790482.39000001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82871664.10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415857745.32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9127095.25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461187.3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824866210.57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67192417.24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5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7031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220317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58101989.8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7350495.34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8388103.81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5000000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6504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95591588.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89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4483803.30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809000.28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478228.91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686622.1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057181.2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850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221650.34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4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13133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30625.540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7980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016310.4699999997"/>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91087139.2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2237507.870000005"/>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59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392237.569999993"/>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2372422.53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3921610.0900000003"/>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145775.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0649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589533.630000000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7378142.10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6655851.40999999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5206677.7499999991"/>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5627782.460000000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1881297.9"/>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847868.6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914378.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18065.32000000007"/>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2375.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304.9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6662042"/>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311633.489999999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36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6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07377.7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9785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405713021.81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72149942.38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2791473.85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5333412.3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6990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60635946.219999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55107685.16000003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7156339.13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273796.80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60181385.7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4071887.77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3147160.66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30620262.2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2988218.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1131625.72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3378858.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64749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7179506.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151201.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28141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65570.2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8405051.13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781748.44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9230185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23269190.4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9891055.62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3052891.759999997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534046.939999995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3138909.11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24576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60403800.02000000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21159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2212452.799999999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159382.6499999999"/>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47958840.52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34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954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7279671.0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089133.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09825.91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691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75140.6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291588.73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7207219.590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89172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235098.76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0184668.13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32263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195095.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4408346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590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399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6600323.090000000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665119.87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4078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13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8138163.579999998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76396.5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77566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2491266.97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955337.33000000007"/>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266423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17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3989074.530000000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187531.87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1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452719652.55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3435524.119999997"/>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413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64105535.739999972"/>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1698457.93999995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65189963.0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32479754.00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6582545.339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97297212.880000055"/>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7378797.3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342228.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8687890.230000002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3243435.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692903.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479067.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21062052.090000004"/>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207845.3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5535464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912374.840000001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0034330.46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312536.10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76637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6095050.5999999996"/>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5866604.64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9774554.25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340075.63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401140.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754135.05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249900.4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95016.540000000008"/>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209330.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7053886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08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783286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66472940.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172114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3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058098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17523364.30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45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21863431.93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7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7816666.68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77818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6284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67568934.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3836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5750599.40000000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04262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40172622.55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7297896.06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801348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33683873.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3440000.03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7364514.65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637932.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7879141.18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7397768.17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88649137.55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14627650.5999999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8528818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3014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18234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08321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053241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53972217"/>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79397516.3400000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998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26761773.93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5636486.73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882817.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3372149.8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533699.10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0935903.57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139215.13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958286.01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956126.3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916398.00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653244.85999999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926757.6600000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42204.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4979384.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311892.590000001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3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197589.0200000005"/>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577884.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0"/>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1930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4635038.750000000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150914.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2265497.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92761.299999998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152621.4000000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74711.83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996375.34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398169.5399999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86098.02999999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36650.509999999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98186.83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041743.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462443.0899999994"/>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77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15632.2900000000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413365400.2200000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70758723.70000000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61082398.829999983"/>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52144501.760000005"/>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817410.35"/>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4247663.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5852811.7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5711432.47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574902.31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2845456.2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6374194.74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849027.9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265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7565901.7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596538.1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45155388.35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6323126.929999999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7704919.5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20910157.87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790340.48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4200712.64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3201031.789999998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3916888.06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10307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9676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458137.45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8000000007"/>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12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39999999999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77962.07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170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269036185.4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5710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0994770.64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1151095.27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65824.6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45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723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8126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220488.4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56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33836.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4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914250.2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5420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913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787.409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228215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510948.31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12955460.25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819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7213042.35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6948702.75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330979.7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6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099113.869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501992.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21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97923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62026.3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238999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335537.69"/>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49063387.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4572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0498323.420000009"/>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0985614.39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503356.41000000003"/>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151922.9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8389148.4299999997"/>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43153.49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3168626.419999998"/>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64437.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467897.97000000003"/>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7159.010000000009"/>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63795.80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301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33078.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45817.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363985.69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78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2041762.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6154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96310.9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76214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23680938.06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207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001476.250000000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312313.8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9381236.929999997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4966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163945.809999999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274746.36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473973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21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9422524.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944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4317519.22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448072.7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331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591514.3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6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387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4432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459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2201171.40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696563.9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1221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221819718.40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6027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6307910.64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3660115.57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04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8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5596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249806.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37343870.7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479012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1027011.82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7340113.63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66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31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4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75377.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20283.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76422639.25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00198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70997825.04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53294024.08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0375333.519999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33559090.1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64559.8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2383986.7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4829678.74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9425502.73000000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257054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07085388.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8685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8793332.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2176537.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007659.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11396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0229.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6937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906278.8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21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316137.6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453275.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91275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54607.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32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35183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57929.7399999999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559476.489999998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8861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509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298175.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768642.20000000007"/>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21456654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20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008822.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341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2918.6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367979570.53000003"/>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822288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55414407.39999999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2369190.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4191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91366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1077149.64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7628835.16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3154081.98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3394521.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94713671.12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72067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70572.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1101943.18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23642624.73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50000000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620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289904.7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48463981.2800000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52067434.2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2031411.19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447966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6113970.56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31331275.4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418699.780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567272.54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270500.020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2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191030.34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509327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7016675.820000001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7129468.940000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9636133.2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33631897.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3780273.92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969586.8500000000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521766.18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3307666.70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4764454.7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8445684.280000001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3624838.000000000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438768.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00949.6499999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28464.45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8649061.150000000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168748.209999999"/>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67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809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56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454969734.77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6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2362425.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727194.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727194.95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018186.2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717862.5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847793.74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66924529.56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44327.9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0999741.43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263239.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728599.12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1460536.13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1763685.53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5061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7007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67819.320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70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946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1136374.90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637086.29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0084775.0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7156871.6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200352.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5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1284799.81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4096703.17000000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86819472.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093660.88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6186536.3700000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9786659.870000002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1446839.31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47070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2766813.6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380281.52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774949.3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387373.93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98833.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3394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279823.6599999999"/>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5480652.02999999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82274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823274.8599999997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440255.67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2130902.9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6742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94691.2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7979.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36865.7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236728.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621420.88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88006025.370000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102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2771446.51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6705937.17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6554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8881708.59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9138251.039999999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301986.4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483612.709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478036.11"/>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7978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30906.9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4667262.1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35632.9499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73326177.78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72391825.7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9648316.10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8615083.37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4538272.49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0575174.86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3434968.52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84512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952061.13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31587.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1096656.2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9857271.85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8747335.390000000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90495.65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002257.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8271.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159657.00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2557043.820000000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93974.1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000000000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3850077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51906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46455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5659568.710000000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3797766.36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6125870.270000001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299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060747.40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943926.399999999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82985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601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0000000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35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146564.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79845387.18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52113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9367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5603284.87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7854905.680000003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5419341.80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51977929.49999999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92344316.93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14487664.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3912312.6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77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590705.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1750388.4000000001"/>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3009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464996.69999999995"/>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65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940254.29999999993"/>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383432455.3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589926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56259427.78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4870536.9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9462023.2000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789979.330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6388080.61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6387011.99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714505.64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5557978.3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8940285.679999997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365640.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509384.7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571123.5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143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08516.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888005.78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97997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9934010.289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64294.94999998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872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314043.2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63143265.60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9180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9529453.690000001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070482.03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5771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006804.0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754395.1400000003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97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68180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1672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8891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992855.4700000000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596928475.2000000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4224319.64999999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963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90297353.06000001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3891714.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952420.1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52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12354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6748337.96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53629971.62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4234913.79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703699.74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6700177.52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3481265.55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96193935.07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5802217.47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2946733.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7732579.649999999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047633.36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4088016.619999999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188978.42"/>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497107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39080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4480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05824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666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37101.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062891.4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227027920.6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873026885.73999977"/>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38979718.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43105642.50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50428117.01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83410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4139712.37999999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310858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275202546.26000005"/>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80238704.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58070041.62"/>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30287691.4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49904063.9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1941820.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35102955.62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69898"/>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38327"/>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380880"/>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342828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2596471.490000006"/>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10147345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0712862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7342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7811198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13484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74818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388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6841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66937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58907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001439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21341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465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942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125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3652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6358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094956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247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48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0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22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15520369.189999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12394664.91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6083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1633332.4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58152083.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5490696.4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6423962.3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8072567.4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16024.44999999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2307593.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9025835.81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130896.61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6458437.2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1807658.6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737380.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99308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8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8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560861.60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140989.2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53618157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7315029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4627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811716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95940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55232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926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284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083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49972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0296392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9796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36547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035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3075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144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026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69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18054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667124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10305481.67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9314736.23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49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51551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5422406.60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8355.549999998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5982726.47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4880680.64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920352.3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3270703.5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110569.6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14217.55"/>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7200794.79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251250.0500000003"/>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5754.8600000001"/>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984043.9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7922048.87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992505.8600000008"/>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519444.45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351597.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56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3333.33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44420875.5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6471699.5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9173914.51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14349069.78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7230990.31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999654.33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200052.5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512722.22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3569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459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4631569.30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826708.22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169195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52532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936459.89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1489.64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014067.88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48611.1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657746.2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955121.7600000002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0912565.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8558725.820000000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7137798.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933765678.26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3765056863.050003"/>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27227384209.449997"/>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2391197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81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6212463.15000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91344422.030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929330574.00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31258398352.5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3751270200.5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3.00000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57554500.9299998"/>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105383750.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542651402.479998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971299906.6499999"/>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991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283331"/>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16666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33625007"/>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9839993.73000000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96608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41139116.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3340321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568020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302430922.38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2794384.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9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14324554.3200000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4920489"/>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893193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946754818.68999982"/>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27296203.22999999"/>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6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5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02550514.83999997"/>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371504.2599999998"/>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9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1005751812.88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97724559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7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4888573.81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909010.18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3432083.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5405066.94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5676264.11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604311.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5387071.06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4119876.73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3103576.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470708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75552710.95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3083650.949999996"/>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397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697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72913618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8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818852961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6616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263680469.89999998"/>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16811867.8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59665383.989999995"/>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3458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7406748.82"/>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9354385.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541868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82718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2109700.3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8362398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64173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773029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762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51092447.78"/>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0"/>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440461.779999999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064372333.479995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77484668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7331714.4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3663380.80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9200710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62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35495.6799999999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972497512.13000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18910006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1930379213.3399999"/>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195524764.260000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90224066.21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321735353.46000004"/>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66053601.309999995"/>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129626601.8500004"/>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32637661.73000014"/>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3733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771144423.0199997"/>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78059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618647.3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5380376629.289996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417116410.6000000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925550845.13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020473950.6199996"/>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201288668.80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94339"/>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99303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711836494.68000019"/>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46058498732.58999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5833333333.31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5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649803711.93000007"/>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5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032221.999999993"/>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55908329.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11861616.18000013"/>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7125668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00387797.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970633142.939998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59310197.44000003"/>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784150640.76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34616597.77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4177448.19000001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96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441507863.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182257667.63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25279783.53000009"/>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31698354.38000001"/>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21187123.89999999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8062263.860000001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824763251.3500002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61126345.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18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32571969.969999999"/>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7694349.27999998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5896484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65079284.99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29597842.79000002"/>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92905823.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32774812.38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98676657.32999999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50671845.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1293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7571416.6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91559541.66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86350833.34999997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13517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65948531.44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0465558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16387960.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01308233.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289097245.5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8366676535.530000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75790488.94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759672.2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2683536.1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30668849.329999994"/>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4620428.079999983"/>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9614524.1799999997"/>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038373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2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51296066854.02999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777514"/>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87599012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10408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3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989996"/>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441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75826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566625.66"/>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8013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6572645.8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575867.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01273116.76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895131.82"/>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2109710.57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49987.86"/>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55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75256261.819999993"/>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2152617.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7354189.089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108891.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375058.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259898216.1699999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458159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855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16450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847219.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8481658.5999999996"/>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874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000000002"/>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21581799.35999995"/>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6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99573.299999999988"/>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337153.21"/>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48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226235.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75060322.4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25552725.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1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1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6841844.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43408941.0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23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485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29195356.7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298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4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29999885.8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1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17042965.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78848169.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3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36722330.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44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6841823.35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2984191.8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70008856.1099999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0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89333075.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57606585.979999997"/>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57749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5502906.34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50572370.6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0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12351668.97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922149.799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72258118.23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43256676.18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89035772.780000001"/>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7000000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6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6251152.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7662223.59000000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43632497.8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49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3938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73007510.6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679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4643748.86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4424224.06999999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8490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4317873.7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623746.900000001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616504.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0004945.13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552572.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721478.2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10993.7099999998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34963685.46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70089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702999.9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13104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57206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54411746.00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9800505.25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37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2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44800.8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39999999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99418.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3449641.20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93499.52999999985"/>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3452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001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547023.5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918248.56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1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30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97380.86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955761.41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533724.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28477259.70000002"/>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69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8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6.10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758333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74999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4583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8149987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939165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8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4491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4261781.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89619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8944005.3100000005"/>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538465.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566607.11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145715.30000000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847001.3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208331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04501.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06795"/>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398846.3199999998"/>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26148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761654.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261948.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20000000007"/>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044939.03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1037278.91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751991.0500000001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13523151"/>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126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5056985.230000000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00000005"/>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5830896.08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089052.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760311.9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1841318.9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687470.1900000004"/>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81076.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672245.2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4180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061140.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299999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61747279.6099999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159890.5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902663.9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5385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2037963.11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8395823.060000002"/>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367150.009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208480.2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57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18018393.629999999"/>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4047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76129"/>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000000026"/>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000000001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76534.2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5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114197.6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2243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2043705.5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76869.8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1168083.56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791090.200000001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7995384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510398.630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4281909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93875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6291865.160000001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539002.2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087458.84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04383.219999999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278763.28000000003"/>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5420.0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18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1227666.8799999999"/>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11001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57053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10801840.89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223964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5402451.75"/>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1773657.329999998"/>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143532.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631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4696975.950000003"/>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715990.6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5326348.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84232128.039999992"/>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34048126.659999996"/>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268727799.97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780190.5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371.7500000009"/>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073772.18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5162.5"/>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1120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400000000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241458.1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276976.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6964.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9945.890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301265.8800000001"/>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91616.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000000001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10625803.46000000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744537.110000000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478165.799999999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7389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88968.5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20709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682571.260000001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699999988"/>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46159.0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5000000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358323.06"/>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767441.9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910463.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2476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41870280.83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05821910.18000001"/>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99473004.5"/>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5989062.6799999997"/>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2193286.8099999991"/>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9"/>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0970032.509999998"/>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1625852.9800000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751106.1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53477385.82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615391.6100000003"/>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00000000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20237756.44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0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7402.54"/>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7635205.34999999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391926.1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6143146.86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12673491.67"/>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110320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400000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4990047.23"/>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9411194.570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14288219.140000001"/>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297040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6474799.19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519592.070000000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4571807.479999997"/>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5000000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0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7090331.1399999997"/>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111741120.46999998"/>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6655905.90999999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8586133.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712263.14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3024684.8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6061089.12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1004268.6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5414629.8200000003"/>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344449.1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2197918.69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220532.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082818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0219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744278.98999999987"/>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199999999"/>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225913.77000000002"/>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6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259646.6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9894684.2200000007"/>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68197.779999999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960962.019999999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326656.9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73634.9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72399.97000000003"/>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237316.6900000004"/>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633865.04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89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1373765.24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5843742.24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53197829.82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2500343.38000000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319511.4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00000.01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475000.01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042498.2"/>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2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449817.3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15323.4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598047.82999999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530930.7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550561.56999999995"/>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5099396.6500000004"/>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3606611.5200000005"/>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29741.63"/>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3062301.6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2039944.6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23411.38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6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85781.409999999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41576560.000000022"/>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142618.9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7026141.600000000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993992.38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5106049.2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347510.640000000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901527.9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512853.380000000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03364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181381.0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7563965.9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560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4148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399999997"/>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0137424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90889578.50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6022147.700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80118037.0699998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70052045.30000001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6000001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6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1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3484987.88999999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36249994.95999995"/>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34671943.01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459275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545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33146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2175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7125589.81999999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46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975768.960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27497.03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838163"/>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00000000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245555.589999999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57305.54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89111.099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86388.8599999998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334722.2200000002"/>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86423.01"/>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3483109"/>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5554968"/>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7291907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1435392.69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91722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51788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5285460.6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67212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492627838.11999995"/>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26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31931557.43000001"/>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57870091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3853973907.950000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749999999.969999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51433799.1900000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12921280.4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5220755.55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92921648.5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20833.3100000000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66944719.519999988"/>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9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1666666.68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92733333.35000026"/>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6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5833333.309999999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1630763720.6100001"/>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4276121.680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A614A56-997B-4C1D-A7FB-C4789690B6F1}" name="PivotTable3" cacheId="13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3">
        <item x="0"/>
        <item sd="0" m="1" x="1"/>
        <item t="default"/>
      </items>
    </pivotField>
    <pivotField axis="axisRow" showAll="0">
      <items count="4">
        <item x="0"/>
        <item x="1"/>
        <item m="1" x="2"/>
        <item t="default"/>
      </items>
    </pivotField>
    <pivotField axis="axisRow" showAll="0">
      <items count="5">
        <item x="0"/>
        <item x="1"/>
        <item x="2"/>
        <item m="1" x="3"/>
        <item t="default"/>
      </items>
    </pivotField>
    <pivotField axis="axisRow" showAll="0">
      <items count="17">
        <item x="0"/>
        <item x="1"/>
        <item x="2"/>
        <item x="3"/>
        <item x="4"/>
        <item x="5"/>
        <item x="6"/>
        <item x="7"/>
        <item x="8"/>
        <item x="9"/>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89"/>
  <sheetViews>
    <sheetView showGridLines="0" workbookViewId="0">
      <selection activeCell="E20" sqref="E20"/>
    </sheetView>
  </sheetViews>
  <sheetFormatPr baseColWidth="10" defaultColWidth="11.5703125" defaultRowHeight="15"/>
  <cols>
    <col min="1" max="1" width="60.7109375" style="13" bestFit="1" customWidth="1"/>
    <col min="2" max="2" width="14.140625" style="13" bestFit="1" customWidth="1"/>
    <col min="3" max="3" width="15.710937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3" t="s">
        <v>0</v>
      </c>
      <c r="B1" s="183"/>
      <c r="C1" s="183"/>
      <c r="D1" s="183"/>
      <c r="E1" s="183"/>
      <c r="F1" s="183"/>
    </row>
    <row r="2" spans="1:6" ht="20.25">
      <c r="A2" s="184" t="s">
        <v>1</v>
      </c>
      <c r="B2" s="184"/>
      <c r="C2" s="184"/>
      <c r="D2" s="184"/>
      <c r="E2" s="184"/>
      <c r="F2" s="184"/>
    </row>
    <row r="3" spans="1:6">
      <c r="A3" s="185" t="s">
        <v>2</v>
      </c>
      <c r="B3" s="185"/>
      <c r="C3" s="185"/>
      <c r="D3" s="185"/>
      <c r="E3" s="185"/>
      <c r="F3" s="185"/>
    </row>
    <row r="5" spans="1:6" ht="18.75">
      <c r="A5" s="186" t="s">
        <v>23</v>
      </c>
      <c r="B5" s="186"/>
      <c r="C5" s="186"/>
      <c r="D5" s="186"/>
      <c r="E5" s="186"/>
      <c r="F5" s="186"/>
    </row>
    <row r="6" spans="1:6" ht="18.75">
      <c r="A6" s="186" t="s">
        <v>305</v>
      </c>
      <c r="B6" s="186"/>
      <c r="C6" s="186"/>
      <c r="D6" s="186"/>
      <c r="E6" s="186"/>
      <c r="F6" s="186"/>
    </row>
    <row r="7" spans="1:6">
      <c r="A7" s="181" t="s">
        <v>1877</v>
      </c>
      <c r="B7" s="181"/>
      <c r="C7" s="181"/>
      <c r="D7" s="181"/>
      <c r="E7" s="181"/>
      <c r="F7" s="181"/>
    </row>
    <row r="8" spans="1:6">
      <c r="A8" s="181" t="s">
        <v>1878</v>
      </c>
      <c r="B8" s="181"/>
      <c r="C8" s="181"/>
      <c r="D8" s="181"/>
      <c r="E8" s="181"/>
      <c r="F8" s="181"/>
    </row>
    <row r="9" spans="1:6" ht="15.75">
      <c r="A9" s="182" t="s">
        <v>327</v>
      </c>
      <c r="B9" s="182"/>
      <c r="C9" s="182"/>
      <c r="D9" s="182"/>
      <c r="E9" s="182"/>
      <c r="F9" s="182"/>
    </row>
    <row r="13" spans="1:6">
      <c r="A13" s="168" t="s">
        <v>370</v>
      </c>
      <c r="B13" s="168" t="s">
        <v>368</v>
      </c>
      <c r="C13" s="162" t="s">
        <v>369</v>
      </c>
    </row>
    <row r="14" spans="1:6">
      <c r="A14" s="163" t="s">
        <v>306</v>
      </c>
      <c r="B14" s="164">
        <v>1592355121494</v>
      </c>
      <c r="C14" s="164">
        <v>858912732936.91003</v>
      </c>
    </row>
    <row r="15" spans="1:6">
      <c r="A15" s="165" t="s">
        <v>11</v>
      </c>
      <c r="B15" s="164">
        <v>1484234610959</v>
      </c>
      <c r="C15" s="164">
        <v>802465228235.28003</v>
      </c>
    </row>
    <row r="16" spans="1:6">
      <c r="A16" s="166" t="s">
        <v>12</v>
      </c>
      <c r="B16" s="164">
        <v>1308196684792</v>
      </c>
      <c r="C16" s="164">
        <v>731892187343.94019</v>
      </c>
    </row>
    <row r="17" spans="1:3">
      <c r="A17" s="167" t="s">
        <v>25</v>
      </c>
      <c r="B17" s="164">
        <v>516919627204</v>
      </c>
      <c r="C17" s="164">
        <v>256668111344.96021</v>
      </c>
    </row>
    <row r="18" spans="1:3">
      <c r="A18" s="167" t="s">
        <v>26</v>
      </c>
      <c r="B18" s="164">
        <v>90986168678</v>
      </c>
      <c r="C18" s="164">
        <v>46258906524.449997</v>
      </c>
    </row>
    <row r="19" spans="1:3">
      <c r="A19" s="167" t="s">
        <v>13</v>
      </c>
      <c r="B19" s="164">
        <v>298486441612</v>
      </c>
      <c r="C19" s="164">
        <v>177217065931.84</v>
      </c>
    </row>
    <row r="20" spans="1:3">
      <c r="A20" s="167" t="s">
        <v>27</v>
      </c>
      <c r="B20" s="164">
        <v>13500000000</v>
      </c>
      <c r="C20" s="164">
        <v>9619335060.1099987</v>
      </c>
    </row>
    <row r="21" spans="1:3">
      <c r="A21" s="167" t="s">
        <v>28</v>
      </c>
      <c r="B21" s="164">
        <v>388252040903</v>
      </c>
      <c r="C21" s="164">
        <v>240649664946.25998</v>
      </c>
    </row>
    <row r="22" spans="1:3">
      <c r="A22" s="167" t="s">
        <v>29</v>
      </c>
      <c r="B22" s="164">
        <v>52406395</v>
      </c>
      <c r="C22" s="164">
        <v>1479103536.3199999</v>
      </c>
    </row>
    <row r="23" spans="1:3">
      <c r="A23" s="166" t="s">
        <v>14</v>
      </c>
      <c r="B23" s="164">
        <v>176037926167</v>
      </c>
      <c r="C23" s="164">
        <v>70573040891.339996</v>
      </c>
    </row>
    <row r="24" spans="1:3">
      <c r="A24" s="167" t="s">
        <v>30</v>
      </c>
      <c r="B24" s="164">
        <v>53162528542</v>
      </c>
      <c r="C24" s="164">
        <v>24798145305.84</v>
      </c>
    </row>
    <row r="25" spans="1:3">
      <c r="A25" s="167" t="s">
        <v>31</v>
      </c>
      <c r="B25" s="164">
        <v>60255319620</v>
      </c>
      <c r="C25" s="164">
        <v>16903836172.309984</v>
      </c>
    </row>
    <row r="26" spans="1:3">
      <c r="A26" s="167" t="s">
        <v>32</v>
      </c>
      <c r="B26" s="164">
        <v>10094704</v>
      </c>
      <c r="C26" s="164">
        <v>77739807.940000013</v>
      </c>
    </row>
    <row r="27" spans="1:3">
      <c r="A27" s="167" t="s">
        <v>33</v>
      </c>
      <c r="B27" s="164">
        <v>1045835769</v>
      </c>
      <c r="C27" s="164">
        <v>1006877097.1200001</v>
      </c>
    </row>
    <row r="28" spans="1:3">
      <c r="A28" s="167" t="s">
        <v>34</v>
      </c>
      <c r="B28" s="164">
        <v>60117023257</v>
      </c>
      <c r="C28" s="164">
        <v>27786442508.130005</v>
      </c>
    </row>
    <row r="29" spans="1:3">
      <c r="A29" s="167" t="s">
        <v>35</v>
      </c>
      <c r="B29" s="164">
        <v>1447124275</v>
      </c>
      <c r="C29" s="164">
        <v>0</v>
      </c>
    </row>
    <row r="30" spans="1:3">
      <c r="A30" s="165" t="s">
        <v>307</v>
      </c>
      <c r="B30" s="164">
        <v>108120510535</v>
      </c>
      <c r="C30" s="164">
        <v>56447504701.630005</v>
      </c>
    </row>
    <row r="31" spans="1:3">
      <c r="A31" s="166" t="s">
        <v>22</v>
      </c>
      <c r="B31" s="164">
        <v>108120510535</v>
      </c>
      <c r="C31" s="164">
        <v>56447504701.630005</v>
      </c>
    </row>
    <row r="32" spans="1:3">
      <c r="A32" s="167" t="s">
        <v>37</v>
      </c>
      <c r="B32" s="164">
        <v>5117721882</v>
      </c>
      <c r="C32" s="164">
        <v>225782100</v>
      </c>
    </row>
    <row r="33" spans="1:3">
      <c r="A33" s="167" t="s">
        <v>38</v>
      </c>
      <c r="B33" s="164">
        <v>103002788653</v>
      </c>
      <c r="C33" s="164">
        <v>56221722601.630005</v>
      </c>
    </row>
    <row r="34" spans="1:3">
      <c r="A34" s="167" t="s">
        <v>308</v>
      </c>
      <c r="B34" s="164">
        <v>0</v>
      </c>
      <c r="C34" s="164">
        <v>0</v>
      </c>
    </row>
    <row r="35" spans="1:3">
      <c r="A35" s="163" t="s">
        <v>371</v>
      </c>
      <c r="B35" s="164">
        <v>1592355121494</v>
      </c>
      <c r="C35" s="164">
        <v>858912732936.91003</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13" sqref="J13"/>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23.42578125" style="13"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3" t="s">
        <v>0</v>
      </c>
      <c r="B1" s="183"/>
      <c r="C1" s="183"/>
      <c r="D1" s="183"/>
      <c r="E1" s="183"/>
      <c r="F1" s="183"/>
      <c r="G1" s="183"/>
      <c r="H1" s="183"/>
      <c r="I1" s="183"/>
    </row>
    <row r="2" spans="1:14" ht="20.25">
      <c r="A2" s="184" t="s">
        <v>1</v>
      </c>
      <c r="B2" s="184"/>
      <c r="C2" s="184"/>
      <c r="D2" s="184"/>
      <c r="E2" s="184"/>
      <c r="F2" s="184"/>
      <c r="G2" s="184"/>
      <c r="H2" s="184"/>
      <c r="I2" s="184"/>
    </row>
    <row r="3" spans="1:14" s="15" customFormat="1" ht="28.5" customHeight="1">
      <c r="A3" s="188" t="s">
        <v>2</v>
      </c>
      <c r="B3" s="188"/>
      <c r="C3" s="188"/>
      <c r="D3" s="188"/>
      <c r="E3" s="188"/>
      <c r="F3" s="188"/>
      <c r="G3" s="188"/>
      <c r="H3" s="188"/>
      <c r="I3" s="188"/>
      <c r="N3" s="16"/>
    </row>
    <row r="4" spans="1:14" ht="18.75" customHeight="1">
      <c r="A4" s="189" t="s">
        <v>3</v>
      </c>
      <c r="B4" s="189"/>
      <c r="C4" s="189"/>
      <c r="D4" s="189"/>
      <c r="E4" s="189"/>
      <c r="F4" s="189"/>
      <c r="G4" s="189"/>
      <c r="H4" s="189"/>
      <c r="I4" s="189"/>
    </row>
    <row r="5" spans="1:14" ht="18.75" customHeight="1">
      <c r="A5" s="189" t="s">
        <v>4</v>
      </c>
      <c r="B5" s="189"/>
      <c r="C5" s="189"/>
      <c r="D5" s="189"/>
      <c r="E5" s="189"/>
      <c r="F5" s="189"/>
      <c r="G5" s="189"/>
      <c r="H5" s="189"/>
      <c r="I5" s="189"/>
    </row>
    <row r="6" spans="1:14" ht="18.75">
      <c r="A6" s="187" t="s">
        <v>1875</v>
      </c>
      <c r="B6" s="187"/>
      <c r="C6" s="187"/>
      <c r="D6" s="187"/>
      <c r="E6" s="187"/>
      <c r="F6" s="187"/>
      <c r="G6" s="187"/>
      <c r="H6" s="187"/>
      <c r="I6" s="187"/>
    </row>
    <row r="7" spans="1:14" ht="18.75">
      <c r="A7" s="193" t="s">
        <v>276</v>
      </c>
      <c r="B7" s="193"/>
      <c r="C7" s="193"/>
      <c r="D7" s="193"/>
      <c r="E7" s="193"/>
      <c r="F7" s="193"/>
      <c r="G7" s="193"/>
      <c r="H7" s="193"/>
      <c r="I7" s="193"/>
    </row>
    <row r="8" spans="1:14" ht="15.75">
      <c r="A8" s="194" t="s">
        <v>5</v>
      </c>
      <c r="B8" s="194"/>
      <c r="C8" s="194"/>
      <c r="D8" s="194"/>
      <c r="E8" s="194"/>
      <c r="F8" s="194"/>
      <c r="G8" s="194"/>
      <c r="H8" s="194"/>
      <c r="I8" s="194"/>
    </row>
    <row r="9" spans="1:14" ht="15.75">
      <c r="A9" s="18"/>
      <c r="B9" s="18"/>
      <c r="C9" s="18"/>
      <c r="D9" s="18"/>
      <c r="E9" s="18"/>
      <c r="F9" s="18"/>
    </row>
    <row r="10" spans="1:14" ht="15" customHeight="1">
      <c r="C10" s="195" t="s">
        <v>6</v>
      </c>
      <c r="D10" s="19" t="s">
        <v>317</v>
      </c>
      <c r="E10" s="196" t="s">
        <v>300</v>
      </c>
      <c r="F10" s="196" t="s">
        <v>301</v>
      </c>
      <c r="G10" s="196" t="s">
        <v>275</v>
      </c>
    </row>
    <row r="11" spans="1:14" ht="15.75" thickBot="1">
      <c r="C11" s="195"/>
      <c r="D11" s="19" t="s">
        <v>276</v>
      </c>
      <c r="E11" s="197"/>
      <c r="F11" s="197"/>
      <c r="G11" s="197"/>
    </row>
    <row r="12" spans="1:14">
      <c r="C12" s="195"/>
      <c r="D12" s="20">
        <v>1</v>
      </c>
      <c r="E12" s="20">
        <v>2</v>
      </c>
      <c r="F12" s="20" t="s">
        <v>302</v>
      </c>
      <c r="G12" s="20" t="s">
        <v>309</v>
      </c>
    </row>
    <row r="13" spans="1:14" ht="15.75" thickBot="1">
      <c r="C13" s="24" t="s">
        <v>7</v>
      </c>
      <c r="D13" s="25">
        <f>D14+D16</f>
        <v>1241364.7314939999</v>
      </c>
      <c r="E13" s="25">
        <f>E14+E16</f>
        <v>695450.49999999988</v>
      </c>
      <c r="F13" s="114">
        <f>IFERROR(E13/D13,"-")</f>
        <v>0.56023059327858893</v>
      </c>
      <c r="G13" s="123">
        <f>E13/$D$34</f>
        <v>8.7191456930899011E-2</v>
      </c>
      <c r="I13" s="21"/>
    </row>
    <row r="14" spans="1:14">
      <c r="C14" s="177" t="s">
        <v>8</v>
      </c>
      <c r="D14" s="178">
        <v>1240428.3720559999</v>
      </c>
      <c r="E14" s="178">
        <v>695255.39999999991</v>
      </c>
      <c r="F14" s="179">
        <f>IFERROR(E14/D14,"-")</f>
        <v>0.56049620894080299</v>
      </c>
      <c r="G14" s="180">
        <f t="shared" ref="G14:G20" si="0">E14/$D$34</f>
        <v>8.7166996450610032E-2</v>
      </c>
      <c r="I14" s="175"/>
      <c r="J14" s="176"/>
    </row>
    <row r="15" spans="1:14">
      <c r="C15" s="174" t="s">
        <v>9</v>
      </c>
      <c r="D15" s="124">
        <v>535.15810899999997</v>
      </c>
      <c r="E15" s="124">
        <v>300.2</v>
      </c>
      <c r="F15" s="125">
        <f t="shared" ref="F15:F21" si="1">IFERROR(E15/D15,"-")</f>
        <v>0.56095571561263591</v>
      </c>
      <c r="G15" s="126">
        <f t="shared" si="0"/>
        <v>3.7637294632264826E-5</v>
      </c>
      <c r="I15" s="173"/>
      <c r="J15" s="54"/>
    </row>
    <row r="16" spans="1:14">
      <c r="C16" s="177" t="s">
        <v>10</v>
      </c>
      <c r="D16" s="178">
        <v>936.35943799999995</v>
      </c>
      <c r="E16" s="178">
        <v>195.10000000000002</v>
      </c>
      <c r="F16" s="179">
        <f>IFERROR(E16/D16,"-")</f>
        <v>0.20836015752318399</v>
      </c>
      <c r="G16" s="180">
        <f t="shared" si="0"/>
        <v>2.4460480288990233E-5</v>
      </c>
      <c r="H16" s="71"/>
      <c r="I16" s="175"/>
      <c r="J16" s="176"/>
    </row>
    <row r="17" spans="3:12">
      <c r="C17" s="174" t="s">
        <v>318</v>
      </c>
      <c r="D17" s="124">
        <v>0</v>
      </c>
      <c r="E17" s="124">
        <v>133.4</v>
      </c>
      <c r="F17" s="125" t="str">
        <f>IFERROR(E17/D17,"-")</f>
        <v>-</v>
      </c>
      <c r="G17" s="126">
        <f t="shared" si="0"/>
        <v>1.6724900412871844E-5</v>
      </c>
      <c r="I17" s="173"/>
    </row>
    <row r="18" spans="3:12">
      <c r="C18" s="24" t="s">
        <v>11</v>
      </c>
      <c r="D18" s="25">
        <f>D19+D21</f>
        <v>1484234.6109590002</v>
      </c>
      <c r="E18" s="25">
        <f>E19+E21</f>
        <v>802465.22823528049</v>
      </c>
      <c r="F18" s="114">
        <f t="shared" si="1"/>
        <v>0.54065928816791853</v>
      </c>
      <c r="G18" s="123">
        <f>E18/$D$34</f>
        <v>0.10060832853843735</v>
      </c>
    </row>
    <row r="19" spans="3:12">
      <c r="C19" s="177" t="s">
        <v>12</v>
      </c>
      <c r="D19" s="178">
        <v>1308196.6847920001</v>
      </c>
      <c r="E19" s="178">
        <f>Económica!D14</f>
        <v>731892.18734394049</v>
      </c>
      <c r="F19" s="179">
        <f t="shared" si="1"/>
        <v>0.55946647461525212</v>
      </c>
      <c r="G19" s="180">
        <f t="shared" si="0"/>
        <v>9.1760299447423893E-2</v>
      </c>
    </row>
    <row r="20" spans="3:12">
      <c r="C20" s="121" t="s">
        <v>13</v>
      </c>
      <c r="D20" s="124">
        <v>298486.441612</v>
      </c>
      <c r="E20" s="124">
        <f>Económica!D17</f>
        <v>177217.06593183998</v>
      </c>
      <c r="F20" s="125">
        <f t="shared" si="1"/>
        <v>0.59371898091841291</v>
      </c>
      <c r="G20" s="126">
        <f t="shared" si="0"/>
        <v>2.2218424131719396E-2</v>
      </c>
    </row>
    <row r="21" spans="3:12">
      <c r="C21" s="177" t="s">
        <v>14</v>
      </c>
      <c r="D21" s="178">
        <v>176037.926167</v>
      </c>
      <c r="E21" s="178">
        <f>Económica!D21</f>
        <v>70573.040891340017</v>
      </c>
      <c r="F21" s="179">
        <f t="shared" si="1"/>
        <v>0.4008967977979373</v>
      </c>
      <c r="G21" s="180">
        <f>E21/$D$34</f>
        <v>8.8480290910134488E-3</v>
      </c>
      <c r="J21" s="22"/>
    </row>
    <row r="22" spans="3:12">
      <c r="C22" s="127" t="s">
        <v>15</v>
      </c>
      <c r="D22" s="127"/>
      <c r="E22" s="127"/>
      <c r="F22" s="128"/>
      <c r="G22" s="23"/>
    </row>
    <row r="23" spans="3:12">
      <c r="C23" s="129" t="s">
        <v>16</v>
      </c>
      <c r="D23" s="130">
        <f>(D14-D19)</f>
        <v>-67768.312736000167</v>
      </c>
      <c r="E23" s="130">
        <f>(E14-E19)</f>
        <v>-36636.787343940581</v>
      </c>
      <c r="F23" s="125">
        <f>IFERROR(E23/D23,"-")</f>
        <v>0.5406182604348394</v>
      </c>
      <c r="G23" s="131">
        <f>E23/$D$34</f>
        <v>-4.5933029968138663E-3</v>
      </c>
      <c r="I23" s="115"/>
      <c r="J23" s="71"/>
    </row>
    <row r="24" spans="3:12">
      <c r="C24" s="129" t="s">
        <v>17</v>
      </c>
      <c r="D24" s="130">
        <f>(D16-D21)</f>
        <v>-175101.56672899998</v>
      </c>
      <c r="E24" s="130">
        <f>(E16-E21)</f>
        <v>-70377.940891340011</v>
      </c>
      <c r="F24" s="125">
        <f>IFERROR(E24/D24,"-")</f>
        <v>0.40192639167108124</v>
      </c>
      <c r="G24" s="131">
        <f>E24/$D$34</f>
        <v>-8.8235686107244592E-3</v>
      </c>
    </row>
    <row r="25" spans="3:12">
      <c r="C25" s="129" t="s">
        <v>18</v>
      </c>
      <c r="D25" s="130">
        <f>(D13-(D18-D20))</f>
        <v>55616.56214699964</v>
      </c>
      <c r="E25" s="130">
        <f>(E13-(E18-E20))</f>
        <v>70202.337696559378</v>
      </c>
      <c r="F25" s="125">
        <f>IFERROR(E25/D25,"-")</f>
        <v>1.262255971719507</v>
      </c>
      <c r="G25" s="131">
        <f>E25/$D$34</f>
        <v>8.801552524181069E-3</v>
      </c>
    </row>
    <row r="26" spans="3:12">
      <c r="C26" s="129" t="s">
        <v>19</v>
      </c>
      <c r="D26" s="130">
        <f>D13-D18</f>
        <v>-242869.87946500024</v>
      </c>
      <c r="E26" s="130">
        <f>E13-E18</f>
        <v>-107014.72823528061</v>
      </c>
      <c r="F26" s="125">
        <f>IFERROR(E26/D26,"-")</f>
        <v>0.44062577241366979</v>
      </c>
      <c r="G26" s="131">
        <f>E26/$D$34</f>
        <v>-1.3416871607538327E-2</v>
      </c>
    </row>
    <row r="27" spans="3:12">
      <c r="C27" s="127" t="s">
        <v>20</v>
      </c>
      <c r="D27" s="132">
        <f>D29-D31</f>
        <v>242869.87946500001</v>
      </c>
      <c r="E27" s="132">
        <f>E29-E31</f>
        <v>185548.89529836999</v>
      </c>
      <c r="F27" s="128">
        <f>IFERROR(E27/D27,"-")</f>
        <v>0.76398479592076973</v>
      </c>
      <c r="G27" s="133">
        <f>E27/$D$34</f>
        <v>2.3263019457148596E-2</v>
      </c>
    </row>
    <row r="28" spans="3:12">
      <c r="C28" s="134"/>
      <c r="D28" s="134"/>
      <c r="E28" s="134"/>
      <c r="F28" s="135"/>
      <c r="G28" s="131"/>
    </row>
    <row r="29" spans="3:12" ht="17.25" customHeight="1">
      <c r="C29" s="24" t="s">
        <v>21</v>
      </c>
      <c r="D29" s="25">
        <v>350990.39</v>
      </c>
      <c r="E29" s="25">
        <v>241996.4</v>
      </c>
      <c r="F29" s="114">
        <f>IFERROR(E29/D29,"-")</f>
        <v>0.68946730991694671</v>
      </c>
      <c r="G29" s="107">
        <f>E29/$D$34</f>
        <v>3.0340072640730884E-2</v>
      </c>
    </row>
    <row r="30" spans="3:12">
      <c r="C30" s="136"/>
      <c r="D30" s="137"/>
      <c r="E30" s="137"/>
      <c r="F30" s="138"/>
      <c r="G30" s="131"/>
    </row>
    <row r="31" spans="3:12">
      <c r="C31" s="24" t="s">
        <v>22</v>
      </c>
      <c r="D31" s="25">
        <v>108120.51053499999</v>
      </c>
      <c r="E31" s="25">
        <f>Económica!D29</f>
        <v>56447.504701629994</v>
      </c>
      <c r="F31" s="114">
        <f>IFERROR(E31/D31,"-")</f>
        <v>0.52207952424861348</v>
      </c>
      <c r="G31" s="108">
        <f>E31/$D$34</f>
        <v>7.0770531835822855E-3</v>
      </c>
    </row>
    <row r="32" spans="3:12">
      <c r="F32" s="115"/>
      <c r="L32" s="10"/>
    </row>
    <row r="33" spans="3:11" ht="15.75" thickBot="1"/>
    <row r="34" spans="3:11" ht="15.75" thickBot="1">
      <c r="C34" s="122" t="s">
        <v>268</v>
      </c>
      <c r="D34" s="159">
        <v>7976131.2000000002</v>
      </c>
      <c r="K34" s="10"/>
    </row>
    <row r="35" spans="3:11" ht="19.149999999999999" customHeight="1">
      <c r="C35" s="143" t="s">
        <v>313</v>
      </c>
      <c r="E35" s="26"/>
      <c r="F35" s="27"/>
      <c r="G35" s="28"/>
      <c r="H35" s="29"/>
      <c r="I35" s="10"/>
      <c r="J35" s="60"/>
    </row>
    <row r="36" spans="3:11" ht="12.75" customHeight="1">
      <c r="C36" s="144" t="s">
        <v>303</v>
      </c>
      <c r="H36" s="29"/>
    </row>
    <row r="37" spans="3:11">
      <c r="C37" s="191" t="s">
        <v>329</v>
      </c>
      <c r="D37" s="191"/>
      <c r="E37" s="191"/>
      <c r="F37" s="191"/>
      <c r="G37" s="191"/>
      <c r="H37" s="29"/>
    </row>
    <row r="38" spans="3:11" ht="36" customHeight="1">
      <c r="C38" s="192" t="s">
        <v>1876</v>
      </c>
      <c r="D38" s="192"/>
      <c r="E38" s="192"/>
      <c r="F38" s="192"/>
      <c r="G38" s="192"/>
      <c r="H38" s="147"/>
    </row>
    <row r="39" spans="3:11">
      <c r="C39" s="192" t="s">
        <v>319</v>
      </c>
      <c r="D39" s="192"/>
      <c r="E39" s="192"/>
      <c r="F39" s="192"/>
      <c r="G39" s="192"/>
      <c r="H39" s="192"/>
    </row>
    <row r="40" spans="3:11">
      <c r="C40" s="190" t="s">
        <v>314</v>
      </c>
      <c r="D40" s="190"/>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11" sqref="D11:D12"/>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3" t="s">
        <v>0</v>
      </c>
      <c r="B1" s="183"/>
      <c r="C1" s="183"/>
      <c r="D1" s="183"/>
      <c r="E1" s="183"/>
      <c r="F1" s="33"/>
      <c r="G1" s="33"/>
    </row>
    <row r="2" spans="1:9" ht="21" customHeight="1">
      <c r="A2" s="184" t="s">
        <v>1</v>
      </c>
      <c r="B2" s="184"/>
      <c r="C2" s="184"/>
      <c r="D2" s="184"/>
      <c r="E2" s="184"/>
      <c r="F2" s="34"/>
      <c r="G2" s="34"/>
    </row>
    <row r="3" spans="1:9" ht="15" customHeight="1">
      <c r="A3" s="185" t="s">
        <v>2</v>
      </c>
      <c r="B3" s="185"/>
      <c r="C3" s="185"/>
      <c r="D3" s="185"/>
      <c r="E3" s="185"/>
      <c r="F3" s="35"/>
      <c r="G3" s="36"/>
    </row>
    <row r="4" spans="1:9" ht="18.75">
      <c r="A4" s="198" t="s">
        <v>23</v>
      </c>
      <c r="B4" s="198"/>
      <c r="C4" s="198"/>
      <c r="D4" s="198"/>
      <c r="E4" s="198"/>
      <c r="F4" s="37"/>
      <c r="G4" s="38"/>
    </row>
    <row r="5" spans="1:9" ht="18.75" customHeight="1">
      <c r="A5" s="186" t="s">
        <v>24</v>
      </c>
      <c r="B5" s="186"/>
      <c r="C5" s="186"/>
      <c r="D5" s="186"/>
      <c r="E5" s="186"/>
      <c r="F5" s="37"/>
      <c r="G5" s="37"/>
    </row>
    <row r="6" spans="1:9" ht="18.75">
      <c r="A6" s="200" t="s">
        <v>1875</v>
      </c>
      <c r="B6" s="200"/>
      <c r="C6" s="200"/>
      <c r="D6" s="200"/>
      <c r="E6" s="200"/>
      <c r="F6" s="10"/>
      <c r="G6" s="40"/>
    </row>
    <row r="7" spans="1:9" ht="18.75">
      <c r="A7" s="193" t="s">
        <v>276</v>
      </c>
      <c r="B7" s="193"/>
      <c r="C7" s="193"/>
      <c r="D7" s="193"/>
      <c r="E7" s="193"/>
      <c r="F7" s="41"/>
      <c r="G7" s="41"/>
      <c r="H7" s="41"/>
      <c r="I7" s="41"/>
    </row>
    <row r="8" spans="1:9" ht="15.75">
      <c r="A8" s="182" t="s">
        <v>5</v>
      </c>
      <c r="B8" s="182"/>
      <c r="C8" s="182"/>
      <c r="D8" s="182"/>
      <c r="E8" s="182"/>
      <c r="F8" s="10"/>
      <c r="G8" s="42"/>
    </row>
    <row r="9" spans="1:9">
      <c r="F9" s="10"/>
    </row>
    <row r="10" spans="1:9">
      <c r="F10" s="10"/>
      <c r="G10" s="10"/>
    </row>
    <row r="11" spans="1:9" ht="15" customHeight="1">
      <c r="B11" s="199" t="s">
        <v>6</v>
      </c>
      <c r="C11" s="44" t="s">
        <v>317</v>
      </c>
      <c r="D11" s="201" t="s">
        <v>300</v>
      </c>
      <c r="F11" s="10"/>
    </row>
    <row r="12" spans="1:9" ht="15" customHeight="1">
      <c r="B12" s="199"/>
      <c r="C12" s="19" t="s">
        <v>276</v>
      </c>
      <c r="D12" s="201"/>
      <c r="E12" s="10"/>
      <c r="F12" s="10"/>
      <c r="G12" s="10"/>
      <c r="H12" s="10"/>
    </row>
    <row r="13" spans="1:9">
      <c r="B13" s="45" t="s">
        <v>11</v>
      </c>
      <c r="C13" s="46">
        <f>+C14+C21</f>
        <v>1484234.610959</v>
      </c>
      <c r="D13" s="46">
        <f>+D14+D21</f>
        <v>802465.22823528049</v>
      </c>
      <c r="F13" s="10"/>
      <c r="G13" s="10"/>
      <c r="H13" s="10"/>
    </row>
    <row r="14" spans="1:9">
      <c r="B14" s="47" t="s">
        <v>12</v>
      </c>
      <c r="C14" s="48">
        <f>SUM(C15:C20)</f>
        <v>1308196.6847919999</v>
      </c>
      <c r="D14" s="48">
        <f>SUM(D15:D20)</f>
        <v>731892.18734394049</v>
      </c>
      <c r="E14" s="116"/>
      <c r="F14" s="10"/>
      <c r="G14" s="10"/>
      <c r="H14" s="10"/>
    </row>
    <row r="15" spans="1:9" ht="12.75" customHeight="1">
      <c r="B15" s="49" t="s">
        <v>25</v>
      </c>
      <c r="C15" s="50">
        <v>516919.62720400002</v>
      </c>
      <c r="D15" s="50">
        <v>256668.11134496046</v>
      </c>
      <c r="E15" s="50"/>
      <c r="F15" s="10"/>
      <c r="G15" s="10"/>
      <c r="H15" s="10"/>
    </row>
    <row r="16" spans="1:9">
      <c r="B16" s="49" t="s">
        <v>26</v>
      </c>
      <c r="C16" s="50">
        <v>90986.168678000002</v>
      </c>
      <c r="D16" s="50">
        <v>46258.906524449994</v>
      </c>
      <c r="E16" s="51"/>
      <c r="F16" s="10"/>
      <c r="G16" s="10"/>
    </row>
    <row r="17" spans="2:9">
      <c r="B17" s="49" t="s">
        <v>13</v>
      </c>
      <c r="C17" s="50">
        <v>298486.441612</v>
      </c>
      <c r="D17" s="50">
        <v>177217.06593183998</v>
      </c>
      <c r="E17" s="50"/>
      <c r="F17" s="10"/>
      <c r="G17" s="10"/>
    </row>
    <row r="18" spans="2:9">
      <c r="B18" s="49" t="s">
        <v>27</v>
      </c>
      <c r="C18" s="52">
        <v>13500</v>
      </c>
      <c r="D18" s="52">
        <v>9619.3350601099992</v>
      </c>
      <c r="E18" s="53"/>
      <c r="F18" s="10"/>
      <c r="G18" s="10"/>
    </row>
    <row r="19" spans="2:9">
      <c r="B19" s="49" t="s">
        <v>28</v>
      </c>
      <c r="C19" s="50">
        <v>388252.04090299999</v>
      </c>
      <c r="D19" s="50">
        <v>240649.66494626002</v>
      </c>
      <c r="E19" s="50"/>
      <c r="F19" s="10"/>
      <c r="G19" s="10"/>
    </row>
    <row r="20" spans="2:9">
      <c r="B20" s="49" t="s">
        <v>29</v>
      </c>
      <c r="C20" s="50">
        <v>52.406395000000003</v>
      </c>
      <c r="D20" s="50">
        <v>1479.1035363199999</v>
      </c>
      <c r="E20" s="50"/>
      <c r="F20" s="10"/>
      <c r="G20" s="10"/>
      <c r="I20" s="10"/>
    </row>
    <row r="21" spans="2:9">
      <c r="B21" s="47" t="s">
        <v>14</v>
      </c>
      <c r="C21" s="48">
        <f>SUM(C22:C27)</f>
        <v>176037.92616700003</v>
      </c>
      <c r="D21" s="48">
        <f>SUM(D22:D27)</f>
        <v>70573.040891340017</v>
      </c>
      <c r="E21" s="158"/>
      <c r="F21" s="10"/>
      <c r="G21" s="10"/>
      <c r="H21" s="10"/>
    </row>
    <row r="22" spans="2:9">
      <c r="B22" s="49" t="s">
        <v>30</v>
      </c>
      <c r="C22" s="50">
        <v>53162.528542</v>
      </c>
      <c r="D22" s="50">
        <v>24798.145305840004</v>
      </c>
      <c r="E22" s="50"/>
      <c r="F22" s="10"/>
      <c r="G22" s="10"/>
      <c r="H22" s="54"/>
    </row>
    <row r="23" spans="2:9">
      <c r="B23" s="49" t="s">
        <v>31</v>
      </c>
      <c r="C23" s="50">
        <v>60255.319620000002</v>
      </c>
      <c r="D23" s="50">
        <v>16903.836172309992</v>
      </c>
      <c r="E23" s="50"/>
      <c r="F23" s="10"/>
      <c r="G23" s="10"/>
    </row>
    <row r="24" spans="2:9">
      <c r="B24" s="49" t="s">
        <v>32</v>
      </c>
      <c r="C24" s="50">
        <v>10.094704</v>
      </c>
      <c r="D24" s="50">
        <v>77.739807940000006</v>
      </c>
      <c r="E24" s="50"/>
      <c r="F24" s="10"/>
      <c r="G24" s="10"/>
    </row>
    <row r="25" spans="2:9">
      <c r="B25" s="49" t="s">
        <v>33</v>
      </c>
      <c r="C25" s="50">
        <v>1045.835769</v>
      </c>
      <c r="D25" s="50">
        <v>1006.8770971199999</v>
      </c>
      <c r="E25" s="50"/>
      <c r="F25" s="10"/>
      <c r="G25" s="10"/>
    </row>
    <row r="26" spans="2:9">
      <c r="B26" s="49" t="s">
        <v>34</v>
      </c>
      <c r="C26" s="50">
        <v>60117.023257000001</v>
      </c>
      <c r="D26" s="50">
        <v>27786.442508130018</v>
      </c>
      <c r="E26" s="50"/>
      <c r="F26" s="10"/>
      <c r="G26" s="10"/>
    </row>
    <row r="27" spans="2:9">
      <c r="B27" s="49" t="s">
        <v>35</v>
      </c>
      <c r="C27" s="50">
        <v>1447.1242749999999</v>
      </c>
      <c r="D27" s="55">
        <v>0</v>
      </c>
      <c r="E27" s="50"/>
      <c r="F27" s="10"/>
      <c r="G27" s="10"/>
    </row>
    <row r="28" spans="2:9">
      <c r="B28" s="45" t="s">
        <v>36</v>
      </c>
      <c r="C28" s="46">
        <f>C29</f>
        <v>108120.51053499999</v>
      </c>
      <c r="D28" s="46">
        <f>D29</f>
        <v>56447.504701629994</v>
      </c>
      <c r="E28" s="50"/>
      <c r="F28" s="10"/>
      <c r="G28" s="10"/>
    </row>
    <row r="29" spans="2:9">
      <c r="B29" s="47" t="s">
        <v>22</v>
      </c>
      <c r="C29" s="48">
        <f>SUM(C30:C32)</f>
        <v>108120.51053499999</v>
      </c>
      <c r="D29" s="48">
        <f>SUM(D30:D32)</f>
        <v>56447.504701629994</v>
      </c>
      <c r="E29" s="50"/>
      <c r="F29" s="10"/>
      <c r="G29" s="10"/>
    </row>
    <row r="30" spans="2:9">
      <c r="B30" s="49" t="s">
        <v>37</v>
      </c>
      <c r="C30" s="50">
        <v>5117.7218819999998</v>
      </c>
      <c r="D30" s="55">
        <v>225.78210000000001</v>
      </c>
      <c r="E30" s="50"/>
      <c r="F30" s="10"/>
      <c r="G30" s="10"/>
    </row>
    <row r="31" spans="2:9">
      <c r="B31" s="49" t="s">
        <v>38</v>
      </c>
      <c r="C31" s="50">
        <v>103002.788653</v>
      </c>
      <c r="D31" s="50">
        <v>56221.722601629997</v>
      </c>
      <c r="E31" s="50"/>
      <c r="F31" s="10"/>
      <c r="G31" s="10"/>
    </row>
    <row r="32" spans="2:9">
      <c r="B32" s="49" t="s">
        <v>274</v>
      </c>
      <c r="C32" s="55">
        <v>0</v>
      </c>
      <c r="D32" s="55">
        <v>0</v>
      </c>
      <c r="G32" s="10"/>
    </row>
    <row r="33" spans="2:19" ht="15" customHeight="1">
      <c r="B33" s="56" t="s">
        <v>39</v>
      </c>
      <c r="C33" s="57">
        <f>C13+C28</f>
        <v>1592355.1214939998</v>
      </c>
      <c r="D33" s="57">
        <f>D13+D28</f>
        <v>858912.73293691047</v>
      </c>
      <c r="G33" s="10"/>
      <c r="H33" s="28"/>
      <c r="I33" s="28"/>
      <c r="J33" s="28"/>
      <c r="K33" s="28"/>
      <c r="L33" s="28"/>
      <c r="M33" s="28"/>
      <c r="N33" s="28"/>
    </row>
    <row r="34" spans="2:19" ht="19.149999999999999" customHeight="1">
      <c r="B34" s="143" t="s">
        <v>313</v>
      </c>
      <c r="D34" s="26"/>
      <c r="E34" s="27"/>
      <c r="F34" s="28"/>
      <c r="G34" s="29"/>
      <c r="H34" s="28"/>
      <c r="I34" s="28"/>
      <c r="J34" s="28"/>
      <c r="K34" s="28"/>
      <c r="L34" s="28"/>
      <c r="M34" s="28"/>
      <c r="N34" s="28"/>
      <c r="O34" s="28"/>
      <c r="P34" s="28"/>
      <c r="Q34" s="28"/>
      <c r="R34" s="28"/>
      <c r="S34" s="28"/>
    </row>
    <row r="35" spans="2:19">
      <c r="B35" s="144" t="s">
        <v>303</v>
      </c>
      <c r="C35" s="145"/>
      <c r="D35" s="145"/>
      <c r="E35" s="145"/>
      <c r="F35" s="31"/>
      <c r="G35" s="29"/>
    </row>
    <row r="36" spans="2:19" ht="35.25" customHeight="1">
      <c r="B36" s="192" t="s">
        <v>1876</v>
      </c>
      <c r="C36" s="192"/>
      <c r="D36" s="192"/>
      <c r="E36" s="148"/>
      <c r="F36" s="148"/>
      <c r="G36" s="147"/>
    </row>
    <row r="37" spans="2:19">
      <c r="B37" s="190" t="s">
        <v>314</v>
      </c>
      <c r="C37" s="190"/>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3" t="s">
        <v>0</v>
      </c>
      <c r="B1" s="183"/>
      <c r="C1" s="183"/>
      <c r="D1" s="183"/>
      <c r="E1" s="183"/>
    </row>
    <row r="2" spans="1:8" ht="21" customHeight="1">
      <c r="A2" s="184" t="s">
        <v>1</v>
      </c>
      <c r="B2" s="184"/>
      <c r="C2" s="184"/>
      <c r="D2" s="184"/>
      <c r="E2" s="184"/>
    </row>
    <row r="3" spans="1:8" ht="15" customHeight="1">
      <c r="A3" s="185" t="s">
        <v>2</v>
      </c>
      <c r="B3" s="185"/>
      <c r="C3" s="185"/>
      <c r="D3" s="185"/>
      <c r="E3" s="185"/>
    </row>
    <row r="4" spans="1:8" ht="18.75" customHeight="1">
      <c r="A4" s="186" t="s">
        <v>23</v>
      </c>
      <c r="B4" s="186"/>
      <c r="C4" s="186"/>
      <c r="D4" s="186"/>
      <c r="E4" s="186"/>
    </row>
    <row r="5" spans="1:8" ht="18.75" customHeight="1">
      <c r="A5" s="186" t="s">
        <v>40</v>
      </c>
      <c r="B5" s="186"/>
      <c r="C5" s="186"/>
      <c r="D5" s="186"/>
      <c r="E5" s="186"/>
    </row>
    <row r="6" spans="1:8" ht="18.75">
      <c r="A6" s="200" t="s">
        <v>1875</v>
      </c>
      <c r="B6" s="200"/>
      <c r="C6" s="200"/>
      <c r="D6" s="200"/>
      <c r="E6" s="200"/>
    </row>
    <row r="7" spans="1:8" ht="18.75">
      <c r="A7" s="193" t="s">
        <v>276</v>
      </c>
      <c r="B7" s="193"/>
      <c r="C7" s="193"/>
      <c r="D7" s="193"/>
      <c r="E7" s="193"/>
    </row>
    <row r="8" spans="1:8" ht="15.75">
      <c r="A8" s="182" t="s">
        <v>5</v>
      </c>
      <c r="B8" s="182"/>
      <c r="C8" s="182"/>
      <c r="D8" s="182"/>
      <c r="E8" s="182"/>
    </row>
    <row r="10" spans="1:8">
      <c r="G10" s="54"/>
    </row>
    <row r="11" spans="1:8" ht="15" customHeight="1">
      <c r="B11" s="199" t="s">
        <v>6</v>
      </c>
      <c r="C11" s="43" t="s">
        <v>317</v>
      </c>
      <c r="D11" s="199" t="s">
        <v>300</v>
      </c>
    </row>
    <row r="12" spans="1:8">
      <c r="B12" s="199"/>
      <c r="C12" s="19" t="s">
        <v>276</v>
      </c>
      <c r="D12" s="199"/>
    </row>
    <row r="13" spans="1:8">
      <c r="B13" s="58" t="s">
        <v>11</v>
      </c>
      <c r="C13" s="59">
        <f>C14+C17+C43+C45+C47+C49+C51+C53+C55</f>
        <v>1484234.6109590004</v>
      </c>
      <c r="D13" s="59">
        <f>D14+D17+D43+D45+D47+D49+D51+D53+D55</f>
        <v>802465.22823527979</v>
      </c>
      <c r="G13" s="10"/>
      <c r="H13" s="60"/>
    </row>
    <row r="14" spans="1:8">
      <c r="B14" s="61" t="s">
        <v>41</v>
      </c>
      <c r="C14" s="62">
        <f>SUM(C15:C16)</f>
        <v>8907.1543020000008</v>
      </c>
      <c r="D14" s="62">
        <f>SUM(D15:D16)</f>
        <v>5195.8397913700001</v>
      </c>
      <c r="G14" s="10"/>
    </row>
    <row r="15" spans="1:8">
      <c r="B15" s="63" t="s">
        <v>42</v>
      </c>
      <c r="C15" s="52">
        <v>3010.7791240000001</v>
      </c>
      <c r="D15" s="52">
        <v>1756.287736</v>
      </c>
      <c r="E15" s="52"/>
      <c r="G15" s="10"/>
    </row>
    <row r="16" spans="1:8">
      <c r="B16" s="63" t="s">
        <v>43</v>
      </c>
      <c r="C16" s="52">
        <v>5896.3751780000002</v>
      </c>
      <c r="D16" s="52">
        <v>3439.5520553699998</v>
      </c>
      <c r="E16" s="52"/>
      <c r="G16" s="10"/>
    </row>
    <row r="17" spans="2:9">
      <c r="B17" s="61" t="s">
        <v>44</v>
      </c>
      <c r="C17" s="62">
        <f>SUM(C18:C42)</f>
        <v>1449825.2822310003</v>
      </c>
      <c r="D17" s="62">
        <f>SUM(D18:D42)</f>
        <v>781580.01288733981</v>
      </c>
      <c r="E17" s="52"/>
    </row>
    <row r="18" spans="2:9">
      <c r="B18" s="63" t="s">
        <v>45</v>
      </c>
      <c r="C18" s="52">
        <v>127178.682615</v>
      </c>
      <c r="D18" s="52">
        <v>57526.154036489963</v>
      </c>
      <c r="E18" s="64"/>
    </row>
    <row r="19" spans="2:9">
      <c r="B19" s="63" t="s">
        <v>320</v>
      </c>
      <c r="C19" s="52">
        <v>73721.962713999994</v>
      </c>
      <c r="D19" s="52">
        <v>38894.465062569994</v>
      </c>
      <c r="E19" s="64"/>
    </row>
    <row r="20" spans="2:9">
      <c r="B20" s="63" t="s">
        <v>46</v>
      </c>
      <c r="C20" s="52">
        <v>64622.485397999997</v>
      </c>
      <c r="D20" s="52">
        <v>32785.29042127003</v>
      </c>
      <c r="E20" s="64"/>
    </row>
    <row r="21" spans="2:9">
      <c r="B21" s="63" t="s">
        <v>47</v>
      </c>
      <c r="C21" s="52">
        <v>15344.286414</v>
      </c>
      <c r="D21" s="52">
        <v>7653.3150515899979</v>
      </c>
      <c r="E21" s="64"/>
      <c r="G21" s="65"/>
    </row>
    <row r="22" spans="2:9">
      <c r="B22" s="63" t="s">
        <v>48</v>
      </c>
      <c r="C22" s="52">
        <v>21512.650364000001</v>
      </c>
      <c r="D22" s="52">
        <v>10839.998207289998</v>
      </c>
      <c r="E22" s="64"/>
    </row>
    <row r="23" spans="2:9">
      <c r="B23" s="63" t="s">
        <v>49</v>
      </c>
      <c r="C23" s="65">
        <v>309832.15000000002</v>
      </c>
      <c r="D23" s="65">
        <v>151078.59095088992</v>
      </c>
      <c r="E23" s="64"/>
    </row>
    <row r="24" spans="2:9">
      <c r="B24" s="63" t="s">
        <v>50</v>
      </c>
      <c r="C24" s="65">
        <v>150968.273193</v>
      </c>
      <c r="D24" s="65">
        <v>85624.473168719996</v>
      </c>
      <c r="E24" s="64"/>
    </row>
    <row r="25" spans="2:9">
      <c r="B25" s="66" t="s">
        <v>51</v>
      </c>
      <c r="C25" s="65">
        <v>5502.585634</v>
      </c>
      <c r="D25" s="65">
        <v>2418.3471973800006</v>
      </c>
      <c r="E25" s="64"/>
      <c r="G25" s="65"/>
    </row>
    <row r="26" spans="2:9">
      <c r="B26" s="66" t="s">
        <v>52</v>
      </c>
      <c r="C26" s="65">
        <v>3023.3434499999998</v>
      </c>
      <c r="D26" s="65">
        <v>1273.0234190800008</v>
      </c>
      <c r="E26" s="64"/>
      <c r="G26" s="65"/>
      <c r="I26" s="65"/>
    </row>
    <row r="27" spans="2:9">
      <c r="B27" s="66" t="s">
        <v>53</v>
      </c>
      <c r="C27" s="65">
        <v>18535.516531000001</v>
      </c>
      <c r="D27" s="65">
        <v>8085.7677880300007</v>
      </c>
      <c r="E27" s="64"/>
      <c r="G27" s="65"/>
    </row>
    <row r="28" spans="2:9">
      <c r="B28" s="66" t="s">
        <v>54</v>
      </c>
      <c r="C28" s="65">
        <v>64208.597908000003</v>
      </c>
      <c r="D28" s="65">
        <v>31078.520936040015</v>
      </c>
      <c r="E28" s="64"/>
      <c r="G28" s="65"/>
    </row>
    <row r="29" spans="2:9">
      <c r="B29" s="66" t="s">
        <v>55</v>
      </c>
      <c r="C29" s="65">
        <v>21563.980144000001</v>
      </c>
      <c r="D29" s="65">
        <v>12980.709473909996</v>
      </c>
      <c r="E29" s="64"/>
    </row>
    <row r="30" spans="2:9">
      <c r="B30" s="66" t="s">
        <v>56</v>
      </c>
      <c r="C30" s="65">
        <v>9400.0550249999997</v>
      </c>
      <c r="D30" s="65">
        <v>2777.812510610001</v>
      </c>
      <c r="E30" s="64"/>
    </row>
    <row r="31" spans="2:9">
      <c r="B31" s="66" t="s">
        <v>57</v>
      </c>
      <c r="C31" s="65">
        <v>11681.565715000001</v>
      </c>
      <c r="D31" s="65">
        <v>6956.8596823400003</v>
      </c>
      <c r="E31" s="64"/>
      <c r="F31" s="60"/>
    </row>
    <row r="32" spans="2:9">
      <c r="B32" s="66" t="s">
        <v>58</v>
      </c>
      <c r="C32" s="65">
        <v>1254.3081549999999</v>
      </c>
      <c r="D32" s="65">
        <v>631.53624348000028</v>
      </c>
      <c r="E32" s="64"/>
    </row>
    <row r="33" spans="2:5">
      <c r="B33" s="66" t="s">
        <v>59</v>
      </c>
      <c r="C33" s="65">
        <v>4163.0385219999998</v>
      </c>
      <c r="D33" s="65">
        <v>2048.2014082600003</v>
      </c>
      <c r="E33" s="64"/>
    </row>
    <row r="34" spans="2:5">
      <c r="B34" s="66" t="s">
        <v>60</v>
      </c>
      <c r="C34" s="65">
        <v>754.73537499999998</v>
      </c>
      <c r="D34" s="65">
        <v>356.11012484999992</v>
      </c>
      <c r="E34" s="64"/>
    </row>
    <row r="35" spans="2:5">
      <c r="B35" s="66" t="s">
        <v>61</v>
      </c>
      <c r="C35" s="65">
        <v>17321.712416999999</v>
      </c>
      <c r="D35" s="65">
        <v>6127.6105181100002</v>
      </c>
      <c r="E35" s="64"/>
    </row>
    <row r="36" spans="2:5">
      <c r="B36" s="66" t="s">
        <v>62</v>
      </c>
      <c r="C36" s="65">
        <v>22851.776170000001</v>
      </c>
      <c r="D36" s="65">
        <v>11795.064600840002</v>
      </c>
      <c r="E36" s="64"/>
    </row>
    <row r="37" spans="2:5">
      <c r="B37" s="66" t="s">
        <v>63</v>
      </c>
      <c r="C37" s="65">
        <v>4007.4039579999999</v>
      </c>
      <c r="D37" s="65">
        <v>1632.0390937200007</v>
      </c>
      <c r="E37" s="64"/>
    </row>
    <row r="38" spans="2:5">
      <c r="B38" s="66" t="s">
        <v>64</v>
      </c>
      <c r="C38" s="65">
        <v>2714.3816029999998</v>
      </c>
      <c r="D38" s="65">
        <v>1217.6201385800005</v>
      </c>
      <c r="E38" s="64"/>
    </row>
    <row r="39" spans="2:5">
      <c r="B39" s="66" t="s">
        <v>65</v>
      </c>
      <c r="C39" s="65">
        <v>5749.8536160000003</v>
      </c>
      <c r="D39" s="65">
        <v>1473.5250727299997</v>
      </c>
      <c r="E39" s="64"/>
    </row>
    <row r="40" spans="2:5">
      <c r="B40" s="66" t="s">
        <v>66</v>
      </c>
      <c r="C40" s="65">
        <v>17535.521616999999</v>
      </c>
      <c r="D40" s="65">
        <v>10971.715661819995</v>
      </c>
      <c r="E40" s="64"/>
    </row>
    <row r="41" spans="2:5">
      <c r="B41" s="66" t="s">
        <v>326</v>
      </c>
      <c r="C41" s="65">
        <v>333486.47113800002</v>
      </c>
      <c r="D41" s="65">
        <v>212224.87143184</v>
      </c>
      <c r="E41" s="64"/>
    </row>
    <row r="42" spans="2:5">
      <c r="B42" s="66" t="s">
        <v>68</v>
      </c>
      <c r="C42" s="65">
        <v>142889.94455499999</v>
      </c>
      <c r="D42" s="65">
        <v>83128.390686899991</v>
      </c>
      <c r="E42" s="64"/>
    </row>
    <row r="43" spans="2:5">
      <c r="B43" s="61" t="s">
        <v>69</v>
      </c>
      <c r="C43" s="62">
        <f>C44</f>
        <v>12921.593863</v>
      </c>
      <c r="D43" s="62">
        <f>D44</f>
        <v>7531.7373851200009</v>
      </c>
      <c r="E43" s="64"/>
    </row>
    <row r="44" spans="2:5">
      <c r="B44" s="63" t="s">
        <v>70</v>
      </c>
      <c r="C44" s="52">
        <v>12921.593863</v>
      </c>
      <c r="D44" s="52">
        <v>7531.7373851200009</v>
      </c>
      <c r="E44" s="64"/>
    </row>
    <row r="45" spans="2:5">
      <c r="B45" s="61" t="s">
        <v>71</v>
      </c>
      <c r="C45" s="62">
        <f>C46</f>
        <v>6750.8917369999999</v>
      </c>
      <c r="D45" s="62">
        <f>D46</f>
        <v>4725.6538879999998</v>
      </c>
      <c r="E45" s="64"/>
    </row>
    <row r="46" spans="2:5">
      <c r="B46" s="63" t="s">
        <v>72</v>
      </c>
      <c r="C46" s="52">
        <v>6750.8917369999999</v>
      </c>
      <c r="D46" s="52">
        <v>4725.6538879999998</v>
      </c>
      <c r="E46" s="64"/>
    </row>
    <row r="47" spans="2:5">
      <c r="B47" s="61" t="s">
        <v>73</v>
      </c>
      <c r="C47" s="62">
        <f>C48</f>
        <v>1524.2480869999999</v>
      </c>
      <c r="D47" s="62">
        <f>D48</f>
        <v>888.14463290999993</v>
      </c>
      <c r="E47" s="64"/>
    </row>
    <row r="48" spans="2:5">
      <c r="B48" s="63" t="s">
        <v>74</v>
      </c>
      <c r="C48" s="52">
        <v>1524.2480869999999</v>
      </c>
      <c r="D48" s="52">
        <v>888.14463290999993</v>
      </c>
      <c r="E48" s="64"/>
    </row>
    <row r="49" spans="2:5">
      <c r="B49" s="61" t="s">
        <v>75</v>
      </c>
      <c r="C49" s="62">
        <f>C50</f>
        <v>1900.371875</v>
      </c>
      <c r="D49" s="62">
        <f>D50</f>
        <v>1108.5501879999999</v>
      </c>
      <c r="E49" s="64"/>
    </row>
    <row r="50" spans="2:5">
      <c r="B50" s="63" t="s">
        <v>76</v>
      </c>
      <c r="C50" s="52">
        <v>1900.371875</v>
      </c>
      <c r="D50" s="52">
        <v>1108.5501879999999</v>
      </c>
      <c r="E50" s="64"/>
    </row>
    <row r="51" spans="2:5">
      <c r="B51" s="61" t="s">
        <v>77</v>
      </c>
      <c r="C51" s="62">
        <f>C52</f>
        <v>375</v>
      </c>
      <c r="D51" s="62">
        <f>D52</f>
        <v>213.42344348000006</v>
      </c>
      <c r="E51" s="64"/>
    </row>
    <row r="52" spans="2:5">
      <c r="B52" s="63" t="s">
        <v>78</v>
      </c>
      <c r="C52" s="52">
        <v>375</v>
      </c>
      <c r="D52" s="52">
        <v>213.42344348000006</v>
      </c>
      <c r="E52" s="64"/>
    </row>
    <row r="53" spans="2:5">
      <c r="B53" s="61" t="s">
        <v>79</v>
      </c>
      <c r="C53" s="62">
        <f>C54</f>
        <v>1193.3993809999999</v>
      </c>
      <c r="D53" s="62">
        <f>D54</f>
        <v>796.78162855999994</v>
      </c>
      <c r="E53" s="64"/>
    </row>
    <row r="54" spans="2:5">
      <c r="B54" s="63" t="s">
        <v>321</v>
      </c>
      <c r="C54" s="52">
        <v>1193.3993809999999</v>
      </c>
      <c r="D54" s="52">
        <v>796.78162855999994</v>
      </c>
      <c r="E54" s="64"/>
    </row>
    <row r="55" spans="2:5">
      <c r="B55" s="67" t="s">
        <v>80</v>
      </c>
      <c r="C55" s="62">
        <f>C56</f>
        <v>836.66948300000001</v>
      </c>
      <c r="D55" s="62">
        <f>D56</f>
        <v>425.0843905000001</v>
      </c>
      <c r="E55" s="64"/>
    </row>
    <row r="56" spans="2:5">
      <c r="B56" s="63" t="s">
        <v>311</v>
      </c>
      <c r="C56" s="52">
        <v>836.66948300000001</v>
      </c>
      <c r="D56" s="52">
        <v>425.0843905000001</v>
      </c>
      <c r="E56" s="64"/>
    </row>
    <row r="57" spans="2:5">
      <c r="B57" s="68" t="s">
        <v>36</v>
      </c>
      <c r="C57" s="69">
        <f>C58</f>
        <v>108120.51053500001</v>
      </c>
      <c r="D57" s="69">
        <f>D58</f>
        <v>56447.504701629994</v>
      </c>
      <c r="E57" s="64"/>
    </row>
    <row r="58" spans="2:5">
      <c r="B58" s="61" t="s">
        <v>44</v>
      </c>
      <c r="C58" s="62">
        <f>SUM(C59:C63)</f>
        <v>108120.51053500001</v>
      </c>
      <c r="D58" s="62">
        <f>SUM(D59:D63)</f>
        <v>56447.504701629994</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54943.228579949995</v>
      </c>
      <c r="E62" s="64"/>
    </row>
    <row r="63" spans="2:5">
      <c r="B63" s="63" t="s">
        <v>68</v>
      </c>
      <c r="C63" s="52">
        <v>13500</v>
      </c>
      <c r="D63" s="52">
        <v>1504.27612168</v>
      </c>
    </row>
    <row r="64" spans="2:5">
      <c r="B64" s="56" t="s">
        <v>81</v>
      </c>
      <c r="C64" s="57">
        <f>C13+C57</f>
        <v>1592355.1214940003</v>
      </c>
      <c r="D64" s="57">
        <f>(D13+D57)</f>
        <v>858912.73293690977</v>
      </c>
    </row>
    <row r="65" spans="2:5">
      <c r="B65" s="143" t="s">
        <v>313</v>
      </c>
      <c r="D65" s="26"/>
      <c r="E65" s="64"/>
    </row>
    <row r="66" spans="2:5">
      <c r="B66" s="144" t="s">
        <v>303</v>
      </c>
      <c r="C66" s="145"/>
      <c r="D66" s="145"/>
    </row>
    <row r="67" spans="2:5" ht="42.75" customHeight="1">
      <c r="B67" s="192" t="s">
        <v>1876</v>
      </c>
      <c r="C67" s="192"/>
      <c r="D67" s="192"/>
    </row>
    <row r="68" spans="2:5">
      <c r="B68" s="190" t="s">
        <v>315</v>
      </c>
      <c r="C68" s="190"/>
    </row>
    <row r="69" spans="2:5">
      <c r="C69" s="71"/>
      <c r="D69" s="71"/>
    </row>
    <row r="70" spans="2:5">
      <c r="C70" s="71"/>
      <c r="D70" s="71"/>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J13" sqref="J13"/>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3" t="s">
        <v>0</v>
      </c>
      <c r="B1" s="183"/>
      <c r="C1" s="183"/>
      <c r="D1" s="183"/>
    </row>
    <row r="2" spans="1:5" ht="21" customHeight="1">
      <c r="A2" s="184" t="s">
        <v>1</v>
      </c>
      <c r="B2" s="184"/>
      <c r="C2" s="184"/>
      <c r="D2" s="184"/>
    </row>
    <row r="3" spans="1:5" ht="14.45" customHeight="1">
      <c r="A3" s="185" t="s">
        <v>2</v>
      </c>
      <c r="B3" s="185"/>
      <c r="C3" s="185"/>
      <c r="D3" s="185"/>
    </row>
    <row r="5" spans="1:5" ht="18" customHeight="1">
      <c r="A5" s="186" t="s">
        <v>23</v>
      </c>
      <c r="B5" s="186"/>
      <c r="C5" s="186"/>
      <c r="D5" s="186"/>
      <c r="E5" s="186"/>
    </row>
    <row r="6" spans="1:5" ht="18" customHeight="1">
      <c r="A6" s="186" t="s">
        <v>82</v>
      </c>
      <c r="B6" s="186"/>
      <c r="C6" s="186"/>
      <c r="D6" s="186"/>
      <c r="E6" s="186"/>
    </row>
    <row r="7" spans="1:5" ht="18.75">
      <c r="A7" s="200" t="s">
        <v>1875</v>
      </c>
      <c r="B7" s="200"/>
      <c r="C7" s="200"/>
      <c r="D7" s="200"/>
      <c r="E7" s="200"/>
    </row>
    <row r="8" spans="1:5" ht="18.75">
      <c r="A8" s="193" t="s">
        <v>276</v>
      </c>
      <c r="B8" s="193"/>
      <c r="C8" s="193"/>
      <c r="D8" s="193"/>
      <c r="E8" s="193"/>
    </row>
    <row r="9" spans="1:5" ht="15.75">
      <c r="A9" s="182" t="s">
        <v>5</v>
      </c>
      <c r="B9" s="182"/>
      <c r="C9" s="182"/>
      <c r="D9" s="182"/>
      <c r="E9" s="182"/>
    </row>
    <row r="11" spans="1:5">
      <c r="B11" s="199" t="s">
        <v>6</v>
      </c>
      <c r="C11" s="43" t="s">
        <v>317</v>
      </c>
      <c r="D11" s="199" t="s">
        <v>300</v>
      </c>
    </row>
    <row r="12" spans="1:5">
      <c r="B12" s="199"/>
      <c r="C12" s="19" t="s">
        <v>276</v>
      </c>
      <c r="D12" s="199"/>
    </row>
    <row r="13" spans="1:5">
      <c r="B13" s="72" t="s">
        <v>240</v>
      </c>
      <c r="C13" s="140">
        <f>C14+C38+C74+C104+C150</f>
        <v>1484234.610959</v>
      </c>
      <c r="D13" s="140">
        <f>D14+D38+D74+D104+D150</f>
        <v>802465.22823527991</v>
      </c>
    </row>
    <row r="14" spans="1:5">
      <c r="B14" s="117" t="s">
        <v>304</v>
      </c>
      <c r="C14" s="141">
        <f>C15+C22+C25+C30</f>
        <v>239464.28887499997</v>
      </c>
      <c r="D14" s="141">
        <f>D15+D22+D25+D30</f>
        <v>125752.56104886997</v>
      </c>
    </row>
    <row r="15" spans="1:5">
      <c r="B15" s="118" t="s">
        <v>83</v>
      </c>
      <c r="C15" s="141">
        <f>SUM(C16:C21)</f>
        <v>92986.411967000007</v>
      </c>
      <c r="D15" s="141">
        <f>SUM(D16:D21)</f>
        <v>49876.390481849987</v>
      </c>
    </row>
    <row r="16" spans="1:5">
      <c r="B16" s="66" t="s">
        <v>84</v>
      </c>
      <c r="C16" s="139">
        <v>7957.6912179999999</v>
      </c>
      <c r="D16" s="139">
        <v>5055.9553535600007</v>
      </c>
    </row>
    <row r="17" spans="2:4">
      <c r="B17" s="66" t="s">
        <v>85</v>
      </c>
      <c r="C17" s="139">
        <v>50979.967939000002</v>
      </c>
      <c r="D17" s="139">
        <v>23921.462946719996</v>
      </c>
    </row>
    <row r="18" spans="2:4">
      <c r="B18" s="66" t="s">
        <v>86</v>
      </c>
      <c r="C18" s="139">
        <v>26405.736634000001</v>
      </c>
      <c r="D18" s="139">
        <v>15742.385857439996</v>
      </c>
    </row>
    <row r="19" spans="2:4">
      <c r="B19" s="66" t="s">
        <v>87</v>
      </c>
      <c r="C19" s="139">
        <v>6738.7567369999997</v>
      </c>
      <c r="D19" s="139">
        <v>4716.7552880000003</v>
      </c>
    </row>
    <row r="20" spans="2:4">
      <c r="B20" s="66" t="s">
        <v>88</v>
      </c>
      <c r="C20" s="139">
        <v>813.15455099999997</v>
      </c>
      <c r="D20" s="139">
        <v>392.1366868500001</v>
      </c>
    </row>
    <row r="21" spans="2:4">
      <c r="B21" s="66" t="s">
        <v>277</v>
      </c>
      <c r="C21" s="139">
        <v>91.104888000000003</v>
      </c>
      <c r="D21" s="139">
        <v>47.694349280000004</v>
      </c>
    </row>
    <row r="22" spans="2:4">
      <c r="B22" s="118" t="s">
        <v>89</v>
      </c>
      <c r="C22" s="141">
        <f>SUM(C23:C24)</f>
        <v>15166.993748999999</v>
      </c>
      <c r="D22" s="141">
        <f>SUM(D23:D24)</f>
        <v>7576.0505912300014</v>
      </c>
    </row>
    <row r="23" spans="2:4">
      <c r="B23" s="66" t="s">
        <v>90</v>
      </c>
      <c r="C23" s="139">
        <v>5679.9169469999997</v>
      </c>
      <c r="D23" s="139">
        <v>2465.1483296900001</v>
      </c>
    </row>
    <row r="24" spans="2:4">
      <c r="B24" s="66" t="s">
        <v>91</v>
      </c>
      <c r="C24" s="139">
        <v>9487.0768019999996</v>
      </c>
      <c r="D24" s="139">
        <v>5110.9022615400008</v>
      </c>
    </row>
    <row r="25" spans="2:4">
      <c r="B25" s="118" t="s">
        <v>92</v>
      </c>
      <c r="C25" s="141">
        <f>SUM(C26:C29)</f>
        <v>53706.951427000007</v>
      </c>
      <c r="D25" s="141">
        <f>SUM(D26:D29)</f>
        <v>26892.46130526</v>
      </c>
    </row>
    <row r="26" spans="2:4">
      <c r="B26" s="66" t="s">
        <v>93</v>
      </c>
      <c r="C26" s="139">
        <v>49289.055265000003</v>
      </c>
      <c r="D26" s="139">
        <v>25167.272489769999</v>
      </c>
    </row>
    <row r="27" spans="2:4">
      <c r="B27" s="66" t="s">
        <v>94</v>
      </c>
      <c r="C27" s="139">
        <v>4065.0264830000001</v>
      </c>
      <c r="D27" s="139">
        <v>1544.2466559400002</v>
      </c>
    </row>
    <row r="28" spans="2:4">
      <c r="B28" s="66" t="s">
        <v>250</v>
      </c>
      <c r="C28" s="139">
        <v>280.480234</v>
      </c>
      <c r="D28" s="139">
        <v>138.95839741999995</v>
      </c>
    </row>
    <row r="29" spans="2:4">
      <c r="B29" s="66" t="s">
        <v>95</v>
      </c>
      <c r="C29" s="139">
        <v>72.389444999999995</v>
      </c>
      <c r="D29" s="139">
        <v>41.983762130000002</v>
      </c>
    </row>
    <row r="30" spans="2:4">
      <c r="B30" s="118" t="s">
        <v>96</v>
      </c>
      <c r="C30" s="141">
        <f>SUM(C31:C37)</f>
        <v>77603.931731999983</v>
      </c>
      <c r="D30" s="141">
        <f>SUM(D31:D37)</f>
        <v>41407.658670529992</v>
      </c>
    </row>
    <row r="31" spans="2:4">
      <c r="B31" s="66" t="s">
        <v>97</v>
      </c>
      <c r="C31" s="139">
        <v>38088.754744999998</v>
      </c>
      <c r="D31" s="139">
        <v>18840.530888200006</v>
      </c>
    </row>
    <row r="32" spans="2:4">
      <c r="B32" s="66" t="s">
        <v>98</v>
      </c>
      <c r="C32" s="139">
        <v>1400.4293500000001</v>
      </c>
      <c r="D32" s="139">
        <v>557.07654935000005</v>
      </c>
    </row>
    <row r="33" spans="2:4">
      <c r="B33" s="66" t="s">
        <v>99</v>
      </c>
      <c r="C33" s="139">
        <v>26646.094384</v>
      </c>
      <c r="D33" s="139">
        <v>15907.44494390999</v>
      </c>
    </row>
    <row r="34" spans="2:4">
      <c r="B34" s="66" t="s">
        <v>100</v>
      </c>
      <c r="C34" s="139">
        <v>2809.3564959999999</v>
      </c>
      <c r="D34" s="139">
        <v>1695.4600895100002</v>
      </c>
    </row>
    <row r="35" spans="2:4">
      <c r="B35" s="66" t="s">
        <v>101</v>
      </c>
      <c r="C35" s="139">
        <v>4003.9843820000001</v>
      </c>
      <c r="D35" s="139">
        <v>1936.4282365700003</v>
      </c>
    </row>
    <row r="36" spans="2:4">
      <c r="B36" s="66" t="s">
        <v>102</v>
      </c>
      <c r="C36" s="139">
        <v>69.484139999999996</v>
      </c>
      <c r="D36" s="130">
        <v>40.532415</v>
      </c>
    </row>
    <row r="37" spans="2:4">
      <c r="B37" s="66" t="s">
        <v>103</v>
      </c>
      <c r="C37" s="139">
        <v>4585.8282349999999</v>
      </c>
      <c r="D37" s="142">
        <v>2430.18554799</v>
      </c>
    </row>
    <row r="38" spans="2:4">
      <c r="B38" s="117" t="s">
        <v>262</v>
      </c>
      <c r="C38" s="141">
        <f>C39+C43+C49+C51+C56+C59+C65+C67+C69</f>
        <v>230637.10148299995</v>
      </c>
      <c r="D38" s="141">
        <f>D39+D43+D49+D51+D56+D59+D65+D67+D69</f>
        <v>120124.30984603001</v>
      </c>
    </row>
    <row r="39" spans="2:4">
      <c r="B39" s="118" t="s">
        <v>104</v>
      </c>
      <c r="C39" s="141">
        <f>SUM(C40:C42)</f>
        <v>23281.068770999998</v>
      </c>
      <c r="D39" s="141">
        <f>SUM(D40:D42)</f>
        <v>13749.8135301</v>
      </c>
    </row>
    <row r="40" spans="2:4">
      <c r="B40" s="66" t="s">
        <v>105</v>
      </c>
      <c r="C40" s="139">
        <v>21343.196200999999</v>
      </c>
      <c r="D40" s="142">
        <v>12921.97739348</v>
      </c>
    </row>
    <row r="41" spans="2:4">
      <c r="B41" s="66" t="s">
        <v>106</v>
      </c>
      <c r="C41" s="139">
        <v>1694.5834649999999</v>
      </c>
      <c r="D41" s="142">
        <v>689.01675236999995</v>
      </c>
    </row>
    <row r="42" spans="2:4">
      <c r="B42" s="66" t="s">
        <v>107</v>
      </c>
      <c r="C42" s="139">
        <v>243.28910500000001</v>
      </c>
      <c r="D42" s="142">
        <v>138.81938425000004</v>
      </c>
    </row>
    <row r="43" spans="2:4">
      <c r="B43" s="118" t="s">
        <v>108</v>
      </c>
      <c r="C43" s="141">
        <f>SUM(C44:C48)</f>
        <v>18069.727753000003</v>
      </c>
      <c r="D43" s="141">
        <f>SUM(D44:D48)</f>
        <v>7711.9830759200031</v>
      </c>
    </row>
    <row r="44" spans="2:4">
      <c r="B44" s="66" t="s">
        <v>109</v>
      </c>
      <c r="C44" s="139">
        <v>12036.003957000001</v>
      </c>
      <c r="D44" s="139">
        <v>5022.2555159700023</v>
      </c>
    </row>
    <row r="45" spans="2:4">
      <c r="B45" s="66" t="s">
        <v>110</v>
      </c>
      <c r="C45" s="139">
        <v>178.780957</v>
      </c>
      <c r="D45" s="139">
        <v>93.682627729999993</v>
      </c>
    </row>
    <row r="46" spans="2:4">
      <c r="B46" s="66" t="s">
        <v>251</v>
      </c>
      <c r="C46" s="139">
        <v>252.44</v>
      </c>
      <c r="D46" s="139">
        <v>0</v>
      </c>
    </row>
    <row r="47" spans="2:4">
      <c r="B47" s="66" t="s">
        <v>111</v>
      </c>
      <c r="C47" s="139">
        <v>281.636753</v>
      </c>
      <c r="D47" s="139">
        <v>39.330280969999997</v>
      </c>
    </row>
    <row r="48" spans="2:4">
      <c r="B48" s="66" t="s">
        <v>112</v>
      </c>
      <c r="C48" s="139">
        <v>5320.866086</v>
      </c>
      <c r="D48" s="139">
        <v>2556.7146512500008</v>
      </c>
    </row>
    <row r="49" spans="2:9">
      <c r="B49" s="118" t="s">
        <v>113</v>
      </c>
      <c r="C49" s="141">
        <f>SUM(C50)</f>
        <v>8478.6767419999996</v>
      </c>
      <c r="D49" s="141">
        <f>SUM(D50)</f>
        <v>2707.4858759899998</v>
      </c>
    </row>
    <row r="50" spans="2:9">
      <c r="B50" s="66" t="s">
        <v>114</v>
      </c>
      <c r="C50" s="139">
        <v>8478.6767419999996</v>
      </c>
      <c r="D50" s="139">
        <v>2707.4858759899998</v>
      </c>
    </row>
    <row r="51" spans="2:9">
      <c r="B51" s="118" t="s">
        <v>115</v>
      </c>
      <c r="C51" s="141">
        <f>SUM(C52:C55)</f>
        <v>90444.999545999977</v>
      </c>
      <c r="D51" s="141">
        <f>SUM(D52:D55)</f>
        <v>54117.871739689996</v>
      </c>
    </row>
    <row r="52" spans="2:9">
      <c r="B52" s="66" t="s">
        <v>116</v>
      </c>
      <c r="C52" s="139">
        <v>670.85495600000002</v>
      </c>
      <c r="D52" s="139">
        <v>268.32468742000003</v>
      </c>
    </row>
    <row r="53" spans="2:9">
      <c r="B53" s="66" t="s">
        <v>117</v>
      </c>
      <c r="C53" s="139">
        <v>84996.417663999993</v>
      </c>
      <c r="D53" s="139">
        <v>52875.830601089998</v>
      </c>
    </row>
    <row r="54" spans="2:9">
      <c r="B54" s="66" t="s">
        <v>118</v>
      </c>
      <c r="C54" s="139">
        <v>51.500000999999997</v>
      </c>
      <c r="D54" s="139">
        <v>14.339803099999999</v>
      </c>
    </row>
    <row r="55" spans="2:9">
      <c r="B55" s="66" t="s">
        <v>119</v>
      </c>
      <c r="C55" s="139">
        <v>4726.2269249999999</v>
      </c>
      <c r="D55" s="139">
        <v>959.37664808000034</v>
      </c>
    </row>
    <row r="56" spans="2:9">
      <c r="B56" s="118" t="s">
        <v>120</v>
      </c>
      <c r="C56" s="141">
        <f>SUM(C57:C58)</f>
        <v>879.26182300000005</v>
      </c>
      <c r="D56" s="141">
        <f>SUM(D57:D58)</f>
        <v>422.17423541000005</v>
      </c>
    </row>
    <row r="57" spans="2:9">
      <c r="B57" s="66" t="s">
        <v>121</v>
      </c>
      <c r="C57" s="139">
        <v>868.70703800000001</v>
      </c>
      <c r="D57" s="139">
        <v>422.17423541000005</v>
      </c>
    </row>
    <row r="58" spans="2:9">
      <c r="B58" s="66" t="s">
        <v>245</v>
      </c>
      <c r="C58" s="139">
        <v>10.554785000000001</v>
      </c>
      <c r="D58" s="139">
        <v>0</v>
      </c>
    </row>
    <row r="59" spans="2:9">
      <c r="B59" s="118" t="s">
        <v>122</v>
      </c>
      <c r="C59" s="141">
        <f>SUM(C60:C64)</f>
        <v>77465.525556000008</v>
      </c>
      <c r="D59" s="141">
        <f>SUM(D60:D64)</f>
        <v>37791.201007780001</v>
      </c>
    </row>
    <row r="60" spans="2:9">
      <c r="B60" s="66" t="s">
        <v>123</v>
      </c>
      <c r="C60" s="139">
        <v>37110.140373000002</v>
      </c>
      <c r="D60" s="139">
        <v>21267.009330830009</v>
      </c>
      <c r="I60" s="141"/>
    </row>
    <row r="61" spans="2:9">
      <c r="B61" s="66" t="s">
        <v>124</v>
      </c>
      <c r="C61" s="139">
        <v>21.182604000000001</v>
      </c>
      <c r="D61" s="139">
        <v>0</v>
      </c>
    </row>
    <row r="62" spans="2:9">
      <c r="B62" s="66" t="s">
        <v>125</v>
      </c>
      <c r="C62" s="139">
        <v>35218.491996999997</v>
      </c>
      <c r="D62" s="139">
        <v>14762.782192899995</v>
      </c>
    </row>
    <row r="63" spans="2:9">
      <c r="B63" s="66" t="s">
        <v>126</v>
      </c>
      <c r="C63" s="139">
        <v>1202.5105940000001</v>
      </c>
      <c r="D63" s="139">
        <v>398.51156603000004</v>
      </c>
    </row>
    <row r="64" spans="2:9">
      <c r="B64" s="66" t="s">
        <v>127</v>
      </c>
      <c r="C64" s="139">
        <v>3913.1999879999998</v>
      </c>
      <c r="D64" s="139">
        <v>1362.8979180200001</v>
      </c>
    </row>
    <row r="65" spans="2:4">
      <c r="B65" s="118" t="s">
        <v>128</v>
      </c>
      <c r="C65" s="141">
        <f>C66</f>
        <v>3805.3082479999998</v>
      </c>
      <c r="D65" s="141">
        <f>D66</f>
        <v>1149.4349829499997</v>
      </c>
    </row>
    <row r="66" spans="2:4">
      <c r="B66" s="66" t="s">
        <v>129</v>
      </c>
      <c r="C66" s="139">
        <v>3805.3082479999998</v>
      </c>
      <c r="D66" s="139">
        <v>1149.4349829499997</v>
      </c>
    </row>
    <row r="67" spans="2:4">
      <c r="B67" s="118" t="s">
        <v>130</v>
      </c>
      <c r="C67" s="141">
        <f>C68</f>
        <v>149.70302000000001</v>
      </c>
      <c r="D67" s="141">
        <f>D68</f>
        <v>43.66338081</v>
      </c>
    </row>
    <row r="68" spans="2:4">
      <c r="B68" s="66" t="s">
        <v>131</v>
      </c>
      <c r="C68" s="139">
        <v>149.70302000000001</v>
      </c>
      <c r="D68" s="139">
        <v>43.66338081</v>
      </c>
    </row>
    <row r="69" spans="2:4">
      <c r="B69" s="118" t="s">
        <v>132</v>
      </c>
      <c r="C69" s="141">
        <f>SUM(C70:C73)</f>
        <v>8062.8300239999999</v>
      </c>
      <c r="D69" s="141">
        <f>SUM(D70:D73)</f>
        <v>2430.6820173799997</v>
      </c>
    </row>
    <row r="70" spans="2:4">
      <c r="B70" s="66" t="s">
        <v>244</v>
      </c>
      <c r="C70" s="139">
        <v>146.51128</v>
      </c>
      <c r="D70" s="139">
        <v>60.875067689999995</v>
      </c>
    </row>
    <row r="71" spans="2:4">
      <c r="B71" s="66" t="s">
        <v>278</v>
      </c>
      <c r="C71" s="139">
        <v>3.9225690000000002</v>
      </c>
      <c r="D71" s="139">
        <v>0</v>
      </c>
    </row>
    <row r="72" spans="2:4">
      <c r="B72" s="66" t="s">
        <v>133</v>
      </c>
      <c r="C72" s="139">
        <v>7738.7249179999999</v>
      </c>
      <c r="D72" s="139">
        <v>2268.49871644</v>
      </c>
    </row>
    <row r="73" spans="2:4">
      <c r="B73" s="66" t="s">
        <v>252</v>
      </c>
      <c r="C73" s="139">
        <v>173.671257</v>
      </c>
      <c r="D73" s="139">
        <v>101.30823325</v>
      </c>
    </row>
    <row r="74" spans="2:4">
      <c r="B74" s="117" t="s">
        <v>269</v>
      </c>
      <c r="C74" s="141">
        <f>C75+C80+C95</f>
        <v>14788.243644000002</v>
      </c>
      <c r="D74" s="141">
        <f>D75+D80+D95</f>
        <v>4814.6227248200012</v>
      </c>
    </row>
    <row r="75" spans="2:4">
      <c r="B75" s="118" t="s">
        <v>134</v>
      </c>
      <c r="C75" s="141">
        <f>SUM(C76:C79)</f>
        <v>1069.4035680000002</v>
      </c>
      <c r="D75" s="141">
        <f>SUM(D76:D79)</f>
        <v>243.23626451999996</v>
      </c>
    </row>
    <row r="76" spans="2:4">
      <c r="B76" s="66" t="s">
        <v>135</v>
      </c>
      <c r="C76" s="139">
        <v>225.042</v>
      </c>
      <c r="D76" s="139">
        <v>78.864416689999999</v>
      </c>
    </row>
    <row r="77" spans="2:4">
      <c r="B77" s="66" t="s">
        <v>136</v>
      </c>
      <c r="C77" s="139">
        <v>736.63497900000004</v>
      </c>
      <c r="D77" s="139">
        <v>130.51149773999998</v>
      </c>
    </row>
    <row r="78" spans="2:4">
      <c r="B78" s="66" t="s">
        <v>249</v>
      </c>
      <c r="C78" s="139">
        <v>18.204464000000002</v>
      </c>
      <c r="D78" s="139">
        <v>0</v>
      </c>
    </row>
    <row r="79" spans="2:4">
      <c r="B79" s="66" t="s">
        <v>137</v>
      </c>
      <c r="C79" s="139">
        <v>89.522125000000003</v>
      </c>
      <c r="D79" s="139">
        <v>33.860350089999997</v>
      </c>
    </row>
    <row r="80" spans="2:4">
      <c r="B80" s="118" t="s">
        <v>138</v>
      </c>
      <c r="C80" s="141">
        <f>SUM(C81:C94)</f>
        <v>8369.8522960000009</v>
      </c>
      <c r="D80" s="141">
        <f>SUM(D81:D94)</f>
        <v>3255.8958168500008</v>
      </c>
    </row>
    <row r="81" spans="2:4">
      <c r="B81" s="66" t="s">
        <v>139</v>
      </c>
      <c r="C81" s="139">
        <v>1130.0497190000001</v>
      </c>
      <c r="D81" s="139">
        <v>79.273887339999987</v>
      </c>
    </row>
    <row r="82" spans="2:4">
      <c r="B82" s="66" t="s">
        <v>253</v>
      </c>
      <c r="C82" s="139">
        <v>31.467776000000001</v>
      </c>
      <c r="D82" s="139">
        <v>1.0645248999999999</v>
      </c>
    </row>
    <row r="83" spans="2:4">
      <c r="B83" s="66" t="s">
        <v>140</v>
      </c>
      <c r="C83" s="139">
        <v>320.09149500000001</v>
      </c>
      <c r="D83" s="139">
        <v>97.081817439999995</v>
      </c>
    </row>
    <row r="84" spans="2:4">
      <c r="B84" s="66" t="s">
        <v>141</v>
      </c>
      <c r="C84" s="139">
        <v>35</v>
      </c>
      <c r="D84" s="139">
        <v>2.9858310600000002</v>
      </c>
    </row>
    <row r="85" spans="2:4">
      <c r="B85" s="66" t="s">
        <v>142</v>
      </c>
      <c r="C85" s="139">
        <v>8.4097159999999995</v>
      </c>
      <c r="D85" s="139">
        <v>2.8112228199999998</v>
      </c>
    </row>
    <row r="86" spans="2:4">
      <c r="B86" s="66" t="s">
        <v>143</v>
      </c>
      <c r="C86" s="139">
        <v>166.3</v>
      </c>
      <c r="D86" s="139">
        <v>90.550833349999991</v>
      </c>
    </row>
    <row r="87" spans="2:4">
      <c r="B87" s="66" t="s">
        <v>254</v>
      </c>
      <c r="C87" s="139">
        <v>121.855463</v>
      </c>
      <c r="D87" s="139">
        <v>24.77530621</v>
      </c>
    </row>
    <row r="88" spans="2:4">
      <c r="B88" s="66" t="s">
        <v>144</v>
      </c>
      <c r="C88" s="139">
        <v>1338.1688340000001</v>
      </c>
      <c r="D88" s="139">
        <v>493.32989299000002</v>
      </c>
    </row>
    <row r="89" spans="2:4">
      <c r="B89" s="66" t="s">
        <v>145</v>
      </c>
      <c r="C89" s="139">
        <v>2031.4511130000001</v>
      </c>
      <c r="D89" s="139">
        <v>695.75675861000013</v>
      </c>
    </row>
    <row r="90" spans="2:4">
      <c r="B90" s="66" t="s">
        <v>146</v>
      </c>
      <c r="C90" s="139">
        <v>101.411794</v>
      </c>
      <c r="D90" s="139">
        <v>44.420381329999998</v>
      </c>
    </row>
    <row r="91" spans="2:4">
      <c r="B91" s="66" t="s">
        <v>147</v>
      </c>
      <c r="C91" s="139">
        <v>1</v>
      </c>
      <c r="D91" s="139">
        <v>0</v>
      </c>
    </row>
    <row r="92" spans="2:4">
      <c r="B92" s="66" t="s">
        <v>255</v>
      </c>
      <c r="C92" s="139">
        <v>30.547778999999998</v>
      </c>
      <c r="D92" s="139">
        <v>5.2456610000000001</v>
      </c>
    </row>
    <row r="93" spans="2:4">
      <c r="B93" s="66" t="s">
        <v>322</v>
      </c>
      <c r="C93" s="139">
        <v>12</v>
      </c>
      <c r="D93" s="139">
        <v>12.135177539999999</v>
      </c>
    </row>
    <row r="94" spans="2:4">
      <c r="B94" s="66" t="s">
        <v>148</v>
      </c>
      <c r="C94" s="139">
        <v>3042.0986069999999</v>
      </c>
      <c r="D94" s="139">
        <v>1706.4645222600004</v>
      </c>
    </row>
    <row r="95" spans="2:4">
      <c r="B95" s="118" t="s">
        <v>149</v>
      </c>
      <c r="C95" s="141">
        <f>SUM(C96:C103)</f>
        <v>5348.9877800000004</v>
      </c>
      <c r="D95" s="141">
        <f>SUM(D96:D103)</f>
        <v>1315.4906434499999</v>
      </c>
    </row>
    <row r="96" spans="2:4">
      <c r="B96" s="66" t="s">
        <v>150</v>
      </c>
      <c r="C96" s="139">
        <v>260.17793799999998</v>
      </c>
      <c r="D96" s="139">
        <v>142.32007995999999</v>
      </c>
    </row>
    <row r="97" spans="2:4">
      <c r="B97" s="66" t="s">
        <v>151</v>
      </c>
      <c r="C97" s="139">
        <v>5.5485429999999996</v>
      </c>
      <c r="D97" s="139">
        <v>2.95455829</v>
      </c>
    </row>
    <row r="98" spans="2:4">
      <c r="B98" s="66" t="s">
        <v>152</v>
      </c>
      <c r="C98" s="139">
        <v>153.29686799999999</v>
      </c>
      <c r="D98" s="139">
        <v>58.750006450000001</v>
      </c>
    </row>
    <row r="99" spans="2:4">
      <c r="B99" s="66" t="s">
        <v>153</v>
      </c>
      <c r="C99" s="139">
        <v>17.3</v>
      </c>
      <c r="D99" s="139">
        <v>1.1074671899999999</v>
      </c>
    </row>
    <row r="100" spans="2:4">
      <c r="B100" s="66" t="s">
        <v>256</v>
      </c>
      <c r="C100" s="139">
        <v>4740.9021789999997</v>
      </c>
      <c r="D100" s="139">
        <v>1017.6350661299999</v>
      </c>
    </row>
    <row r="101" spans="2:4">
      <c r="B101" s="66" t="s">
        <v>257</v>
      </c>
      <c r="C101" s="139">
        <v>6.0446759999999999</v>
      </c>
      <c r="D101" s="139">
        <v>12.873885490000001</v>
      </c>
    </row>
    <row r="102" spans="2:4">
      <c r="B102" s="66" t="s">
        <v>154</v>
      </c>
      <c r="C102" s="139">
        <v>6.5530090000000003</v>
      </c>
      <c r="D102" s="139">
        <v>2.5132197999999999</v>
      </c>
    </row>
    <row r="103" spans="2:4">
      <c r="B103" s="66" t="s">
        <v>155</v>
      </c>
      <c r="C103" s="139">
        <v>159.16456700000001</v>
      </c>
      <c r="D103" s="139">
        <v>77.336360140000011</v>
      </c>
    </row>
    <row r="104" spans="2:4">
      <c r="B104" s="117" t="s">
        <v>263</v>
      </c>
      <c r="C104" s="141">
        <f>C105+C110+C117+C124+C136+C145</f>
        <v>665858.50581899995</v>
      </c>
      <c r="D104" s="141">
        <f>D105+D110+D117+D124+D136+D145</f>
        <v>339548.86318371992</v>
      </c>
    </row>
    <row r="105" spans="2:4">
      <c r="B105" s="118" t="s">
        <v>156</v>
      </c>
      <c r="C105" s="141">
        <f>SUM(C106:C109)</f>
        <v>30826.676151</v>
      </c>
      <c r="D105" s="141">
        <f>SUM(D106:D109)</f>
        <v>13905.112735799998</v>
      </c>
    </row>
    <row r="106" spans="2:4">
      <c r="B106" s="66" t="s">
        <v>157</v>
      </c>
      <c r="C106" s="139">
        <v>8210.0601779999997</v>
      </c>
      <c r="D106" s="139">
        <v>1707.06217139</v>
      </c>
    </row>
    <row r="107" spans="2:4">
      <c r="B107" s="66" t="s">
        <v>158</v>
      </c>
      <c r="C107" s="139">
        <v>761.51309400000002</v>
      </c>
      <c r="D107" s="139">
        <v>376.69705719999996</v>
      </c>
    </row>
    <row r="108" spans="2:4">
      <c r="B108" s="66" t="s">
        <v>159</v>
      </c>
      <c r="C108" s="139">
        <v>21833.102878999998</v>
      </c>
      <c r="D108" s="139">
        <v>11821.353507209998</v>
      </c>
    </row>
    <row r="109" spans="2:4">
      <c r="B109" s="66" t="s">
        <v>273</v>
      </c>
      <c r="C109" s="139">
        <v>22</v>
      </c>
      <c r="D109" s="139">
        <v>0</v>
      </c>
    </row>
    <row r="110" spans="2:4">
      <c r="B110" s="118" t="s">
        <v>160</v>
      </c>
      <c r="C110" s="141">
        <f>SUM(C111:C116)</f>
        <v>137362.566364</v>
      </c>
      <c r="D110" s="141">
        <f>SUM(D111:D116)</f>
        <v>80738.459365840012</v>
      </c>
    </row>
    <row r="111" spans="2:4">
      <c r="B111" s="66" t="s">
        <v>258</v>
      </c>
      <c r="C111" s="139">
        <v>212.50466499999999</v>
      </c>
      <c r="D111" s="139">
        <v>112.45599512000001</v>
      </c>
    </row>
    <row r="112" spans="2:4">
      <c r="B112" s="66" t="s">
        <v>161</v>
      </c>
      <c r="C112" s="139">
        <v>13920.343099</v>
      </c>
      <c r="D112" s="139">
        <v>8410.6470918800023</v>
      </c>
    </row>
    <row r="113" spans="2:4">
      <c r="B113" s="66" t="s">
        <v>162</v>
      </c>
      <c r="C113" s="139">
        <v>11014.63715</v>
      </c>
      <c r="D113" s="139">
        <v>6431.2169263300002</v>
      </c>
    </row>
    <row r="114" spans="2:4">
      <c r="B114" s="66" t="s">
        <v>163</v>
      </c>
      <c r="C114" s="139">
        <v>35.07</v>
      </c>
      <c r="D114" s="139">
        <v>3.59303529</v>
      </c>
    </row>
    <row r="115" spans="2:4">
      <c r="B115" s="66" t="s">
        <v>164</v>
      </c>
      <c r="C115" s="139">
        <v>91.010413999999997</v>
      </c>
      <c r="D115" s="139">
        <v>45.063236230000001</v>
      </c>
    </row>
    <row r="116" spans="2:4">
      <c r="B116" s="66" t="s">
        <v>165</v>
      </c>
      <c r="C116" s="139">
        <v>112089.001036</v>
      </c>
      <c r="D116" s="139">
        <v>65735.483080990016</v>
      </c>
    </row>
    <row r="117" spans="2:4">
      <c r="B117" s="118" t="s">
        <v>166</v>
      </c>
      <c r="C117" s="141">
        <f>SUM(C118:C123)</f>
        <v>12302.416115</v>
      </c>
      <c r="D117" s="141">
        <f>SUM(D118:D123)</f>
        <v>7293.6018146000006</v>
      </c>
    </row>
    <row r="118" spans="2:4">
      <c r="B118" s="66" t="s">
        <v>167</v>
      </c>
      <c r="C118" s="139">
        <v>2555.0100000000002</v>
      </c>
      <c r="D118" s="139">
        <v>1436.3727849199997</v>
      </c>
    </row>
    <row r="119" spans="2:4">
      <c r="B119" s="66" t="s">
        <v>168</v>
      </c>
      <c r="C119" s="139">
        <v>2345.722436</v>
      </c>
      <c r="D119" s="139">
        <v>2104.3977920700004</v>
      </c>
    </row>
    <row r="120" spans="2:4">
      <c r="B120" s="66" t="s">
        <v>169</v>
      </c>
      <c r="C120" s="139">
        <v>4302.6366909999997</v>
      </c>
      <c r="D120" s="139">
        <v>2295.0304985400003</v>
      </c>
    </row>
    <row r="121" spans="2:4">
      <c r="B121" s="66" t="s">
        <v>243</v>
      </c>
      <c r="C121" s="139">
        <v>1.3018430000000001</v>
      </c>
      <c r="D121" s="139">
        <v>0</v>
      </c>
    </row>
    <row r="122" spans="2:4">
      <c r="B122" s="66" t="s">
        <v>170</v>
      </c>
      <c r="C122" s="139">
        <v>209.42951099999999</v>
      </c>
      <c r="D122" s="139">
        <v>389.63939267000006</v>
      </c>
    </row>
    <row r="123" spans="2:4">
      <c r="B123" s="66" t="s">
        <v>171</v>
      </c>
      <c r="C123" s="139">
        <v>2888.315634</v>
      </c>
      <c r="D123" s="139">
        <v>1068.1613463999997</v>
      </c>
    </row>
    <row r="124" spans="2:4">
      <c r="B124" s="118" t="s">
        <v>279</v>
      </c>
      <c r="C124" s="141">
        <f>SUM(C125:C135)</f>
        <v>309600.27435099997</v>
      </c>
      <c r="D124" s="141">
        <f>SUM(D125:D135)</f>
        <v>150184.90041515999</v>
      </c>
    </row>
    <row r="125" spans="2:4">
      <c r="B125" s="66" t="s">
        <v>172</v>
      </c>
      <c r="C125" s="139">
        <v>15790.264520999999</v>
      </c>
      <c r="D125" s="139">
        <v>6039.8545036499954</v>
      </c>
    </row>
    <row r="126" spans="2:4">
      <c r="B126" s="66" t="s">
        <v>246</v>
      </c>
      <c r="C126" s="139">
        <v>110523.979362</v>
      </c>
      <c r="D126" s="139">
        <v>56634.041852540009</v>
      </c>
    </row>
    <row r="127" spans="2:4">
      <c r="B127" s="66" t="s">
        <v>247</v>
      </c>
      <c r="C127" s="139">
        <v>33349.383498000003</v>
      </c>
      <c r="D127" s="139">
        <v>16262.957005859998</v>
      </c>
    </row>
    <row r="128" spans="2:4">
      <c r="B128" s="66" t="s">
        <v>173</v>
      </c>
      <c r="C128" s="139">
        <v>25693.434943</v>
      </c>
      <c r="D128" s="139">
        <v>13433.106368659999</v>
      </c>
    </row>
    <row r="129" spans="2:4">
      <c r="B129" s="66" t="s">
        <v>174</v>
      </c>
      <c r="C129" s="139">
        <v>4244.5817889999998</v>
      </c>
      <c r="D129" s="139">
        <v>1212.4790601500001</v>
      </c>
    </row>
    <row r="130" spans="2:4">
      <c r="B130" s="66" t="s">
        <v>175</v>
      </c>
      <c r="C130" s="139">
        <v>12539.267331999999</v>
      </c>
      <c r="D130" s="139">
        <v>6579.7935490400005</v>
      </c>
    </row>
    <row r="131" spans="2:4">
      <c r="B131" s="66" t="s">
        <v>176</v>
      </c>
      <c r="C131" s="139">
        <v>1607.7136760000001</v>
      </c>
      <c r="D131" s="139">
        <v>676.6027914199999</v>
      </c>
    </row>
    <row r="132" spans="2:4">
      <c r="B132" s="66" t="s">
        <v>177</v>
      </c>
      <c r="C132" s="139">
        <v>718.99446699999999</v>
      </c>
      <c r="D132" s="139">
        <v>344.13817361000002</v>
      </c>
    </row>
    <row r="133" spans="2:4">
      <c r="B133" s="66" t="s">
        <v>178</v>
      </c>
      <c r="C133" s="139">
        <v>839.652468</v>
      </c>
      <c r="D133" s="139">
        <v>183.33955937000005</v>
      </c>
    </row>
    <row r="134" spans="2:4">
      <c r="B134" s="66" t="s">
        <v>179</v>
      </c>
      <c r="C134" s="139">
        <v>973.19638599999996</v>
      </c>
      <c r="D134" s="139">
        <v>785.54920692999997</v>
      </c>
    </row>
    <row r="135" spans="2:4">
      <c r="B135" s="66" t="s">
        <v>180</v>
      </c>
      <c r="C135" s="139">
        <v>103319.805909</v>
      </c>
      <c r="D135" s="139">
        <v>48033.038343930028</v>
      </c>
    </row>
    <row r="136" spans="2:4">
      <c r="B136" s="118" t="s">
        <v>264</v>
      </c>
      <c r="C136" s="141">
        <f>SUM(C137:C144)</f>
        <v>174781.847098</v>
      </c>
      <c r="D136" s="141">
        <f>SUM(D137:D144)</f>
        <v>87012.554453199991</v>
      </c>
    </row>
    <row r="137" spans="2:4">
      <c r="B137" s="66" t="s">
        <v>181</v>
      </c>
      <c r="C137" s="139">
        <v>91290.753301999997</v>
      </c>
      <c r="D137" s="139">
        <v>46369.286944820007</v>
      </c>
    </row>
    <row r="138" spans="2:4">
      <c r="B138" s="66" t="s">
        <v>248</v>
      </c>
      <c r="C138" s="139">
        <v>6.6924960000000002</v>
      </c>
      <c r="D138" s="139">
        <v>0</v>
      </c>
    </row>
    <row r="139" spans="2:4">
      <c r="B139" s="66" t="s">
        <v>182</v>
      </c>
      <c r="C139" s="139">
        <v>1147.105</v>
      </c>
      <c r="D139" s="139">
        <v>212.27704957000003</v>
      </c>
    </row>
    <row r="140" spans="2:4">
      <c r="B140" s="66" t="s">
        <v>183</v>
      </c>
      <c r="C140" s="139">
        <v>3530.3857640000001</v>
      </c>
      <c r="D140" s="139">
        <v>1469.6731055000002</v>
      </c>
    </row>
    <row r="141" spans="2:4">
      <c r="B141" s="66" t="s">
        <v>184</v>
      </c>
      <c r="C141" s="139">
        <v>1578.403695</v>
      </c>
      <c r="D141" s="139">
        <v>703.07390915999986</v>
      </c>
    </row>
    <row r="142" spans="2:4">
      <c r="B142" s="66" t="s">
        <v>185</v>
      </c>
      <c r="C142" s="139">
        <v>73145.556675</v>
      </c>
      <c r="D142" s="139">
        <v>35973.944017979993</v>
      </c>
    </row>
    <row r="143" spans="2:4">
      <c r="B143" s="66" t="s">
        <v>259</v>
      </c>
      <c r="C143" s="139">
        <v>1.6</v>
      </c>
      <c r="D143" s="139">
        <v>0.52190999999999999</v>
      </c>
    </row>
    <row r="144" spans="2:4">
      <c r="B144" s="66" t="s">
        <v>186</v>
      </c>
      <c r="C144" s="139">
        <v>4081.3501660000002</v>
      </c>
      <c r="D144" s="139">
        <v>2283.7775161700001</v>
      </c>
    </row>
    <row r="145" spans="2:5">
      <c r="B145" s="118" t="s">
        <v>187</v>
      </c>
      <c r="C145" s="141">
        <f>SUM(C146:C149)</f>
        <v>984.72573999999997</v>
      </c>
      <c r="D145" s="141">
        <f>SUM(D146:D149)</f>
        <v>414.23439911999998</v>
      </c>
    </row>
    <row r="146" spans="2:5">
      <c r="B146" s="66" t="s">
        <v>188</v>
      </c>
      <c r="C146" s="139">
        <v>224.073001</v>
      </c>
      <c r="D146" s="139">
        <v>97.354110790000007</v>
      </c>
    </row>
    <row r="147" spans="2:5">
      <c r="B147" s="66" t="s">
        <v>260</v>
      </c>
      <c r="C147" s="139">
        <v>112.47176399999999</v>
      </c>
      <c r="D147" s="139">
        <v>31.33456507</v>
      </c>
    </row>
    <row r="148" spans="2:5">
      <c r="B148" s="66" t="s">
        <v>189</v>
      </c>
      <c r="C148" s="139">
        <v>253.35952499999999</v>
      </c>
      <c r="D148" s="139">
        <v>70.100676559999997</v>
      </c>
    </row>
    <row r="149" spans="2:5">
      <c r="B149" s="66" t="s">
        <v>190</v>
      </c>
      <c r="C149" s="139">
        <v>394.82145000000003</v>
      </c>
      <c r="D149" s="139">
        <v>215.44504669999998</v>
      </c>
    </row>
    <row r="150" spans="2:5">
      <c r="B150" s="117" t="s">
        <v>280</v>
      </c>
      <c r="C150" s="141">
        <f>C151</f>
        <v>333486.47113800002</v>
      </c>
      <c r="D150" s="141">
        <f>D151</f>
        <v>212224.87143184</v>
      </c>
    </row>
    <row r="151" spans="2:5">
      <c r="B151" s="118" t="s">
        <v>281</v>
      </c>
      <c r="C151" s="141">
        <f>C152</f>
        <v>333486.47113800002</v>
      </c>
      <c r="D151" s="141">
        <f>D152</f>
        <v>212224.87143184</v>
      </c>
    </row>
    <row r="152" spans="2:5">
      <c r="B152" s="66" t="s">
        <v>282</v>
      </c>
      <c r="C152" s="139">
        <v>333486.47113800002</v>
      </c>
      <c r="D152" s="139">
        <v>212224.87143184</v>
      </c>
    </row>
    <row r="153" spans="2:5">
      <c r="B153" s="72" t="s">
        <v>242</v>
      </c>
      <c r="C153" s="140">
        <f t="shared" ref="C153:D155" si="0">C154</f>
        <v>108120.51053499999</v>
      </c>
      <c r="D153" s="140">
        <f t="shared" si="0"/>
        <v>56447.504701629994</v>
      </c>
    </row>
    <row r="154" spans="2:5">
      <c r="B154" s="117" t="s">
        <v>283</v>
      </c>
      <c r="C154" s="141">
        <f t="shared" si="0"/>
        <v>108120.51053499999</v>
      </c>
      <c r="D154" s="141">
        <f t="shared" si="0"/>
        <v>56447.504701629994</v>
      </c>
    </row>
    <row r="155" spans="2:5">
      <c r="B155" s="118" t="s">
        <v>284</v>
      </c>
      <c r="C155" s="141">
        <f t="shared" si="0"/>
        <v>108120.51053499999</v>
      </c>
      <c r="D155" s="141">
        <f>D156</f>
        <v>56447.504701629994</v>
      </c>
    </row>
    <row r="156" spans="2:5">
      <c r="B156" s="66" t="s">
        <v>285</v>
      </c>
      <c r="C156" s="139">
        <v>108120.51053499999</v>
      </c>
      <c r="D156" s="139">
        <v>56447.504701629994</v>
      </c>
    </row>
    <row r="157" spans="2:5">
      <c r="B157" s="56" t="s">
        <v>241</v>
      </c>
      <c r="C157" s="23">
        <f>C153+C13</f>
        <v>1592355.1214939998</v>
      </c>
      <c r="D157" s="23">
        <f>D153+D13</f>
        <v>858912.73293690989</v>
      </c>
    </row>
    <row r="158" spans="2:5">
      <c r="B158" s="143" t="s">
        <v>313</v>
      </c>
      <c r="D158" s="26"/>
      <c r="E158" s="26"/>
    </row>
    <row r="159" spans="2:5">
      <c r="B159" s="144" t="s">
        <v>303</v>
      </c>
      <c r="C159" s="145"/>
      <c r="D159" s="145"/>
      <c r="E159" s="32"/>
    </row>
    <row r="160" spans="2:5" ht="27" customHeight="1">
      <c r="B160" s="192" t="s">
        <v>1876</v>
      </c>
      <c r="C160" s="192"/>
      <c r="D160" s="192"/>
      <c r="E160" s="29"/>
    </row>
    <row r="161" spans="2:3" ht="25.5" customHeight="1">
      <c r="B161" s="190" t="s">
        <v>314</v>
      </c>
      <c r="C161" s="190"/>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3" t="s">
        <v>0</v>
      </c>
      <c r="B1" s="183"/>
      <c r="C1" s="183"/>
      <c r="D1" s="183"/>
      <c r="E1" s="183"/>
    </row>
    <row r="2" spans="1:6" ht="21" customHeight="1">
      <c r="A2" s="184" t="s">
        <v>1</v>
      </c>
      <c r="B2" s="184"/>
      <c r="C2" s="184"/>
      <c r="D2" s="184"/>
      <c r="E2" s="184"/>
    </row>
    <row r="3" spans="1:6" ht="14.45" customHeight="1">
      <c r="A3" s="185" t="s">
        <v>2</v>
      </c>
      <c r="B3" s="185"/>
      <c r="C3" s="185"/>
      <c r="D3" s="185"/>
      <c r="E3" s="185"/>
    </row>
    <row r="5" spans="1:6" ht="18" customHeight="1">
      <c r="A5" s="186" t="s">
        <v>23</v>
      </c>
      <c r="B5" s="186"/>
      <c r="C5" s="186"/>
      <c r="D5" s="186"/>
      <c r="E5" s="186"/>
      <c r="F5" s="37"/>
    </row>
    <row r="6" spans="1:6" ht="18.75">
      <c r="A6" s="198" t="s">
        <v>191</v>
      </c>
      <c r="B6" s="198"/>
      <c r="C6" s="198"/>
      <c r="D6" s="198"/>
      <c r="E6" s="198"/>
    </row>
    <row r="7" spans="1:6" ht="18.75">
      <c r="A7" s="200" t="s">
        <v>1875</v>
      </c>
      <c r="B7" s="200"/>
      <c r="C7" s="200"/>
      <c r="D7" s="200"/>
      <c r="E7" s="200"/>
    </row>
    <row r="8" spans="1:6" ht="18.75">
      <c r="A8" s="193" t="s">
        <v>276</v>
      </c>
      <c r="B8" s="193"/>
      <c r="C8" s="193"/>
      <c r="D8" s="193"/>
      <c r="E8" s="193"/>
    </row>
    <row r="9" spans="1:6" ht="15.75">
      <c r="A9" s="182" t="s">
        <v>5</v>
      </c>
      <c r="B9" s="182"/>
      <c r="C9" s="182"/>
      <c r="D9" s="182"/>
      <c r="E9" s="182"/>
    </row>
    <row r="11" spans="1:6">
      <c r="C11" s="199" t="s">
        <v>6</v>
      </c>
      <c r="D11" s="43" t="s">
        <v>317</v>
      </c>
      <c r="E11" s="199" t="s">
        <v>300</v>
      </c>
    </row>
    <row r="12" spans="1:6">
      <c r="C12" s="199"/>
      <c r="D12" s="19" t="s">
        <v>276</v>
      </c>
      <c r="E12" s="199"/>
    </row>
    <row r="13" spans="1:6">
      <c r="C13" s="45" t="s">
        <v>240</v>
      </c>
      <c r="D13" s="62">
        <f>D14+D20+D30+D40+D49+D56+D66+D70</f>
        <v>1484234.610959</v>
      </c>
      <c r="E13" s="62">
        <f>E14+E20+E30+E40+E49+E56+E66+E70</f>
        <v>802465.22823528014</v>
      </c>
    </row>
    <row r="14" spans="1:6">
      <c r="C14" s="117" t="s">
        <v>286</v>
      </c>
      <c r="D14" s="141">
        <f>SUM(D15:D19)</f>
        <v>359129.92480000004</v>
      </c>
      <c r="E14" s="141">
        <f>SUM(E15:E19)</f>
        <v>184037.8610152101</v>
      </c>
    </row>
    <row r="15" spans="1:6">
      <c r="C15" s="119" t="s">
        <v>192</v>
      </c>
      <c r="D15" s="139">
        <v>292808.493173</v>
      </c>
      <c r="E15" s="139">
        <v>150137.67890226012</v>
      </c>
    </row>
    <row r="16" spans="1:6">
      <c r="C16" s="119" t="s">
        <v>193</v>
      </c>
      <c r="D16" s="139">
        <v>24402.035100000001</v>
      </c>
      <c r="E16" s="139">
        <v>11651.628524060001</v>
      </c>
    </row>
    <row r="17" spans="3:5">
      <c r="C17" s="119" t="s">
        <v>194</v>
      </c>
      <c r="D17" s="139">
        <v>1099.1648299999999</v>
      </c>
      <c r="E17" s="139">
        <v>454.11887789999997</v>
      </c>
    </row>
    <row r="18" spans="3:5">
      <c r="C18" s="119" t="s">
        <v>261</v>
      </c>
      <c r="D18" s="139">
        <v>3422.9494800000002</v>
      </c>
      <c r="E18" s="139">
        <v>937.61547144000008</v>
      </c>
    </row>
    <row r="19" spans="3:5">
      <c r="C19" s="119" t="s">
        <v>195</v>
      </c>
      <c r="D19" s="139">
        <v>37397.282217</v>
      </c>
      <c r="E19" s="139">
        <v>20856.819239549994</v>
      </c>
    </row>
    <row r="20" spans="3:5">
      <c r="C20" s="117" t="s">
        <v>287</v>
      </c>
      <c r="D20" s="141">
        <f>SUM(D21:D29)</f>
        <v>99817.643202999985</v>
      </c>
      <c r="E20" s="141">
        <f>SUM(E21:E29)</f>
        <v>55924.024095970002</v>
      </c>
    </row>
    <row r="21" spans="3:5">
      <c r="C21" s="119" t="s">
        <v>196</v>
      </c>
      <c r="D21" s="139">
        <v>13742.110764999999</v>
      </c>
      <c r="E21" s="139">
        <v>8892.3388126600021</v>
      </c>
    </row>
    <row r="22" spans="3:5">
      <c r="C22" s="119" t="s">
        <v>197</v>
      </c>
      <c r="D22" s="139">
        <v>8656.9223629999997</v>
      </c>
      <c r="E22" s="139">
        <v>3971.8840137399989</v>
      </c>
    </row>
    <row r="23" spans="3:5">
      <c r="C23" s="119" t="s">
        <v>198</v>
      </c>
      <c r="D23" s="139">
        <v>4877.5279819999996</v>
      </c>
      <c r="E23" s="139">
        <v>2026.3575342800009</v>
      </c>
    </row>
    <row r="24" spans="3:5">
      <c r="C24" s="119" t="s">
        <v>199</v>
      </c>
      <c r="D24" s="139">
        <v>1402.4375700000001</v>
      </c>
      <c r="E24" s="139">
        <v>1378.4606024300003</v>
      </c>
    </row>
    <row r="25" spans="3:5">
      <c r="C25" s="119" t="s">
        <v>200</v>
      </c>
      <c r="D25" s="139">
        <v>11699.573503</v>
      </c>
      <c r="E25" s="139">
        <v>4976.9190110500012</v>
      </c>
    </row>
    <row r="26" spans="3:5">
      <c r="C26" s="119" t="s">
        <v>201</v>
      </c>
      <c r="D26" s="139">
        <v>7607.6482530000003</v>
      </c>
      <c r="E26" s="139">
        <v>4765.1249145500005</v>
      </c>
    </row>
    <row r="27" spans="3:5">
      <c r="C27" s="119" t="s">
        <v>202</v>
      </c>
      <c r="D27" s="139">
        <v>5769.9536120000002</v>
      </c>
      <c r="E27" s="139">
        <v>2088.591421170001</v>
      </c>
    </row>
    <row r="28" spans="3:5">
      <c r="C28" s="119" t="s">
        <v>203</v>
      </c>
      <c r="D28" s="139">
        <v>15421.115898</v>
      </c>
      <c r="E28" s="139">
        <v>5973.1270760100006</v>
      </c>
    </row>
    <row r="29" spans="3:5">
      <c r="C29" s="119" t="s">
        <v>204</v>
      </c>
      <c r="D29" s="139">
        <v>30640.353256999999</v>
      </c>
      <c r="E29" s="139">
        <v>21851.220710079997</v>
      </c>
    </row>
    <row r="30" spans="3:5">
      <c r="C30" s="117" t="s">
        <v>288</v>
      </c>
      <c r="D30" s="141">
        <f>SUM(D31:D39)</f>
        <v>68595.936121999999</v>
      </c>
      <c r="E30" s="141">
        <f>SUM(E31:E39)</f>
        <v>20202.102878860005</v>
      </c>
    </row>
    <row r="31" spans="3:5">
      <c r="C31" s="119" t="s">
        <v>205</v>
      </c>
      <c r="D31" s="139">
        <v>10628.747192999999</v>
      </c>
      <c r="E31" s="139">
        <v>4687.7544743500002</v>
      </c>
    </row>
    <row r="32" spans="3:5">
      <c r="C32" s="119" t="s">
        <v>206</v>
      </c>
      <c r="D32" s="139">
        <v>6846.6156350000001</v>
      </c>
      <c r="E32" s="139">
        <v>1484.1278552400001</v>
      </c>
    </row>
    <row r="33" spans="3:5">
      <c r="C33" s="119" t="s">
        <v>207</v>
      </c>
      <c r="D33" s="139">
        <v>3047.776625</v>
      </c>
      <c r="E33" s="139">
        <v>1217.9897448500008</v>
      </c>
    </row>
    <row r="34" spans="3:5">
      <c r="C34" s="119" t="s">
        <v>208</v>
      </c>
      <c r="D34" s="139">
        <v>13549.146817999999</v>
      </c>
      <c r="E34" s="139">
        <v>5204.3288219000015</v>
      </c>
    </row>
    <row r="35" spans="3:5">
      <c r="C35" s="119" t="s">
        <v>209</v>
      </c>
      <c r="D35" s="139">
        <v>513.71471399999996</v>
      </c>
      <c r="E35" s="139">
        <v>132.68403321</v>
      </c>
    </row>
    <row r="36" spans="3:5">
      <c r="C36" s="119" t="s">
        <v>210</v>
      </c>
      <c r="D36" s="130">
        <v>4533.8070749999997</v>
      </c>
      <c r="E36" s="139">
        <v>747.15561906000016</v>
      </c>
    </row>
    <row r="37" spans="3:5">
      <c r="C37" s="119" t="s">
        <v>211</v>
      </c>
      <c r="D37" s="142">
        <v>8986.8251540000001</v>
      </c>
      <c r="E37" s="139">
        <v>3635.0594848000028</v>
      </c>
    </row>
    <row r="38" spans="3:5">
      <c r="C38" s="119" t="s">
        <v>212</v>
      </c>
      <c r="D38" s="142">
        <v>3801.497018</v>
      </c>
      <c r="E38" s="139">
        <v>0</v>
      </c>
    </row>
    <row r="39" spans="3:5">
      <c r="C39" s="119" t="s">
        <v>213</v>
      </c>
      <c r="D39" s="142">
        <v>16687.80589</v>
      </c>
      <c r="E39" s="139">
        <v>3093.0028454499993</v>
      </c>
    </row>
    <row r="40" spans="3:5">
      <c r="C40" s="117" t="s">
        <v>289</v>
      </c>
      <c r="D40" s="141">
        <f>SUM(D41:D48)</f>
        <v>492738.20958100003</v>
      </c>
      <c r="E40" s="141">
        <f>SUM(E41:E48)</f>
        <v>296527.90653082012</v>
      </c>
    </row>
    <row r="41" spans="3:5">
      <c r="C41" s="119" t="s">
        <v>214</v>
      </c>
      <c r="D41" s="142">
        <v>158377.96735699999</v>
      </c>
      <c r="E41" s="139">
        <v>82037.316031709997</v>
      </c>
    </row>
    <row r="42" spans="3:5">
      <c r="C42" s="119" t="s">
        <v>323</v>
      </c>
      <c r="D42" s="142">
        <v>155752.82044400001</v>
      </c>
      <c r="E42" s="139">
        <v>92667.181623300028</v>
      </c>
    </row>
    <row r="43" spans="3:5">
      <c r="C43" s="119" t="s">
        <v>215</v>
      </c>
      <c r="D43" s="139">
        <v>15862.403949</v>
      </c>
      <c r="E43" s="139">
        <v>8706.8982939199959</v>
      </c>
    </row>
    <row r="44" spans="3:5">
      <c r="C44" s="119" t="s">
        <v>216</v>
      </c>
      <c r="D44" s="139">
        <v>96748.493755000003</v>
      </c>
      <c r="E44" s="139">
        <v>60420.160917360001</v>
      </c>
    </row>
    <row r="45" spans="3:5">
      <c r="C45" s="119" t="s">
        <v>217</v>
      </c>
      <c r="D45" s="139">
        <v>35900.368300000002</v>
      </c>
      <c r="E45" s="139">
        <v>35426.839333260003</v>
      </c>
    </row>
    <row r="46" spans="3:5">
      <c r="C46" s="119" t="s">
        <v>218</v>
      </c>
      <c r="D46" s="139">
        <v>13500</v>
      </c>
      <c r="E46" s="139">
        <v>9619.3350601099992</v>
      </c>
    </row>
    <row r="47" spans="3:5">
      <c r="C47" s="119" t="s">
        <v>219</v>
      </c>
      <c r="D47" s="139">
        <v>966.93837299999996</v>
      </c>
      <c r="E47" s="139">
        <v>497.98276121999993</v>
      </c>
    </row>
    <row r="48" spans="3:5">
      <c r="C48" s="119" t="s">
        <v>220</v>
      </c>
      <c r="D48" s="139">
        <v>15629.217403000001</v>
      </c>
      <c r="E48" s="139">
        <v>7152.1925099400014</v>
      </c>
    </row>
    <row r="49" spans="3:5">
      <c r="C49" s="117" t="s">
        <v>290</v>
      </c>
      <c r="D49" s="141">
        <f>SUM(D50:D55)</f>
        <v>60117.023256999993</v>
      </c>
      <c r="E49" s="141">
        <f>SUM(E50:E55)</f>
        <v>27786.442508129996</v>
      </c>
    </row>
    <row r="50" spans="3:5">
      <c r="C50" s="119" t="s">
        <v>221</v>
      </c>
      <c r="D50" s="139">
        <v>174.81</v>
      </c>
      <c r="E50" s="139">
        <v>1037.1217614100001</v>
      </c>
    </row>
    <row r="51" spans="3:5">
      <c r="C51" s="119" t="s">
        <v>324</v>
      </c>
      <c r="D51" s="139">
        <v>9757.551453</v>
      </c>
      <c r="E51" s="139">
        <v>2950.3420874499998</v>
      </c>
    </row>
    <row r="52" spans="3:5">
      <c r="C52" s="119" t="s">
        <v>222</v>
      </c>
      <c r="D52" s="139">
        <v>9925.5430080000006</v>
      </c>
      <c r="E52" s="139">
        <v>6597.426280059999</v>
      </c>
    </row>
    <row r="53" spans="3:5">
      <c r="C53" s="119" t="s">
        <v>325</v>
      </c>
      <c r="D53" s="139">
        <v>37633.288796000001</v>
      </c>
      <c r="E53" s="139">
        <v>16785.568485879998</v>
      </c>
    </row>
    <row r="54" spans="3:5">
      <c r="C54" s="119" t="s">
        <v>223</v>
      </c>
      <c r="D54" s="139">
        <v>2582.63</v>
      </c>
      <c r="E54" s="139">
        <v>415</v>
      </c>
    </row>
    <row r="55" spans="3:5">
      <c r="C55" s="119" t="s">
        <v>224</v>
      </c>
      <c r="D55" s="139">
        <v>43.2</v>
      </c>
      <c r="E55" s="139">
        <v>0.98389333000000001</v>
      </c>
    </row>
    <row r="56" spans="3:5">
      <c r="C56" s="117" t="s">
        <v>291</v>
      </c>
      <c r="D56" s="141">
        <f>SUM(D57:D65)</f>
        <v>34281.034268999996</v>
      </c>
      <c r="E56" s="141">
        <f>SUM(E57:E65)</f>
        <v>9618.8526087300015</v>
      </c>
    </row>
    <row r="57" spans="3:5">
      <c r="C57" s="119" t="s">
        <v>225</v>
      </c>
      <c r="D57" s="139">
        <v>12876.61881</v>
      </c>
      <c r="E57" s="139">
        <v>1229.3876223400005</v>
      </c>
    </row>
    <row r="58" spans="3:5">
      <c r="C58" s="119" t="s">
        <v>226</v>
      </c>
      <c r="D58" s="139">
        <v>1615.878299</v>
      </c>
      <c r="E58" s="139">
        <v>946.03288945000031</v>
      </c>
    </row>
    <row r="59" spans="3:5">
      <c r="C59" s="119" t="s">
        <v>227</v>
      </c>
      <c r="D59" s="139">
        <v>1644.102108</v>
      </c>
      <c r="E59" s="139">
        <v>1147.5185377000003</v>
      </c>
    </row>
    <row r="60" spans="3:5">
      <c r="C60" s="119" t="s">
        <v>228</v>
      </c>
      <c r="D60" s="139">
        <v>7693.0715810000002</v>
      </c>
      <c r="E60" s="139">
        <v>2754.1796722199997</v>
      </c>
    </row>
    <row r="61" spans="3:5">
      <c r="C61" s="119" t="s">
        <v>229</v>
      </c>
      <c r="D61" s="139">
        <v>4718.97192</v>
      </c>
      <c r="E61" s="139">
        <v>866.83568064000008</v>
      </c>
    </row>
    <row r="62" spans="3:5">
      <c r="C62" s="119" t="s">
        <v>230</v>
      </c>
      <c r="D62" s="139">
        <v>496.204002</v>
      </c>
      <c r="E62" s="139">
        <v>1219.9848844800006</v>
      </c>
    </row>
    <row r="63" spans="3:5">
      <c r="C63" s="119" t="s">
        <v>231</v>
      </c>
      <c r="D63" s="139">
        <v>559.05767400000002</v>
      </c>
      <c r="E63" s="139">
        <v>190.07157940000002</v>
      </c>
    </row>
    <row r="64" spans="3:5">
      <c r="C64" s="119" t="s">
        <v>232</v>
      </c>
      <c r="D64" s="139">
        <v>2337.4322139999999</v>
      </c>
      <c r="E64" s="139">
        <v>171.7102793</v>
      </c>
    </row>
    <row r="65" spans="3:5">
      <c r="C65" s="119" t="s">
        <v>233</v>
      </c>
      <c r="D65" s="139">
        <v>2339.6976610000002</v>
      </c>
      <c r="E65" s="139">
        <v>1093.1314632000001</v>
      </c>
    </row>
    <row r="66" spans="3:5">
      <c r="C66" s="117" t="s">
        <v>292</v>
      </c>
      <c r="D66" s="141">
        <f>SUM(D67:D69)</f>
        <v>71068.398115000004</v>
      </c>
      <c r="E66" s="141">
        <f>SUM(E67:E69)</f>
        <v>31150.849044880008</v>
      </c>
    </row>
    <row r="67" spans="3:5">
      <c r="C67" s="119" t="s">
        <v>234</v>
      </c>
      <c r="D67" s="139">
        <v>27030.215823999999</v>
      </c>
      <c r="E67" s="139">
        <v>8369.6004686399992</v>
      </c>
    </row>
    <row r="68" spans="3:5">
      <c r="C68" s="119" t="s">
        <v>235</v>
      </c>
      <c r="D68" s="139">
        <v>42591.058016000003</v>
      </c>
      <c r="E68" s="139">
        <v>22781.248576240007</v>
      </c>
    </row>
    <row r="69" spans="3:5">
      <c r="C69" s="119" t="s">
        <v>236</v>
      </c>
      <c r="D69" s="139">
        <v>1447.1242749999999</v>
      </c>
      <c r="E69" s="139">
        <v>0</v>
      </c>
    </row>
    <row r="70" spans="3:5">
      <c r="C70" s="117" t="s">
        <v>293</v>
      </c>
      <c r="D70" s="141">
        <f>SUM(D71:D74)</f>
        <v>298486.441612</v>
      </c>
      <c r="E70" s="141">
        <f>SUM(E71:E74)</f>
        <v>177217.18955268001</v>
      </c>
    </row>
    <row r="71" spans="3:5">
      <c r="C71" s="119" t="s">
        <v>237</v>
      </c>
      <c r="D71" s="139">
        <v>120010.652162</v>
      </c>
      <c r="E71" s="139">
        <v>68675.96528234001</v>
      </c>
    </row>
    <row r="72" spans="3:5">
      <c r="C72" s="119" t="s">
        <v>238</v>
      </c>
      <c r="D72" s="139">
        <v>176990.963659</v>
      </c>
      <c r="E72" s="139">
        <v>107130.34354916001</v>
      </c>
    </row>
    <row r="73" spans="3:5">
      <c r="C73" s="119" t="s">
        <v>239</v>
      </c>
      <c r="D73" s="139">
        <v>1484.825791</v>
      </c>
      <c r="E73" s="139">
        <v>1410.7571003400001</v>
      </c>
    </row>
    <row r="74" spans="3:5">
      <c r="C74" s="119" t="s">
        <v>312</v>
      </c>
      <c r="D74" s="139">
        <v>0</v>
      </c>
      <c r="E74" s="139">
        <v>0.12362084</v>
      </c>
    </row>
    <row r="75" spans="3:5">
      <c r="C75" s="45" t="s">
        <v>242</v>
      </c>
      <c r="D75" s="86">
        <f>D76+D78</f>
        <v>108120.51053499999</v>
      </c>
      <c r="E75" s="86">
        <f>E76+E78</f>
        <v>56447.504701629994</v>
      </c>
    </row>
    <row r="76" spans="3:5">
      <c r="C76" s="117" t="s">
        <v>294</v>
      </c>
      <c r="D76" s="141">
        <f>D77</f>
        <v>5117.7218819999998</v>
      </c>
      <c r="E76" s="141">
        <f>E77</f>
        <v>225.78210000000001</v>
      </c>
    </row>
    <row r="77" spans="3:5">
      <c r="C77" s="119" t="s">
        <v>295</v>
      </c>
      <c r="D77" s="139">
        <v>5117.7218819999998</v>
      </c>
      <c r="E77" s="139">
        <v>225.78210000000001</v>
      </c>
    </row>
    <row r="78" spans="3:5">
      <c r="C78" s="117" t="s">
        <v>296</v>
      </c>
      <c r="D78" s="141">
        <f>D79</f>
        <v>103002.788653</v>
      </c>
      <c r="E78" s="141">
        <f>E79</f>
        <v>56221.722601629997</v>
      </c>
    </row>
    <row r="79" spans="3:5">
      <c r="C79" s="119" t="s">
        <v>297</v>
      </c>
      <c r="D79" s="139">
        <v>103002.788653</v>
      </c>
      <c r="E79" s="139">
        <v>56221.722601629997</v>
      </c>
    </row>
    <row r="80" spans="3:5">
      <c r="C80" s="56" t="s">
        <v>241</v>
      </c>
      <c r="D80" s="23">
        <f>D75+D13</f>
        <v>1592355.1214939998</v>
      </c>
      <c r="E80" s="23">
        <f>E75+E13</f>
        <v>858912.73293691012</v>
      </c>
    </row>
    <row r="81" spans="3:7">
      <c r="C81" s="143" t="s">
        <v>313</v>
      </c>
      <c r="E81" s="26"/>
      <c r="F81" s="26"/>
      <c r="G81" s="84"/>
    </row>
    <row r="82" spans="3:7">
      <c r="C82" s="144" t="s">
        <v>303</v>
      </c>
      <c r="D82" s="145"/>
      <c r="E82" s="145"/>
      <c r="F82" s="32"/>
    </row>
    <row r="83" spans="3:7" ht="27.75" customHeight="1">
      <c r="C83" s="192" t="s">
        <v>1876</v>
      </c>
      <c r="D83" s="192"/>
      <c r="E83" s="192"/>
      <c r="F83" s="29"/>
    </row>
    <row r="84" spans="3:7">
      <c r="C84" s="190" t="s">
        <v>314</v>
      </c>
      <c r="D84" s="190"/>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688"/>
  <sheetViews>
    <sheetView showGridLines="0" zoomScaleNormal="100" workbookViewId="0">
      <selection activeCell="G20" sqref="G20"/>
    </sheetView>
  </sheetViews>
  <sheetFormatPr baseColWidth="10" defaultColWidth="8.85546875" defaultRowHeight="15"/>
  <cols>
    <col min="1" max="2" width="8.85546875" style="157"/>
    <col min="3" max="3" width="143.7109375" style="157" customWidth="1"/>
    <col min="4" max="4" width="16.5703125" style="157" customWidth="1"/>
    <col min="5" max="5" width="16.7109375" style="157" bestFit="1" customWidth="1"/>
    <col min="6" max="6" width="8.85546875" style="157"/>
    <col min="7" max="7" width="25" style="157" customWidth="1"/>
    <col min="8" max="16384" width="8.85546875" style="157"/>
  </cols>
  <sheetData>
    <row r="1" spans="1:5" ht="27.75">
      <c r="A1" s="202" t="s">
        <v>0</v>
      </c>
      <c r="B1" s="202"/>
      <c r="C1" s="202"/>
      <c r="D1" s="202"/>
      <c r="E1" s="202"/>
    </row>
    <row r="2" spans="1:5" ht="20.25">
      <c r="A2" s="203" t="s">
        <v>1</v>
      </c>
      <c r="B2" s="203"/>
      <c r="C2" s="203"/>
      <c r="D2" s="203"/>
      <c r="E2" s="203"/>
    </row>
    <row r="3" spans="1:5">
      <c r="A3" s="204" t="s">
        <v>2</v>
      </c>
      <c r="B3" s="204"/>
      <c r="C3" s="204"/>
      <c r="D3" s="204"/>
      <c r="E3" s="204"/>
    </row>
    <row r="4" spans="1:5">
      <c r="A4" s="111"/>
      <c r="B4" s="111"/>
      <c r="C4" s="111"/>
      <c r="D4" s="111"/>
      <c r="E4" s="111"/>
    </row>
    <row r="5" spans="1:5" ht="18.75">
      <c r="A5" s="205" t="s">
        <v>23</v>
      </c>
      <c r="B5" s="205"/>
      <c r="C5" s="205"/>
      <c r="D5" s="205"/>
      <c r="E5" s="205"/>
    </row>
    <row r="6" spans="1:5" ht="18.75">
      <c r="A6" s="206" t="s">
        <v>328</v>
      </c>
      <c r="B6" s="206"/>
      <c r="C6" s="206"/>
      <c r="D6" s="206"/>
      <c r="E6" s="206"/>
    </row>
    <row r="7" spans="1:5" ht="18.75">
      <c r="A7" s="207" t="s">
        <v>1875</v>
      </c>
      <c r="B7" s="207"/>
      <c r="C7" s="207"/>
      <c r="D7" s="207"/>
      <c r="E7" s="207"/>
    </row>
    <row r="8" spans="1:5" ht="18.75">
      <c r="A8" s="193" t="s">
        <v>276</v>
      </c>
      <c r="B8" s="193"/>
      <c r="C8" s="193"/>
      <c r="D8" s="193"/>
      <c r="E8" s="193"/>
    </row>
    <row r="9" spans="1:5" ht="15.75">
      <c r="A9" s="208" t="s">
        <v>5</v>
      </c>
      <c r="B9" s="208"/>
      <c r="C9" s="208"/>
      <c r="D9" s="208"/>
      <c r="E9" s="208"/>
    </row>
    <row r="10" spans="1:5">
      <c r="A10" s="111"/>
      <c r="B10" s="111"/>
      <c r="C10" s="111"/>
      <c r="D10" s="111"/>
      <c r="E10" s="111"/>
    </row>
    <row r="11" spans="1:5">
      <c r="C11" s="210" t="s">
        <v>6</v>
      </c>
      <c r="D11" s="106" t="s">
        <v>317</v>
      </c>
      <c r="E11" s="209" t="s">
        <v>300</v>
      </c>
    </row>
    <row r="12" spans="1:5">
      <c r="C12" s="210"/>
      <c r="D12" s="112" t="s">
        <v>276</v>
      </c>
      <c r="E12" s="209"/>
    </row>
    <row r="13" spans="1:5">
      <c r="C13" s="120" t="s">
        <v>240</v>
      </c>
      <c r="D13" s="120">
        <v>79003383385</v>
      </c>
      <c r="E13" s="120">
        <v>35230651368.190018</v>
      </c>
    </row>
    <row r="14" spans="1:5">
      <c r="C14" s="169" t="s">
        <v>330</v>
      </c>
      <c r="D14" s="170">
        <v>6834958632</v>
      </c>
      <c r="E14" s="170">
        <v>4495155400.829999</v>
      </c>
    </row>
    <row r="15" spans="1:5">
      <c r="C15" s="119" t="s">
        <v>331</v>
      </c>
      <c r="D15" s="171">
        <v>4863809031</v>
      </c>
      <c r="E15" s="171">
        <v>3324370884.3499985</v>
      </c>
    </row>
    <row r="16" spans="1:5">
      <c r="C16" s="66" t="s">
        <v>372</v>
      </c>
      <c r="D16" s="171">
        <v>241517712</v>
      </c>
      <c r="E16" s="171">
        <v>241517712</v>
      </c>
    </row>
    <row r="17" spans="3:5">
      <c r="C17" s="66" t="s">
        <v>373</v>
      </c>
      <c r="D17" s="171">
        <v>700000000</v>
      </c>
      <c r="E17" s="171">
        <v>206060988.24000001</v>
      </c>
    </row>
    <row r="18" spans="3:5">
      <c r="C18" s="66" t="s">
        <v>374</v>
      </c>
      <c r="D18" s="171">
        <v>12373947</v>
      </c>
      <c r="E18" s="171">
        <v>0</v>
      </c>
    </row>
    <row r="19" spans="3:5">
      <c r="C19" s="66" t="s">
        <v>375</v>
      </c>
      <c r="D19" s="171">
        <v>24586631</v>
      </c>
      <c r="E19" s="171">
        <v>0</v>
      </c>
    </row>
    <row r="20" spans="3:5">
      <c r="C20" s="66" t="s">
        <v>376</v>
      </c>
      <c r="D20" s="171">
        <v>300000000</v>
      </c>
      <c r="E20" s="171">
        <v>0</v>
      </c>
    </row>
    <row r="21" spans="3:5">
      <c r="C21" s="66" t="s">
        <v>377</v>
      </c>
      <c r="D21" s="171">
        <v>20000000</v>
      </c>
      <c r="E21" s="171">
        <v>500000</v>
      </c>
    </row>
    <row r="22" spans="3:5">
      <c r="C22" s="66" t="s">
        <v>378</v>
      </c>
      <c r="D22" s="171">
        <v>662449960</v>
      </c>
      <c r="E22" s="171">
        <v>57380086.980000004</v>
      </c>
    </row>
    <row r="23" spans="3:5">
      <c r="C23" s="66" t="s">
        <v>379</v>
      </c>
      <c r="D23" s="171">
        <v>34295224</v>
      </c>
      <c r="E23" s="171">
        <v>0</v>
      </c>
    </row>
    <row r="24" spans="3:5">
      <c r="C24" s="66" t="s">
        <v>380</v>
      </c>
      <c r="D24" s="171">
        <v>0</v>
      </c>
      <c r="E24" s="171">
        <v>0</v>
      </c>
    </row>
    <row r="25" spans="3:5">
      <c r="C25" s="66" t="s">
        <v>381</v>
      </c>
      <c r="D25" s="171">
        <v>0</v>
      </c>
      <c r="E25" s="171">
        <v>0</v>
      </c>
    </row>
    <row r="26" spans="3:5">
      <c r="C26" s="66" t="s">
        <v>382</v>
      </c>
      <c r="D26" s="171">
        <v>7273652</v>
      </c>
      <c r="E26" s="171">
        <v>0</v>
      </c>
    </row>
    <row r="27" spans="3:5">
      <c r="C27" s="66" t="s">
        <v>383</v>
      </c>
      <c r="D27" s="171">
        <v>100000000</v>
      </c>
      <c r="E27" s="171">
        <v>225398271.81</v>
      </c>
    </row>
    <row r="28" spans="3:5">
      <c r="C28" s="66" t="s">
        <v>384</v>
      </c>
      <c r="D28" s="171">
        <v>1235409</v>
      </c>
      <c r="E28" s="171">
        <v>0</v>
      </c>
    </row>
    <row r="29" spans="3:5">
      <c r="C29" s="66" t="s">
        <v>385</v>
      </c>
      <c r="D29" s="171">
        <v>8415087</v>
      </c>
      <c r="E29" s="171">
        <v>0</v>
      </c>
    </row>
    <row r="30" spans="3:5">
      <c r="C30" s="66" t="s">
        <v>386</v>
      </c>
      <c r="D30" s="171">
        <v>0</v>
      </c>
      <c r="E30" s="171">
        <v>0</v>
      </c>
    </row>
    <row r="31" spans="3:5">
      <c r="C31" s="66" t="s">
        <v>387</v>
      </c>
      <c r="D31" s="171">
        <v>6705517</v>
      </c>
      <c r="E31" s="171">
        <v>0</v>
      </c>
    </row>
    <row r="32" spans="3:5">
      <c r="C32" s="66" t="s">
        <v>388</v>
      </c>
      <c r="D32" s="171">
        <v>0</v>
      </c>
      <c r="E32" s="171">
        <v>0</v>
      </c>
    </row>
    <row r="33" spans="3:5">
      <c r="C33" s="66" t="s">
        <v>389</v>
      </c>
      <c r="D33" s="171">
        <v>161911169</v>
      </c>
      <c r="E33" s="171">
        <v>26311171.32</v>
      </c>
    </row>
    <row r="34" spans="3:5">
      <c r="C34" s="66" t="s">
        <v>390</v>
      </c>
      <c r="D34" s="171">
        <v>114305</v>
      </c>
      <c r="E34" s="171">
        <v>0</v>
      </c>
    </row>
    <row r="35" spans="3:5">
      <c r="C35" s="66" t="s">
        <v>391</v>
      </c>
      <c r="D35" s="171">
        <v>200183491</v>
      </c>
      <c r="E35" s="171">
        <v>225554968</v>
      </c>
    </row>
    <row r="36" spans="3:5">
      <c r="C36" s="66" t="s">
        <v>392</v>
      </c>
      <c r="D36" s="171">
        <v>110000000</v>
      </c>
      <c r="E36" s="171">
        <v>83175240.430000007</v>
      </c>
    </row>
    <row r="37" spans="3:5">
      <c r="C37" s="66" t="s">
        <v>393</v>
      </c>
      <c r="D37" s="171">
        <v>0</v>
      </c>
      <c r="E37" s="171">
        <v>0</v>
      </c>
    </row>
    <row r="38" spans="3:5">
      <c r="C38" s="66" t="s">
        <v>394</v>
      </c>
      <c r="D38" s="171">
        <v>30000000</v>
      </c>
      <c r="E38" s="171">
        <v>0</v>
      </c>
    </row>
    <row r="39" spans="3:5">
      <c r="C39" s="66" t="s">
        <v>395</v>
      </c>
      <c r="D39" s="171">
        <v>45904934</v>
      </c>
      <c r="E39" s="171">
        <v>47731231.880000003</v>
      </c>
    </row>
    <row r="40" spans="3:5">
      <c r="C40" s="66" t="s">
        <v>396</v>
      </c>
      <c r="D40" s="171">
        <v>2865375</v>
      </c>
      <c r="E40" s="171">
        <v>0</v>
      </c>
    </row>
    <row r="41" spans="3:5">
      <c r="C41" s="66" t="s">
        <v>397</v>
      </c>
      <c r="D41" s="171">
        <v>46244296</v>
      </c>
      <c r="E41" s="171">
        <v>46244296</v>
      </c>
    </row>
    <row r="42" spans="3:5">
      <c r="C42" s="66" t="s">
        <v>398</v>
      </c>
      <c r="D42" s="171">
        <v>23765179</v>
      </c>
      <c r="E42" s="171">
        <v>0</v>
      </c>
    </row>
    <row r="43" spans="3:5">
      <c r="C43" s="66" t="s">
        <v>399</v>
      </c>
      <c r="D43" s="171">
        <v>4000000</v>
      </c>
      <c r="E43" s="171">
        <v>305087292.99000001</v>
      </c>
    </row>
    <row r="44" spans="3:5">
      <c r="C44" s="66" t="s">
        <v>400</v>
      </c>
      <c r="D44" s="171">
        <v>0</v>
      </c>
      <c r="E44" s="171">
        <v>0</v>
      </c>
    </row>
    <row r="45" spans="3:5">
      <c r="C45" s="66" t="s">
        <v>401</v>
      </c>
      <c r="D45" s="171">
        <v>41404153</v>
      </c>
      <c r="E45" s="171">
        <v>0</v>
      </c>
    </row>
    <row r="46" spans="3:5">
      <c r="C46" s="66" t="s">
        <v>402</v>
      </c>
      <c r="D46" s="171">
        <v>679693856</v>
      </c>
      <c r="E46" s="171">
        <v>462995280</v>
      </c>
    </row>
    <row r="47" spans="3:5">
      <c r="C47" s="66" t="s">
        <v>403</v>
      </c>
      <c r="D47" s="171">
        <v>1000000</v>
      </c>
      <c r="E47" s="171">
        <v>0</v>
      </c>
    </row>
    <row r="48" spans="3:5">
      <c r="C48" s="66" t="s">
        <v>404</v>
      </c>
      <c r="D48" s="171">
        <v>20934524</v>
      </c>
      <c r="E48" s="171">
        <v>22794709.09</v>
      </c>
    </row>
    <row r="49" spans="3:5">
      <c r="C49" s="66" t="s">
        <v>405</v>
      </c>
      <c r="D49" s="171">
        <v>212013478</v>
      </c>
      <c r="E49" s="171">
        <v>535273586.11000001</v>
      </c>
    </row>
    <row r="50" spans="3:5">
      <c r="C50" s="66" t="s">
        <v>406</v>
      </c>
      <c r="D50" s="171">
        <v>3750000</v>
      </c>
      <c r="E50" s="171">
        <v>1220543.08</v>
      </c>
    </row>
    <row r="51" spans="3:5">
      <c r="C51" s="66" t="s">
        <v>407</v>
      </c>
      <c r="D51" s="171">
        <v>7143615</v>
      </c>
      <c r="E51" s="171">
        <v>0</v>
      </c>
    </row>
    <row r="52" spans="3:5">
      <c r="C52" s="66" t="s">
        <v>408</v>
      </c>
      <c r="D52" s="171">
        <v>0</v>
      </c>
      <c r="E52" s="171">
        <v>0</v>
      </c>
    </row>
    <row r="53" spans="3:5">
      <c r="C53" s="66" t="s">
        <v>409</v>
      </c>
      <c r="D53" s="171">
        <v>0</v>
      </c>
      <c r="E53" s="171">
        <v>4121928.24</v>
      </c>
    </row>
    <row r="54" spans="3:5">
      <c r="C54" s="66" t="s">
        <v>410</v>
      </c>
      <c r="D54" s="171">
        <v>11563777</v>
      </c>
      <c r="E54" s="171">
        <v>3179179.47</v>
      </c>
    </row>
    <row r="55" spans="3:5">
      <c r="C55" s="66" t="s">
        <v>411</v>
      </c>
      <c r="D55" s="171">
        <v>0</v>
      </c>
      <c r="E55" s="171">
        <v>0</v>
      </c>
    </row>
    <row r="56" spans="3:5">
      <c r="C56" s="66" t="s">
        <v>412</v>
      </c>
      <c r="D56" s="171">
        <v>0</v>
      </c>
      <c r="E56" s="171">
        <v>0</v>
      </c>
    </row>
    <row r="57" spans="3:5">
      <c r="C57" s="66" t="s">
        <v>413</v>
      </c>
      <c r="D57" s="171">
        <v>39721620</v>
      </c>
      <c r="E57" s="171">
        <v>0</v>
      </c>
    </row>
    <row r="58" spans="3:5">
      <c r="C58" s="66" t="s">
        <v>414</v>
      </c>
      <c r="D58" s="171">
        <v>22199522</v>
      </c>
      <c r="E58" s="171">
        <v>6687865.1299999999</v>
      </c>
    </row>
    <row r="59" spans="3:5">
      <c r="C59" s="66" t="s">
        <v>415</v>
      </c>
      <c r="D59" s="171">
        <v>676036</v>
      </c>
      <c r="E59" s="171">
        <v>0</v>
      </c>
    </row>
    <row r="60" spans="3:5">
      <c r="C60" s="66" t="s">
        <v>416</v>
      </c>
      <c r="D60" s="171">
        <v>9841932</v>
      </c>
      <c r="E60" s="171">
        <v>0</v>
      </c>
    </row>
    <row r="61" spans="3:5">
      <c r="C61" s="66" t="s">
        <v>417</v>
      </c>
      <c r="D61" s="171">
        <v>153476435</v>
      </c>
      <c r="E61" s="171">
        <v>38250648.539999999</v>
      </c>
    </row>
    <row r="62" spans="3:5">
      <c r="C62" s="66" t="s">
        <v>418</v>
      </c>
      <c r="D62" s="171">
        <v>70000000</v>
      </c>
      <c r="E62" s="171">
        <v>4108718.16</v>
      </c>
    </row>
    <row r="63" spans="3:5">
      <c r="C63" s="66" t="s">
        <v>419</v>
      </c>
      <c r="D63" s="171">
        <v>26866592</v>
      </c>
      <c r="E63" s="171">
        <v>0</v>
      </c>
    </row>
    <row r="64" spans="3:5">
      <c r="C64" s="66" t="s">
        <v>420</v>
      </c>
      <c r="D64" s="171">
        <v>35594550</v>
      </c>
      <c r="E64" s="171">
        <v>18324327.449999999</v>
      </c>
    </row>
    <row r="65" spans="3:5">
      <c r="C65" s="66" t="s">
        <v>421</v>
      </c>
      <c r="D65" s="171">
        <v>100000000</v>
      </c>
      <c r="E65" s="171">
        <v>38207321.060000002</v>
      </c>
    </row>
    <row r="66" spans="3:5">
      <c r="C66" s="66" t="s">
        <v>422</v>
      </c>
      <c r="D66" s="171">
        <v>24095551</v>
      </c>
      <c r="E66" s="171">
        <v>24095551</v>
      </c>
    </row>
    <row r="67" spans="3:5">
      <c r="C67" s="66" t="s">
        <v>423</v>
      </c>
      <c r="D67" s="171">
        <v>12659528</v>
      </c>
      <c r="E67" s="171">
        <v>896297.14</v>
      </c>
    </row>
    <row r="68" spans="3:5">
      <c r="C68" s="66" t="s">
        <v>424</v>
      </c>
      <c r="D68" s="171">
        <v>5403355</v>
      </c>
      <c r="E68" s="171">
        <v>0</v>
      </c>
    </row>
    <row r="69" spans="3:5">
      <c r="C69" s="66" t="s">
        <v>425</v>
      </c>
      <c r="D69" s="171">
        <v>1768693</v>
      </c>
      <c r="E69" s="171">
        <v>0</v>
      </c>
    </row>
    <row r="70" spans="3:5">
      <c r="C70" s="66" t="s">
        <v>426</v>
      </c>
      <c r="D70" s="171">
        <v>8125000</v>
      </c>
      <c r="E70" s="171">
        <v>3000000</v>
      </c>
    </row>
    <row r="71" spans="3:5">
      <c r="C71" s="66" t="s">
        <v>427</v>
      </c>
      <c r="D71" s="171">
        <v>41838481</v>
      </c>
      <c r="E71" s="171">
        <v>19478533.850000001</v>
      </c>
    </row>
    <row r="72" spans="3:5">
      <c r="C72" s="66" t="s">
        <v>428</v>
      </c>
      <c r="D72" s="171">
        <v>0</v>
      </c>
      <c r="E72" s="171">
        <v>0</v>
      </c>
    </row>
    <row r="73" spans="3:5">
      <c r="C73" s="66" t="s">
        <v>429</v>
      </c>
      <c r="D73" s="171">
        <v>3655506</v>
      </c>
      <c r="E73" s="171">
        <v>0</v>
      </c>
    </row>
    <row r="74" spans="3:5">
      <c r="C74" s="66" t="s">
        <v>430</v>
      </c>
      <c r="D74" s="171">
        <v>6149974</v>
      </c>
      <c r="E74" s="171">
        <v>2094424.54</v>
      </c>
    </row>
    <row r="75" spans="3:5">
      <c r="C75" s="66" t="s">
        <v>431</v>
      </c>
      <c r="D75" s="171">
        <v>332217190</v>
      </c>
      <c r="E75" s="171">
        <v>233712921.60999998</v>
      </c>
    </row>
    <row r="76" spans="3:5">
      <c r="C76" s="66" t="s">
        <v>432</v>
      </c>
      <c r="D76" s="171">
        <v>8067310</v>
      </c>
      <c r="E76" s="171">
        <v>606852.31999999995</v>
      </c>
    </row>
    <row r="77" spans="3:5">
      <c r="C77" s="66" t="s">
        <v>433</v>
      </c>
      <c r="D77" s="171">
        <v>8726494</v>
      </c>
      <c r="E77" s="171">
        <v>2094424.54</v>
      </c>
    </row>
    <row r="78" spans="3:5">
      <c r="C78" s="66" t="s">
        <v>434</v>
      </c>
      <c r="D78" s="171">
        <v>27287191</v>
      </c>
      <c r="E78" s="171">
        <v>30773878.309999999</v>
      </c>
    </row>
    <row r="79" spans="3:5">
      <c r="C79" s="66" t="s">
        <v>435</v>
      </c>
      <c r="D79" s="171">
        <v>8726494</v>
      </c>
      <c r="E79" s="171">
        <v>2200903.2000000002</v>
      </c>
    </row>
    <row r="80" spans="3:5">
      <c r="C80" s="66" t="s">
        <v>436</v>
      </c>
      <c r="D80" s="171">
        <v>11067494</v>
      </c>
      <c r="E80" s="171">
        <v>0</v>
      </c>
    </row>
    <row r="81" spans="3:5">
      <c r="C81" s="66" t="s">
        <v>437</v>
      </c>
      <c r="D81" s="171">
        <v>4221977</v>
      </c>
      <c r="E81" s="171">
        <v>0</v>
      </c>
    </row>
    <row r="82" spans="3:5">
      <c r="C82" s="66" t="s">
        <v>438</v>
      </c>
      <c r="D82" s="171">
        <v>7010838</v>
      </c>
      <c r="E82" s="171">
        <v>0</v>
      </c>
    </row>
    <row r="83" spans="3:5">
      <c r="C83" s="66" t="s">
        <v>439</v>
      </c>
      <c r="D83" s="171">
        <v>498000</v>
      </c>
      <c r="E83" s="171">
        <v>0</v>
      </c>
    </row>
    <row r="84" spans="3:5">
      <c r="C84" s="66" t="s">
        <v>440</v>
      </c>
      <c r="D84" s="171">
        <v>172567977</v>
      </c>
      <c r="E84" s="171">
        <v>404200965.62</v>
      </c>
    </row>
    <row r="85" spans="3:5">
      <c r="C85" s="66" t="s">
        <v>441</v>
      </c>
      <c r="D85" s="171">
        <v>0</v>
      </c>
      <c r="E85" s="171">
        <v>1090766.24</v>
      </c>
    </row>
    <row r="86" spans="3:5">
      <c r="C86" s="119" t="s">
        <v>332</v>
      </c>
      <c r="D86" s="171">
        <v>256200000</v>
      </c>
      <c r="E86" s="171">
        <v>4939200.0199999996</v>
      </c>
    </row>
    <row r="87" spans="3:5">
      <c r="C87" s="66" t="s">
        <v>442</v>
      </c>
      <c r="D87" s="171">
        <v>0</v>
      </c>
      <c r="E87" s="171">
        <v>0</v>
      </c>
    </row>
    <row r="88" spans="3:5">
      <c r="C88" s="66" t="s">
        <v>443</v>
      </c>
      <c r="D88" s="171">
        <v>256200000</v>
      </c>
      <c r="E88" s="171">
        <v>0</v>
      </c>
    </row>
    <row r="89" spans="3:5">
      <c r="C89" s="66" t="s">
        <v>444</v>
      </c>
      <c r="D89" s="171">
        <v>0</v>
      </c>
      <c r="E89" s="171">
        <v>4939200.0199999996</v>
      </c>
    </row>
    <row r="90" spans="3:5">
      <c r="C90" s="119" t="s">
        <v>333</v>
      </c>
      <c r="D90" s="171">
        <v>0</v>
      </c>
      <c r="E90" s="171">
        <v>601844338</v>
      </c>
    </row>
    <row r="91" spans="3:5">
      <c r="C91" s="66" t="s">
        <v>402</v>
      </c>
      <c r="D91" s="171">
        <v>0</v>
      </c>
      <c r="E91" s="171">
        <v>201197865</v>
      </c>
    </row>
    <row r="92" spans="3:5">
      <c r="C92" s="66" t="s">
        <v>420</v>
      </c>
      <c r="D92" s="171">
        <v>0</v>
      </c>
      <c r="E92" s="171">
        <v>0</v>
      </c>
    </row>
    <row r="93" spans="3:5">
      <c r="C93" s="66" t="s">
        <v>440</v>
      </c>
      <c r="D93" s="171">
        <v>0</v>
      </c>
      <c r="E93" s="171">
        <v>400646473</v>
      </c>
    </row>
    <row r="94" spans="3:5">
      <c r="C94" s="119" t="s">
        <v>334</v>
      </c>
      <c r="D94" s="171">
        <v>1714949601</v>
      </c>
      <c r="E94" s="171">
        <v>564000978.46000004</v>
      </c>
    </row>
    <row r="95" spans="3:5">
      <c r="C95" s="66" t="s">
        <v>445</v>
      </c>
      <c r="D95" s="171">
        <v>2874479</v>
      </c>
      <c r="E95" s="171">
        <v>2185039.27</v>
      </c>
    </row>
    <row r="96" spans="3:5">
      <c r="C96" s="66" t="s">
        <v>446</v>
      </c>
      <c r="D96" s="171">
        <v>1135979999</v>
      </c>
      <c r="E96" s="171">
        <v>242654556.97</v>
      </c>
    </row>
    <row r="97" spans="3:5">
      <c r="C97" s="66" t="s">
        <v>391</v>
      </c>
      <c r="D97" s="171">
        <v>0</v>
      </c>
      <c r="E97" s="171">
        <v>72919075</v>
      </c>
    </row>
    <row r="98" spans="3:5">
      <c r="C98" s="66" t="s">
        <v>402</v>
      </c>
      <c r="D98" s="171">
        <v>0</v>
      </c>
      <c r="E98" s="171">
        <v>236347623</v>
      </c>
    </row>
    <row r="99" spans="3:5">
      <c r="C99" s="66" t="s">
        <v>447</v>
      </c>
      <c r="D99" s="171">
        <v>576095123</v>
      </c>
      <c r="E99" s="171">
        <v>9894684.2200000007</v>
      </c>
    </row>
    <row r="100" spans="3:5">
      <c r="C100" s="169" t="s">
        <v>335</v>
      </c>
      <c r="D100" s="170">
        <v>2176625371</v>
      </c>
      <c r="E100" s="170">
        <v>859951806.83999991</v>
      </c>
    </row>
    <row r="101" spans="3:5">
      <c r="C101" s="119" t="s">
        <v>331</v>
      </c>
      <c r="D101" s="171">
        <v>2175905652</v>
      </c>
      <c r="E101" s="171">
        <v>859951806.83999991</v>
      </c>
    </row>
    <row r="102" spans="3:5">
      <c r="C102" s="66" t="s">
        <v>448</v>
      </c>
      <c r="D102" s="171">
        <v>25922997</v>
      </c>
      <c r="E102" s="171">
        <v>0</v>
      </c>
    </row>
    <row r="103" spans="3:5">
      <c r="C103" s="66" t="s">
        <v>449</v>
      </c>
      <c r="D103" s="171">
        <v>33669994</v>
      </c>
      <c r="E103" s="171">
        <v>14990047.23</v>
      </c>
    </row>
    <row r="104" spans="3:5">
      <c r="C104" s="66" t="s">
        <v>450</v>
      </c>
      <c r="D104" s="171">
        <v>1803614</v>
      </c>
      <c r="E104" s="171">
        <v>0</v>
      </c>
    </row>
    <row r="105" spans="3:5">
      <c r="C105" s="66" t="s">
        <v>451</v>
      </c>
      <c r="D105" s="171">
        <v>2263438</v>
      </c>
      <c r="E105" s="171">
        <v>0</v>
      </c>
    </row>
    <row r="106" spans="3:5">
      <c r="C106" s="66" t="s">
        <v>452</v>
      </c>
      <c r="D106" s="171">
        <v>1050000000</v>
      </c>
      <c r="E106" s="171">
        <v>335842750.82000005</v>
      </c>
    </row>
    <row r="107" spans="3:5">
      <c r="C107" s="66" t="s">
        <v>453</v>
      </c>
      <c r="D107" s="171">
        <v>5000000</v>
      </c>
      <c r="E107" s="171">
        <v>0</v>
      </c>
    </row>
    <row r="108" spans="3:5">
      <c r="C108" s="66" t="s">
        <v>454</v>
      </c>
      <c r="D108" s="171">
        <v>1250434</v>
      </c>
      <c r="E108" s="171">
        <v>0</v>
      </c>
    </row>
    <row r="109" spans="3:5">
      <c r="C109" s="66" t="s">
        <v>455</v>
      </c>
      <c r="D109" s="171">
        <v>10479065</v>
      </c>
      <c r="E109" s="171">
        <v>0</v>
      </c>
    </row>
    <row r="110" spans="3:5">
      <c r="C110" s="66" t="s">
        <v>456</v>
      </c>
      <c r="D110" s="171">
        <v>82347035</v>
      </c>
      <c r="E110" s="171">
        <v>9871972.2699999996</v>
      </c>
    </row>
    <row r="111" spans="3:5">
      <c r="C111" s="66" t="s">
        <v>457</v>
      </c>
      <c r="D111" s="171">
        <v>2070200</v>
      </c>
      <c r="E111" s="171">
        <v>0</v>
      </c>
    </row>
    <row r="112" spans="3:5">
      <c r="C112" s="66" t="s">
        <v>458</v>
      </c>
      <c r="D112" s="171">
        <v>646004</v>
      </c>
      <c r="E112" s="171">
        <v>0</v>
      </c>
    </row>
    <row r="113" spans="3:5">
      <c r="C113" s="66" t="s">
        <v>459</v>
      </c>
      <c r="D113" s="171">
        <v>13562081</v>
      </c>
      <c r="E113" s="171">
        <v>0</v>
      </c>
    </row>
    <row r="114" spans="3:5">
      <c r="C114" s="66" t="s">
        <v>460</v>
      </c>
      <c r="D114" s="171">
        <v>9689330</v>
      </c>
      <c r="E114" s="171">
        <v>0</v>
      </c>
    </row>
    <row r="115" spans="3:5">
      <c r="C115" s="66" t="s">
        <v>461</v>
      </c>
      <c r="D115" s="171">
        <v>5861772</v>
      </c>
      <c r="E115" s="171">
        <v>0</v>
      </c>
    </row>
    <row r="116" spans="3:5">
      <c r="C116" s="66" t="s">
        <v>462</v>
      </c>
      <c r="D116" s="171">
        <v>7330508</v>
      </c>
      <c r="E116" s="171">
        <v>0</v>
      </c>
    </row>
    <row r="117" spans="3:5">
      <c r="C117" s="66" t="s">
        <v>463</v>
      </c>
      <c r="D117" s="171">
        <v>9689330</v>
      </c>
      <c r="E117" s="171">
        <v>0</v>
      </c>
    </row>
    <row r="118" spans="3:5">
      <c r="C118" s="66" t="s">
        <v>464</v>
      </c>
      <c r="D118" s="171">
        <v>7000000</v>
      </c>
      <c r="E118" s="171">
        <v>10670324.73</v>
      </c>
    </row>
    <row r="119" spans="3:5">
      <c r="C119" s="66" t="s">
        <v>465</v>
      </c>
      <c r="D119" s="171">
        <v>9689330</v>
      </c>
      <c r="E119" s="171">
        <v>0</v>
      </c>
    </row>
    <row r="120" spans="3:5">
      <c r="C120" s="66" t="s">
        <v>466</v>
      </c>
      <c r="D120" s="171">
        <v>2772824</v>
      </c>
      <c r="E120" s="171">
        <v>0</v>
      </c>
    </row>
    <row r="121" spans="3:5">
      <c r="C121" s="66" t="s">
        <v>467</v>
      </c>
      <c r="D121" s="171">
        <v>9800049</v>
      </c>
      <c r="E121" s="171">
        <v>0</v>
      </c>
    </row>
    <row r="122" spans="3:5">
      <c r="C122" s="66" t="s">
        <v>468</v>
      </c>
      <c r="D122" s="171">
        <v>10724015</v>
      </c>
      <c r="E122" s="171">
        <v>0</v>
      </c>
    </row>
    <row r="123" spans="3:5">
      <c r="C123" s="66" t="s">
        <v>469</v>
      </c>
      <c r="D123" s="171">
        <v>30000000</v>
      </c>
      <c r="E123" s="171">
        <v>99748888.349999994</v>
      </c>
    </row>
    <row r="124" spans="3:5">
      <c r="C124" s="66" t="s">
        <v>470</v>
      </c>
      <c r="D124" s="171">
        <v>9800049</v>
      </c>
      <c r="E124" s="171">
        <v>0</v>
      </c>
    </row>
    <row r="125" spans="3:5">
      <c r="C125" s="66" t="s">
        <v>471</v>
      </c>
      <c r="D125" s="171">
        <v>5852236</v>
      </c>
      <c r="E125" s="171">
        <v>0</v>
      </c>
    </row>
    <row r="126" spans="3:5">
      <c r="C126" s="66" t="s">
        <v>472</v>
      </c>
      <c r="D126" s="171">
        <v>5861771</v>
      </c>
      <c r="E126" s="171">
        <v>0</v>
      </c>
    </row>
    <row r="127" spans="3:5">
      <c r="C127" s="66" t="s">
        <v>473</v>
      </c>
      <c r="D127" s="171">
        <v>9689330</v>
      </c>
      <c r="E127" s="171">
        <v>2172416.33</v>
      </c>
    </row>
    <row r="128" spans="3:5">
      <c r="C128" s="66" t="s">
        <v>474</v>
      </c>
      <c r="D128" s="171">
        <v>5861771</v>
      </c>
      <c r="E128" s="171">
        <v>2172416.33</v>
      </c>
    </row>
    <row r="129" spans="3:5">
      <c r="C129" s="66" t="s">
        <v>475</v>
      </c>
      <c r="D129" s="171">
        <v>9689330</v>
      </c>
      <c r="E129" s="171">
        <v>2411552.7799999998</v>
      </c>
    </row>
    <row r="130" spans="3:5">
      <c r="C130" s="66" t="s">
        <v>476</v>
      </c>
      <c r="D130" s="171">
        <v>1407491</v>
      </c>
      <c r="E130" s="171">
        <v>953719.18</v>
      </c>
    </row>
    <row r="131" spans="3:5">
      <c r="C131" s="66" t="s">
        <v>477</v>
      </c>
      <c r="D131" s="171">
        <v>3448179</v>
      </c>
      <c r="E131" s="171">
        <v>0</v>
      </c>
    </row>
    <row r="132" spans="3:5">
      <c r="C132" s="66" t="s">
        <v>478</v>
      </c>
      <c r="D132" s="171">
        <v>1000000</v>
      </c>
      <c r="E132" s="171">
        <v>0</v>
      </c>
    </row>
    <row r="133" spans="3:5">
      <c r="C133" s="66" t="s">
        <v>479</v>
      </c>
      <c r="D133" s="171">
        <v>2113557</v>
      </c>
      <c r="E133" s="171">
        <v>0</v>
      </c>
    </row>
    <row r="134" spans="3:5">
      <c r="C134" s="66" t="s">
        <v>480</v>
      </c>
      <c r="D134" s="171">
        <v>2113557</v>
      </c>
      <c r="E134" s="171">
        <v>0</v>
      </c>
    </row>
    <row r="135" spans="3:5">
      <c r="C135" s="66" t="s">
        <v>481</v>
      </c>
      <c r="D135" s="171">
        <v>2113557</v>
      </c>
      <c r="E135" s="171">
        <v>0</v>
      </c>
    </row>
    <row r="136" spans="3:5">
      <c r="C136" s="66" t="s">
        <v>482</v>
      </c>
      <c r="D136" s="171">
        <v>10000000</v>
      </c>
      <c r="E136" s="171">
        <v>0</v>
      </c>
    </row>
    <row r="137" spans="3:5">
      <c r="C137" s="66" t="s">
        <v>483</v>
      </c>
      <c r="D137" s="171">
        <v>9367191</v>
      </c>
      <c r="E137" s="171">
        <v>0</v>
      </c>
    </row>
    <row r="138" spans="3:5">
      <c r="C138" s="66" t="s">
        <v>484</v>
      </c>
      <c r="D138" s="171">
        <v>46485819</v>
      </c>
      <c r="E138" s="171">
        <v>29482964</v>
      </c>
    </row>
    <row r="139" spans="3:5">
      <c r="C139" s="66" t="s">
        <v>485</v>
      </c>
      <c r="D139" s="171">
        <v>5000000</v>
      </c>
      <c r="E139" s="171">
        <v>0</v>
      </c>
    </row>
    <row r="140" spans="3:5">
      <c r="C140" s="66" t="s">
        <v>486</v>
      </c>
      <c r="D140" s="171">
        <v>5338363</v>
      </c>
      <c r="E140" s="171">
        <v>0</v>
      </c>
    </row>
    <row r="141" spans="3:5">
      <c r="C141" s="66" t="s">
        <v>487</v>
      </c>
      <c r="D141" s="171">
        <v>33884341</v>
      </c>
      <c r="E141" s="171">
        <v>20980000</v>
      </c>
    </row>
    <row r="142" spans="3:5">
      <c r="C142" s="66" t="s">
        <v>488</v>
      </c>
      <c r="D142" s="171">
        <v>37430382</v>
      </c>
      <c r="E142" s="171">
        <v>23780785</v>
      </c>
    </row>
    <row r="143" spans="3:5">
      <c r="C143" s="66" t="s">
        <v>489</v>
      </c>
      <c r="D143" s="171">
        <v>24000000</v>
      </c>
      <c r="E143" s="171">
        <v>0</v>
      </c>
    </row>
    <row r="144" spans="3:5">
      <c r="C144" s="66" t="s">
        <v>490</v>
      </c>
      <c r="D144" s="171">
        <v>50190407</v>
      </c>
      <c r="E144" s="171">
        <v>36826425.590000004</v>
      </c>
    </row>
    <row r="145" spans="3:5">
      <c r="C145" s="66" t="s">
        <v>491</v>
      </c>
      <c r="D145" s="171">
        <v>37562100</v>
      </c>
      <c r="E145" s="171">
        <v>29743651</v>
      </c>
    </row>
    <row r="146" spans="3:5">
      <c r="C146" s="66" t="s">
        <v>492</v>
      </c>
      <c r="D146" s="171">
        <v>39848367</v>
      </c>
      <c r="E146" s="171">
        <v>27532896</v>
      </c>
    </row>
    <row r="147" spans="3:5">
      <c r="C147" s="66" t="s">
        <v>493</v>
      </c>
      <c r="D147" s="171">
        <v>25758899</v>
      </c>
      <c r="E147" s="171">
        <v>31704134.359999999</v>
      </c>
    </row>
    <row r="148" spans="3:5">
      <c r="C148" s="66" t="s">
        <v>494</v>
      </c>
      <c r="D148" s="171">
        <v>54490521</v>
      </c>
      <c r="E148" s="171">
        <v>44456568.270000003</v>
      </c>
    </row>
    <row r="149" spans="3:5">
      <c r="C149" s="66" t="s">
        <v>495</v>
      </c>
      <c r="D149" s="171">
        <v>59320308</v>
      </c>
      <c r="E149" s="171">
        <v>53101067.560000002</v>
      </c>
    </row>
    <row r="150" spans="3:5">
      <c r="C150" s="66" t="s">
        <v>496</v>
      </c>
      <c r="D150" s="171">
        <v>209900196</v>
      </c>
      <c r="E150" s="171">
        <v>0</v>
      </c>
    </row>
    <row r="151" spans="3:5">
      <c r="C151" s="66" t="s">
        <v>497</v>
      </c>
      <c r="D151" s="171">
        <v>40136410</v>
      </c>
      <c r="E151" s="171">
        <v>25295573</v>
      </c>
    </row>
    <row r="152" spans="3:5">
      <c r="C152" s="66" t="s">
        <v>498</v>
      </c>
      <c r="D152" s="171">
        <v>96171500</v>
      </c>
      <c r="E152" s="171">
        <v>58213654.039999999</v>
      </c>
    </row>
    <row r="153" spans="3:5">
      <c r="C153" s="66" t="s">
        <v>499</v>
      </c>
      <c r="D153" s="171">
        <v>498000</v>
      </c>
      <c r="E153" s="171">
        <v>0</v>
      </c>
    </row>
    <row r="154" spans="3:5">
      <c r="C154" s="119" t="s">
        <v>332</v>
      </c>
      <c r="D154" s="171">
        <v>719719</v>
      </c>
      <c r="E154" s="171">
        <v>0</v>
      </c>
    </row>
    <row r="155" spans="3:5">
      <c r="C155" s="66" t="s">
        <v>488</v>
      </c>
      <c r="D155" s="171">
        <v>719719</v>
      </c>
      <c r="E155" s="171">
        <v>0</v>
      </c>
    </row>
    <row r="156" spans="3:5">
      <c r="C156" s="169" t="s">
        <v>336</v>
      </c>
      <c r="D156" s="170">
        <v>642205428</v>
      </c>
      <c r="E156" s="170">
        <v>189036683.85000002</v>
      </c>
    </row>
    <row r="157" spans="3:5">
      <c r="C157" s="119" t="s">
        <v>331</v>
      </c>
      <c r="D157" s="171">
        <v>576852165</v>
      </c>
      <c r="E157" s="171">
        <v>164472127.49000004</v>
      </c>
    </row>
    <row r="158" spans="3:5">
      <c r="C158" s="66" t="s">
        <v>500</v>
      </c>
      <c r="D158" s="171">
        <v>1875179</v>
      </c>
      <c r="E158" s="171">
        <v>0</v>
      </c>
    </row>
    <row r="159" spans="3:5">
      <c r="C159" s="66" t="s">
        <v>501</v>
      </c>
      <c r="D159" s="171">
        <v>2799546</v>
      </c>
      <c r="E159" s="171">
        <v>0</v>
      </c>
    </row>
    <row r="160" spans="3:5">
      <c r="C160" s="66" t="s">
        <v>502</v>
      </c>
      <c r="D160" s="171">
        <v>53000000</v>
      </c>
      <c r="E160" s="171">
        <v>0</v>
      </c>
    </row>
    <row r="161" spans="3:5">
      <c r="C161" s="66" t="s">
        <v>503</v>
      </c>
      <c r="D161" s="171">
        <v>4364944</v>
      </c>
      <c r="E161" s="171">
        <v>0</v>
      </c>
    </row>
    <row r="162" spans="3:5">
      <c r="C162" s="66" t="s">
        <v>504</v>
      </c>
      <c r="D162" s="171">
        <v>1256445</v>
      </c>
      <c r="E162" s="171">
        <v>2664927.9</v>
      </c>
    </row>
    <row r="163" spans="3:5">
      <c r="C163" s="66" t="s">
        <v>505</v>
      </c>
      <c r="D163" s="171">
        <v>24812074</v>
      </c>
      <c r="E163" s="171">
        <v>0</v>
      </c>
    </row>
    <row r="164" spans="3:5">
      <c r="C164" s="66" t="s">
        <v>506</v>
      </c>
      <c r="D164" s="171">
        <v>5309113</v>
      </c>
      <c r="E164" s="171">
        <v>0</v>
      </c>
    </row>
    <row r="165" spans="3:5">
      <c r="C165" s="66" t="s">
        <v>507</v>
      </c>
      <c r="D165" s="171">
        <v>44195541</v>
      </c>
      <c r="E165" s="171">
        <v>17908010</v>
      </c>
    </row>
    <row r="166" spans="3:5">
      <c r="C166" s="66" t="s">
        <v>508</v>
      </c>
      <c r="D166" s="171">
        <v>40000000</v>
      </c>
      <c r="E166" s="171">
        <v>0</v>
      </c>
    </row>
    <row r="167" spans="3:5">
      <c r="C167" s="66" t="s">
        <v>509</v>
      </c>
      <c r="D167" s="171">
        <v>17512384</v>
      </c>
      <c r="E167" s="171">
        <v>0</v>
      </c>
    </row>
    <row r="168" spans="3:5">
      <c r="C168" s="66" t="s">
        <v>510</v>
      </c>
      <c r="D168" s="171">
        <v>31386350</v>
      </c>
      <c r="E168" s="171">
        <v>0</v>
      </c>
    </row>
    <row r="169" spans="3:5">
      <c r="C169" s="66" t="s">
        <v>511</v>
      </c>
      <c r="D169" s="171">
        <v>10982339</v>
      </c>
      <c r="E169" s="171">
        <v>0</v>
      </c>
    </row>
    <row r="170" spans="3:5">
      <c r="C170" s="66" t="s">
        <v>512</v>
      </c>
      <c r="D170" s="171">
        <v>4040505</v>
      </c>
      <c r="E170" s="171">
        <v>0</v>
      </c>
    </row>
    <row r="171" spans="3:5">
      <c r="C171" s="66" t="s">
        <v>513</v>
      </c>
      <c r="D171" s="171">
        <v>19093002</v>
      </c>
      <c r="E171" s="171">
        <v>0</v>
      </c>
    </row>
    <row r="172" spans="3:5">
      <c r="C172" s="66" t="s">
        <v>514</v>
      </c>
      <c r="D172" s="171">
        <v>6768144</v>
      </c>
      <c r="E172" s="171">
        <v>0</v>
      </c>
    </row>
    <row r="173" spans="3:5">
      <c r="C173" s="66" t="s">
        <v>515</v>
      </c>
      <c r="D173" s="171">
        <v>1415865</v>
      </c>
      <c r="E173" s="171">
        <v>0</v>
      </c>
    </row>
    <row r="174" spans="3:5">
      <c r="C174" s="66" t="s">
        <v>516</v>
      </c>
      <c r="D174" s="171">
        <v>3468356</v>
      </c>
      <c r="E174" s="171">
        <v>0</v>
      </c>
    </row>
    <row r="175" spans="3:5">
      <c r="C175" s="66" t="s">
        <v>517</v>
      </c>
      <c r="D175" s="171">
        <v>19003156</v>
      </c>
      <c r="E175" s="171">
        <v>229889.71</v>
      </c>
    </row>
    <row r="176" spans="3:5">
      <c r="C176" s="66" t="s">
        <v>518</v>
      </c>
      <c r="D176" s="171">
        <v>9730988</v>
      </c>
      <c r="E176" s="171">
        <v>3028328</v>
      </c>
    </row>
    <row r="177" spans="3:5">
      <c r="C177" s="66" t="s">
        <v>519</v>
      </c>
      <c r="D177" s="171">
        <v>36143668</v>
      </c>
      <c r="E177" s="171">
        <v>112720261.04000001</v>
      </c>
    </row>
    <row r="178" spans="3:5">
      <c r="C178" s="66" t="s">
        <v>520</v>
      </c>
      <c r="D178" s="171">
        <v>5922790</v>
      </c>
      <c r="E178" s="171">
        <v>1545189.47</v>
      </c>
    </row>
    <row r="179" spans="3:5">
      <c r="C179" s="66" t="s">
        <v>521</v>
      </c>
      <c r="D179" s="171">
        <v>2433363</v>
      </c>
      <c r="E179" s="171">
        <v>0</v>
      </c>
    </row>
    <row r="180" spans="3:5">
      <c r="C180" s="66" t="s">
        <v>522</v>
      </c>
      <c r="D180" s="171">
        <v>20000000</v>
      </c>
      <c r="E180" s="171">
        <v>0</v>
      </c>
    </row>
    <row r="181" spans="3:5">
      <c r="C181" s="66" t="s">
        <v>523</v>
      </c>
      <c r="D181" s="171">
        <v>20685034</v>
      </c>
      <c r="E181" s="171">
        <v>0</v>
      </c>
    </row>
    <row r="182" spans="3:5">
      <c r="C182" s="66" t="s">
        <v>524</v>
      </c>
      <c r="D182" s="171">
        <v>2433461</v>
      </c>
      <c r="E182" s="171">
        <v>0</v>
      </c>
    </row>
    <row r="183" spans="3:5">
      <c r="C183" s="66" t="s">
        <v>525</v>
      </c>
      <c r="D183" s="171">
        <v>21589475</v>
      </c>
      <c r="E183" s="171">
        <v>0</v>
      </c>
    </row>
    <row r="184" spans="3:5">
      <c r="C184" s="66" t="s">
        <v>526</v>
      </c>
      <c r="D184" s="171">
        <v>76325759</v>
      </c>
      <c r="E184" s="171">
        <v>2984191.83</v>
      </c>
    </row>
    <row r="185" spans="3:5">
      <c r="C185" s="66" t="s">
        <v>527</v>
      </c>
      <c r="D185" s="171">
        <v>32164869</v>
      </c>
      <c r="E185" s="171">
        <v>0</v>
      </c>
    </row>
    <row r="186" spans="3:5">
      <c r="C186" s="66" t="s">
        <v>528</v>
      </c>
      <c r="D186" s="171">
        <v>0</v>
      </c>
      <c r="E186" s="171">
        <v>2587259.5499999998</v>
      </c>
    </row>
    <row r="187" spans="3:5">
      <c r="C187" s="66" t="s">
        <v>529</v>
      </c>
      <c r="D187" s="171">
        <v>55847966</v>
      </c>
      <c r="E187" s="171">
        <v>20804069.989999998</v>
      </c>
    </row>
    <row r="188" spans="3:5">
      <c r="C188" s="66" t="s">
        <v>530</v>
      </c>
      <c r="D188" s="171">
        <v>2291849</v>
      </c>
      <c r="E188" s="171">
        <v>0</v>
      </c>
    </row>
    <row r="189" spans="3:5">
      <c r="C189" s="119" t="s">
        <v>332</v>
      </c>
      <c r="D189" s="171">
        <v>65353263</v>
      </c>
      <c r="E189" s="171">
        <v>24564556.359999999</v>
      </c>
    </row>
    <row r="190" spans="3:5">
      <c r="C190" s="66" t="s">
        <v>531</v>
      </c>
      <c r="D190" s="171">
        <v>65353263</v>
      </c>
      <c r="E190" s="171">
        <v>24564556.359999999</v>
      </c>
    </row>
    <row r="191" spans="3:5">
      <c r="C191" s="169" t="s">
        <v>337</v>
      </c>
      <c r="D191" s="170">
        <v>1994538093</v>
      </c>
      <c r="E191" s="170">
        <v>562178798.54999995</v>
      </c>
    </row>
    <row r="192" spans="3:5">
      <c r="C192" s="119" t="s">
        <v>331</v>
      </c>
      <c r="D192" s="171">
        <v>1543538092</v>
      </c>
      <c r="E192" s="171">
        <v>502443683.06999999</v>
      </c>
    </row>
    <row r="193" spans="3:5">
      <c r="C193" s="66" t="s">
        <v>532</v>
      </c>
      <c r="D193" s="171">
        <v>18972995</v>
      </c>
      <c r="E193" s="171">
        <v>32824664.140000001</v>
      </c>
    </row>
    <row r="194" spans="3:5">
      <c r="C194" s="66" t="s">
        <v>533</v>
      </c>
      <c r="D194" s="171">
        <v>20000000</v>
      </c>
      <c r="E194" s="171">
        <v>1879957.79</v>
      </c>
    </row>
    <row r="195" spans="3:5">
      <c r="C195" s="66" t="s">
        <v>534</v>
      </c>
      <c r="D195" s="171">
        <v>77083282</v>
      </c>
      <c r="E195" s="171">
        <v>25552725.07</v>
      </c>
    </row>
    <row r="196" spans="3:5">
      <c r="C196" s="66" t="s">
        <v>535</v>
      </c>
      <c r="D196" s="171">
        <v>0</v>
      </c>
      <c r="E196" s="171">
        <v>4773499.3099999996</v>
      </c>
    </row>
    <row r="197" spans="3:5">
      <c r="C197" s="66" t="s">
        <v>536</v>
      </c>
      <c r="D197" s="171">
        <v>8195408</v>
      </c>
      <c r="E197" s="171">
        <v>0</v>
      </c>
    </row>
    <row r="198" spans="3:5">
      <c r="C198" s="66" t="s">
        <v>537</v>
      </c>
      <c r="D198" s="171">
        <v>57646988</v>
      </c>
      <c r="E198" s="171">
        <v>8000000</v>
      </c>
    </row>
    <row r="199" spans="3:5">
      <c r="C199" s="66" t="s">
        <v>538</v>
      </c>
      <c r="D199" s="171">
        <v>82480910</v>
      </c>
      <c r="E199" s="171">
        <v>0</v>
      </c>
    </row>
    <row r="200" spans="3:5">
      <c r="C200" s="66" t="s">
        <v>539</v>
      </c>
      <c r="D200" s="171">
        <v>1000000</v>
      </c>
      <c r="E200" s="171">
        <v>0</v>
      </c>
    </row>
    <row r="201" spans="3:5">
      <c r="C201" s="66" t="s">
        <v>540</v>
      </c>
      <c r="D201" s="171">
        <v>5789992</v>
      </c>
      <c r="E201" s="171">
        <v>1325094.07</v>
      </c>
    </row>
    <row r="202" spans="3:5">
      <c r="C202" s="66" t="s">
        <v>541</v>
      </c>
      <c r="D202" s="171">
        <v>35822391</v>
      </c>
      <c r="E202" s="171">
        <v>0</v>
      </c>
    </row>
    <row r="203" spans="3:5">
      <c r="C203" s="66" t="s">
        <v>542</v>
      </c>
      <c r="D203" s="171">
        <v>100000000</v>
      </c>
      <c r="E203" s="171">
        <v>1634471.33</v>
      </c>
    </row>
    <row r="204" spans="3:5">
      <c r="C204" s="66" t="s">
        <v>543</v>
      </c>
      <c r="D204" s="171">
        <v>780209</v>
      </c>
      <c r="E204" s="171">
        <v>0</v>
      </c>
    </row>
    <row r="205" spans="3:5">
      <c r="C205" s="66" t="s">
        <v>544</v>
      </c>
      <c r="D205" s="171">
        <v>1256445</v>
      </c>
      <c r="E205" s="171">
        <v>0</v>
      </c>
    </row>
    <row r="206" spans="3:5">
      <c r="C206" s="66" t="s">
        <v>545</v>
      </c>
      <c r="D206" s="171">
        <v>10611201</v>
      </c>
      <c r="E206" s="171">
        <v>0</v>
      </c>
    </row>
    <row r="207" spans="3:5">
      <c r="C207" s="66" t="s">
        <v>546</v>
      </c>
      <c r="D207" s="171">
        <v>10611201</v>
      </c>
      <c r="E207" s="171">
        <v>0</v>
      </c>
    </row>
    <row r="208" spans="3:5">
      <c r="C208" s="66" t="s">
        <v>547</v>
      </c>
      <c r="D208" s="171">
        <v>11762182</v>
      </c>
      <c r="E208" s="171">
        <v>0</v>
      </c>
    </row>
    <row r="209" spans="3:5">
      <c r="C209" s="66" t="s">
        <v>548</v>
      </c>
      <c r="D209" s="171">
        <v>2411805</v>
      </c>
      <c r="E209" s="171">
        <v>0</v>
      </c>
    </row>
    <row r="210" spans="3:5">
      <c r="C210" s="66" t="s">
        <v>549</v>
      </c>
      <c r="D210" s="171">
        <v>4364944</v>
      </c>
      <c r="E210" s="171">
        <v>0</v>
      </c>
    </row>
    <row r="211" spans="3:5">
      <c r="C211" s="66" t="s">
        <v>550</v>
      </c>
      <c r="D211" s="171">
        <v>4364944</v>
      </c>
      <c r="E211" s="171">
        <v>0</v>
      </c>
    </row>
    <row r="212" spans="3:5">
      <c r="C212" s="66" t="s">
        <v>551</v>
      </c>
      <c r="D212" s="171">
        <v>2035527</v>
      </c>
      <c r="E212" s="171">
        <v>1111200.3600000001</v>
      </c>
    </row>
    <row r="213" spans="3:5">
      <c r="C213" s="66" t="s">
        <v>552</v>
      </c>
      <c r="D213" s="171">
        <v>4303741</v>
      </c>
      <c r="E213" s="171">
        <v>0</v>
      </c>
    </row>
    <row r="214" spans="3:5">
      <c r="C214" s="66" t="s">
        <v>553</v>
      </c>
      <c r="D214" s="171">
        <v>9546252</v>
      </c>
      <c r="E214" s="171">
        <v>0</v>
      </c>
    </row>
    <row r="215" spans="3:5">
      <c r="C215" s="66" t="s">
        <v>554</v>
      </c>
      <c r="D215" s="171">
        <v>5468175</v>
      </c>
      <c r="E215" s="171">
        <v>0</v>
      </c>
    </row>
    <row r="216" spans="3:5">
      <c r="C216" s="66" t="s">
        <v>555</v>
      </c>
      <c r="D216" s="171">
        <v>9754400</v>
      </c>
      <c r="E216" s="171">
        <v>0</v>
      </c>
    </row>
    <row r="217" spans="3:5">
      <c r="C217" s="66" t="s">
        <v>556</v>
      </c>
      <c r="D217" s="171">
        <v>68386280</v>
      </c>
      <c r="E217" s="171">
        <v>0</v>
      </c>
    </row>
    <row r="218" spans="3:5">
      <c r="C218" s="66" t="s">
        <v>557</v>
      </c>
      <c r="D218" s="171">
        <v>12217662</v>
      </c>
      <c r="E218" s="171">
        <v>0</v>
      </c>
    </row>
    <row r="219" spans="3:5">
      <c r="C219" s="66" t="s">
        <v>558</v>
      </c>
      <c r="D219" s="171">
        <v>49999368</v>
      </c>
      <c r="E219" s="171">
        <v>29195356.760000002</v>
      </c>
    </row>
    <row r="220" spans="3:5">
      <c r="C220" s="66" t="s">
        <v>559</v>
      </c>
      <c r="D220" s="171">
        <v>9754400</v>
      </c>
      <c r="E220" s="171">
        <v>0</v>
      </c>
    </row>
    <row r="221" spans="3:5">
      <c r="C221" s="66" t="s">
        <v>560</v>
      </c>
      <c r="D221" s="171">
        <v>9754400</v>
      </c>
      <c r="E221" s="171">
        <v>0</v>
      </c>
    </row>
    <row r="222" spans="3:5">
      <c r="C222" s="66" t="s">
        <v>561</v>
      </c>
      <c r="D222" s="171">
        <v>4114177</v>
      </c>
      <c r="E222" s="171">
        <v>0</v>
      </c>
    </row>
    <row r="223" spans="3:5">
      <c r="C223" s="66" t="s">
        <v>562</v>
      </c>
      <c r="D223" s="171">
        <v>25000000</v>
      </c>
      <c r="E223" s="171">
        <v>26965866.09</v>
      </c>
    </row>
    <row r="224" spans="3:5">
      <c r="C224" s="66" t="s">
        <v>563</v>
      </c>
      <c r="D224" s="171">
        <v>9618926</v>
      </c>
      <c r="E224" s="171">
        <v>0</v>
      </c>
    </row>
    <row r="225" spans="3:5">
      <c r="C225" s="66" t="s">
        <v>564</v>
      </c>
      <c r="D225" s="171">
        <v>4114177</v>
      </c>
      <c r="E225" s="171">
        <v>0</v>
      </c>
    </row>
    <row r="226" spans="3:5">
      <c r="C226" s="66" t="s">
        <v>565</v>
      </c>
      <c r="D226" s="171">
        <v>299768860</v>
      </c>
      <c r="E226" s="171">
        <v>2826315.98</v>
      </c>
    </row>
    <row r="227" spans="3:5">
      <c r="C227" s="66" t="s">
        <v>566</v>
      </c>
      <c r="D227" s="171">
        <v>5969519</v>
      </c>
      <c r="E227" s="171">
        <v>0</v>
      </c>
    </row>
    <row r="228" spans="3:5">
      <c r="C228" s="66" t="s">
        <v>567</v>
      </c>
      <c r="D228" s="171">
        <v>31500000</v>
      </c>
      <c r="E228" s="171">
        <v>9505179.5399999991</v>
      </c>
    </row>
    <row r="229" spans="3:5">
      <c r="C229" s="66" t="s">
        <v>568</v>
      </c>
      <c r="D229" s="171">
        <v>3730008</v>
      </c>
      <c r="E229" s="171">
        <v>0</v>
      </c>
    </row>
    <row r="230" spans="3:5">
      <c r="C230" s="66" t="s">
        <v>569</v>
      </c>
      <c r="D230" s="171">
        <v>97182538</v>
      </c>
      <c r="E230" s="171">
        <v>84643082.700000003</v>
      </c>
    </row>
    <row r="231" spans="3:5">
      <c r="C231" s="66" t="s">
        <v>570</v>
      </c>
      <c r="D231" s="171">
        <v>10000000</v>
      </c>
      <c r="E231" s="171">
        <v>0</v>
      </c>
    </row>
    <row r="232" spans="3:5">
      <c r="C232" s="66" t="s">
        <v>571</v>
      </c>
      <c r="D232" s="171">
        <v>5000000</v>
      </c>
      <c r="E232" s="171">
        <v>5000000</v>
      </c>
    </row>
    <row r="233" spans="3:5">
      <c r="C233" s="66" t="s">
        <v>572</v>
      </c>
      <c r="D233" s="171">
        <v>40765042</v>
      </c>
      <c r="E233" s="171">
        <v>29999885.800000001</v>
      </c>
    </row>
    <row r="234" spans="3:5">
      <c r="C234" s="66" t="s">
        <v>573</v>
      </c>
      <c r="D234" s="171">
        <v>14527129</v>
      </c>
      <c r="E234" s="171">
        <v>0</v>
      </c>
    </row>
    <row r="235" spans="3:5">
      <c r="C235" s="66" t="s">
        <v>574</v>
      </c>
      <c r="D235" s="171">
        <v>5000000</v>
      </c>
      <c r="E235" s="171">
        <v>5000000</v>
      </c>
    </row>
    <row r="236" spans="3:5">
      <c r="C236" s="66" t="s">
        <v>575</v>
      </c>
      <c r="D236" s="171">
        <v>5507427</v>
      </c>
      <c r="E236" s="171">
        <v>0</v>
      </c>
    </row>
    <row r="237" spans="3:5">
      <c r="C237" s="66" t="s">
        <v>576</v>
      </c>
      <c r="D237" s="171">
        <v>54873628</v>
      </c>
      <c r="E237" s="171">
        <v>41838397.649999999</v>
      </c>
    </row>
    <row r="238" spans="3:5">
      <c r="C238" s="66" t="s">
        <v>577</v>
      </c>
      <c r="D238" s="171">
        <v>5000000</v>
      </c>
      <c r="E238" s="171">
        <v>0</v>
      </c>
    </row>
    <row r="239" spans="3:5">
      <c r="C239" s="66" t="s">
        <v>578</v>
      </c>
      <c r="D239" s="171">
        <v>5000000</v>
      </c>
      <c r="E239" s="171">
        <v>0</v>
      </c>
    </row>
    <row r="240" spans="3:5">
      <c r="C240" s="66" t="s">
        <v>579</v>
      </c>
      <c r="D240" s="171">
        <v>5000000</v>
      </c>
      <c r="E240" s="171">
        <v>0</v>
      </c>
    </row>
    <row r="241" spans="3:5">
      <c r="C241" s="66" t="s">
        <v>580</v>
      </c>
      <c r="D241" s="171">
        <v>89300116</v>
      </c>
      <c r="E241" s="171">
        <v>78848169.980000004</v>
      </c>
    </row>
    <row r="242" spans="3:5">
      <c r="C242" s="66" t="s">
        <v>581</v>
      </c>
      <c r="D242" s="171">
        <v>48148600</v>
      </c>
      <c r="E242" s="171">
        <v>36722330.539999999</v>
      </c>
    </row>
    <row r="243" spans="3:5">
      <c r="C243" s="66" t="s">
        <v>582</v>
      </c>
      <c r="D243" s="171">
        <v>30749922</v>
      </c>
      <c r="E243" s="171">
        <v>14307634.76</v>
      </c>
    </row>
    <row r="244" spans="3:5">
      <c r="C244" s="66" t="s">
        <v>583</v>
      </c>
      <c r="D244" s="171">
        <v>79059020</v>
      </c>
      <c r="E244" s="171">
        <v>60489851.200000003</v>
      </c>
    </row>
    <row r="245" spans="3:5">
      <c r="C245" s="66" t="s">
        <v>584</v>
      </c>
      <c r="D245" s="171">
        <v>27039993</v>
      </c>
      <c r="E245" s="171">
        <v>0</v>
      </c>
    </row>
    <row r="246" spans="3:5">
      <c r="C246" s="66" t="s">
        <v>585</v>
      </c>
      <c r="D246" s="171">
        <v>1941168</v>
      </c>
      <c r="E246" s="171">
        <v>0</v>
      </c>
    </row>
    <row r="247" spans="3:5">
      <c r="C247" s="66" t="s">
        <v>586</v>
      </c>
      <c r="D247" s="171">
        <v>498000</v>
      </c>
      <c r="E247" s="171">
        <v>0</v>
      </c>
    </row>
    <row r="248" spans="3:5">
      <c r="C248" s="66" t="s">
        <v>587</v>
      </c>
      <c r="D248" s="171">
        <v>754740</v>
      </c>
      <c r="E248" s="171">
        <v>0</v>
      </c>
    </row>
    <row r="249" spans="3:5">
      <c r="C249" s="119" t="s">
        <v>332</v>
      </c>
      <c r="D249" s="171">
        <v>451000001</v>
      </c>
      <c r="E249" s="171">
        <v>59735115.480000004</v>
      </c>
    </row>
    <row r="250" spans="3:5">
      <c r="C250" s="66" t="s">
        <v>588</v>
      </c>
      <c r="D250" s="171">
        <v>1000000</v>
      </c>
      <c r="E250" s="171">
        <v>966580</v>
      </c>
    </row>
    <row r="251" spans="3:5">
      <c r="C251" s="66" t="s">
        <v>589</v>
      </c>
      <c r="D251" s="171">
        <v>450000001</v>
      </c>
      <c r="E251" s="171">
        <v>58768535.480000004</v>
      </c>
    </row>
    <row r="252" spans="3:5">
      <c r="C252" s="169" t="s">
        <v>338</v>
      </c>
      <c r="D252" s="170">
        <v>1570957495</v>
      </c>
      <c r="E252" s="170">
        <v>551275115.75999999</v>
      </c>
    </row>
    <row r="253" spans="3:5">
      <c r="C253" s="119" t="s">
        <v>331</v>
      </c>
      <c r="D253" s="171">
        <v>1570957495</v>
      </c>
      <c r="E253" s="171">
        <v>551275115.75999999</v>
      </c>
    </row>
    <row r="254" spans="3:5">
      <c r="C254" s="66" t="s">
        <v>590</v>
      </c>
      <c r="D254" s="171">
        <v>5000000</v>
      </c>
      <c r="E254" s="171">
        <v>0</v>
      </c>
    </row>
    <row r="255" spans="3:5">
      <c r="C255" s="66" t="s">
        <v>591</v>
      </c>
      <c r="D255" s="171">
        <v>1000000000</v>
      </c>
      <c r="E255" s="171">
        <v>296595288.37</v>
      </c>
    </row>
    <row r="256" spans="3:5">
      <c r="C256" s="66" t="s">
        <v>592</v>
      </c>
      <c r="D256" s="171">
        <v>25000000</v>
      </c>
      <c r="E256" s="171">
        <v>6902644.2999999998</v>
      </c>
    </row>
    <row r="257" spans="3:5">
      <c r="C257" s="66" t="s">
        <v>593</v>
      </c>
      <c r="D257" s="171">
        <v>35000000</v>
      </c>
      <c r="E257" s="171">
        <v>18889218.98</v>
      </c>
    </row>
    <row r="258" spans="3:5">
      <c r="C258" s="66" t="s">
        <v>594</v>
      </c>
      <c r="D258" s="171">
        <v>42776437</v>
      </c>
      <c r="E258" s="171">
        <v>35781503</v>
      </c>
    </row>
    <row r="259" spans="3:5">
      <c r="C259" s="66" t="s">
        <v>595</v>
      </c>
      <c r="D259" s="171">
        <v>1256445</v>
      </c>
      <c r="E259" s="171">
        <v>0</v>
      </c>
    </row>
    <row r="260" spans="3:5">
      <c r="C260" s="66" t="s">
        <v>596</v>
      </c>
      <c r="D260" s="171">
        <v>2035527</v>
      </c>
      <c r="E260" s="171">
        <v>0</v>
      </c>
    </row>
    <row r="261" spans="3:5">
      <c r="C261" s="66" t="s">
        <v>597</v>
      </c>
      <c r="D261" s="171">
        <v>43642562</v>
      </c>
      <c r="E261" s="171">
        <v>29212662.809999999</v>
      </c>
    </row>
    <row r="262" spans="3:5">
      <c r="C262" s="66" t="s">
        <v>598</v>
      </c>
      <c r="D262" s="171">
        <v>1615107</v>
      </c>
      <c r="E262" s="171">
        <v>0</v>
      </c>
    </row>
    <row r="263" spans="3:5">
      <c r="C263" s="66" t="s">
        <v>599</v>
      </c>
      <c r="D263" s="171">
        <v>65000000</v>
      </c>
      <c r="E263" s="171">
        <v>13389217.01</v>
      </c>
    </row>
    <row r="264" spans="3:5">
      <c r="C264" s="66" t="s">
        <v>600</v>
      </c>
      <c r="D264" s="171">
        <v>31702983</v>
      </c>
      <c r="E264" s="171">
        <v>20240000</v>
      </c>
    </row>
    <row r="265" spans="3:5">
      <c r="C265" s="66" t="s">
        <v>601</v>
      </c>
      <c r="D265" s="171">
        <v>40450972</v>
      </c>
      <c r="E265" s="171">
        <v>25886918.920000002</v>
      </c>
    </row>
    <row r="266" spans="3:5">
      <c r="C266" s="66" t="s">
        <v>602</v>
      </c>
      <c r="D266" s="171">
        <v>10928434</v>
      </c>
      <c r="E266" s="171">
        <v>0</v>
      </c>
    </row>
    <row r="267" spans="3:5">
      <c r="C267" s="66" t="s">
        <v>603</v>
      </c>
      <c r="D267" s="171">
        <v>10000000</v>
      </c>
      <c r="E267" s="171">
        <v>8873913.0899999999</v>
      </c>
    </row>
    <row r="268" spans="3:5">
      <c r="C268" s="66" t="s">
        <v>604</v>
      </c>
      <c r="D268" s="171">
        <v>5000000</v>
      </c>
      <c r="E268" s="171">
        <v>7049722.9800000004</v>
      </c>
    </row>
    <row r="269" spans="3:5">
      <c r="C269" s="66" t="s">
        <v>605</v>
      </c>
      <c r="D269" s="171">
        <v>1083448</v>
      </c>
      <c r="E269" s="171">
        <v>0</v>
      </c>
    </row>
    <row r="270" spans="3:5">
      <c r="C270" s="66" t="s">
        <v>606</v>
      </c>
      <c r="D270" s="171">
        <v>763869</v>
      </c>
      <c r="E270" s="171">
        <v>0</v>
      </c>
    </row>
    <row r="271" spans="3:5">
      <c r="C271" s="66" t="s">
        <v>607</v>
      </c>
      <c r="D271" s="171">
        <v>1552536</v>
      </c>
      <c r="E271" s="171">
        <v>0</v>
      </c>
    </row>
    <row r="272" spans="3:5">
      <c r="C272" s="66" t="s">
        <v>608</v>
      </c>
      <c r="D272" s="171">
        <v>42609614</v>
      </c>
      <c r="E272" s="171">
        <v>0</v>
      </c>
    </row>
    <row r="273" spans="3:5">
      <c r="C273" s="66" t="s">
        <v>609</v>
      </c>
      <c r="D273" s="171">
        <v>7040167</v>
      </c>
      <c r="E273" s="171">
        <v>0</v>
      </c>
    </row>
    <row r="274" spans="3:5">
      <c r="C274" s="66" t="s">
        <v>610</v>
      </c>
      <c r="D274" s="171">
        <v>30011676</v>
      </c>
      <c r="E274" s="171">
        <v>18401981</v>
      </c>
    </row>
    <row r="275" spans="3:5">
      <c r="C275" s="66" t="s">
        <v>611</v>
      </c>
      <c r="D275" s="171">
        <v>168487718</v>
      </c>
      <c r="E275" s="171">
        <v>70052045.299999997</v>
      </c>
    </row>
    <row r="276" spans="3:5">
      <c r="C276" s="169" t="s">
        <v>339</v>
      </c>
      <c r="D276" s="170">
        <v>2226093904</v>
      </c>
      <c r="E276" s="170">
        <v>1895904421.7299998</v>
      </c>
    </row>
    <row r="277" spans="3:5">
      <c r="C277" s="119" t="s">
        <v>331</v>
      </c>
      <c r="D277" s="171">
        <v>1744361889</v>
      </c>
      <c r="E277" s="171">
        <v>1757457380.6299999</v>
      </c>
    </row>
    <row r="278" spans="3:5">
      <c r="C278" s="66" t="s">
        <v>612</v>
      </c>
      <c r="D278" s="171">
        <v>5000000</v>
      </c>
      <c r="E278" s="171">
        <v>0</v>
      </c>
    </row>
    <row r="279" spans="3:5">
      <c r="C279" s="66" t="s">
        <v>613</v>
      </c>
      <c r="D279" s="171">
        <v>43219709</v>
      </c>
      <c r="E279" s="171">
        <v>0</v>
      </c>
    </row>
    <row r="280" spans="3:5">
      <c r="C280" s="66" t="s">
        <v>614</v>
      </c>
      <c r="D280" s="171">
        <v>2025413</v>
      </c>
      <c r="E280" s="171">
        <v>0</v>
      </c>
    </row>
    <row r="281" spans="3:5">
      <c r="C281" s="66" t="s">
        <v>615</v>
      </c>
      <c r="D281" s="171">
        <v>10000000</v>
      </c>
      <c r="E281" s="171">
        <v>0</v>
      </c>
    </row>
    <row r="282" spans="3:5">
      <c r="C282" s="66" t="s">
        <v>616</v>
      </c>
      <c r="D282" s="171">
        <v>3181309</v>
      </c>
      <c r="E282" s="171">
        <v>0</v>
      </c>
    </row>
    <row r="283" spans="3:5">
      <c r="C283" s="66" t="s">
        <v>617</v>
      </c>
      <c r="D283" s="171">
        <v>8367524</v>
      </c>
      <c r="E283" s="171">
        <v>0</v>
      </c>
    </row>
    <row r="284" spans="3:5">
      <c r="C284" s="66" t="s">
        <v>618</v>
      </c>
      <c r="D284" s="171">
        <v>12214957</v>
      </c>
      <c r="E284" s="171">
        <v>0</v>
      </c>
    </row>
    <row r="285" spans="3:5">
      <c r="C285" s="66" t="s">
        <v>619</v>
      </c>
      <c r="D285" s="171">
        <v>11951551</v>
      </c>
      <c r="E285" s="171">
        <v>4425000</v>
      </c>
    </row>
    <row r="286" spans="3:5">
      <c r="C286" s="66" t="s">
        <v>620</v>
      </c>
      <c r="D286" s="171">
        <v>31844312</v>
      </c>
      <c r="E286" s="171">
        <v>0</v>
      </c>
    </row>
    <row r="287" spans="3:5">
      <c r="C287" s="66" t="s">
        <v>621</v>
      </c>
      <c r="D287" s="171">
        <v>24467133</v>
      </c>
      <c r="E287" s="171">
        <v>0</v>
      </c>
    </row>
    <row r="288" spans="3:5">
      <c r="C288" s="66" t="s">
        <v>622</v>
      </c>
      <c r="D288" s="171">
        <v>50000000</v>
      </c>
      <c r="E288" s="171">
        <v>67468132.269999996</v>
      </c>
    </row>
    <row r="289" spans="3:5">
      <c r="C289" s="66" t="s">
        <v>623</v>
      </c>
      <c r="D289" s="171">
        <v>0</v>
      </c>
      <c r="E289" s="171">
        <v>0</v>
      </c>
    </row>
    <row r="290" spans="3:5">
      <c r="C290" s="66" t="s">
        <v>624</v>
      </c>
      <c r="D290" s="171">
        <v>38141743</v>
      </c>
      <c r="E290" s="171">
        <v>13785886</v>
      </c>
    </row>
    <row r="291" spans="3:5">
      <c r="C291" s="66" t="s">
        <v>625</v>
      </c>
      <c r="D291" s="171">
        <v>31500968</v>
      </c>
      <c r="E291" s="171">
        <v>19887500</v>
      </c>
    </row>
    <row r="292" spans="3:5">
      <c r="C292" s="66" t="s">
        <v>626</v>
      </c>
      <c r="D292" s="171">
        <v>2355166</v>
      </c>
      <c r="E292" s="171">
        <v>0</v>
      </c>
    </row>
    <row r="293" spans="3:5">
      <c r="C293" s="66" t="s">
        <v>627</v>
      </c>
      <c r="D293" s="171">
        <v>5000000</v>
      </c>
      <c r="E293" s="171">
        <v>0</v>
      </c>
    </row>
    <row r="294" spans="3:5">
      <c r="C294" s="66" t="s">
        <v>628</v>
      </c>
      <c r="D294" s="171">
        <v>8311329</v>
      </c>
      <c r="E294" s="171">
        <v>774500.8</v>
      </c>
    </row>
    <row r="295" spans="3:5">
      <c r="C295" s="66" t="s">
        <v>629</v>
      </c>
      <c r="D295" s="171">
        <v>4224748</v>
      </c>
      <c r="E295" s="171">
        <v>1365610.61</v>
      </c>
    </row>
    <row r="296" spans="3:5">
      <c r="C296" s="66" t="s">
        <v>630</v>
      </c>
      <c r="D296" s="171">
        <v>8311369</v>
      </c>
      <c r="E296" s="171">
        <v>281112.08</v>
      </c>
    </row>
    <row r="297" spans="3:5">
      <c r="C297" s="66" t="s">
        <v>631</v>
      </c>
      <c r="D297" s="171">
        <v>3026487</v>
      </c>
      <c r="E297" s="171">
        <v>0</v>
      </c>
    </row>
    <row r="298" spans="3:5">
      <c r="C298" s="66" t="s">
        <v>632</v>
      </c>
      <c r="D298" s="171">
        <v>3026487</v>
      </c>
      <c r="E298" s="171">
        <v>0</v>
      </c>
    </row>
    <row r="299" spans="3:5">
      <c r="C299" s="66" t="s">
        <v>633</v>
      </c>
      <c r="D299" s="171">
        <v>3448179</v>
      </c>
      <c r="E299" s="171">
        <v>0</v>
      </c>
    </row>
    <row r="300" spans="3:5">
      <c r="C300" s="66" t="s">
        <v>634</v>
      </c>
      <c r="D300" s="171">
        <v>27191764</v>
      </c>
      <c r="E300" s="171">
        <v>1518509.93</v>
      </c>
    </row>
    <row r="301" spans="3:5">
      <c r="C301" s="66" t="s">
        <v>635</v>
      </c>
      <c r="D301" s="171">
        <v>5879038</v>
      </c>
      <c r="E301" s="171">
        <v>0</v>
      </c>
    </row>
    <row r="302" spans="3:5">
      <c r="C302" s="66" t="s">
        <v>636</v>
      </c>
      <c r="D302" s="171">
        <v>5879038</v>
      </c>
      <c r="E302" s="171">
        <v>0</v>
      </c>
    </row>
    <row r="303" spans="3:5">
      <c r="C303" s="66" t="s">
        <v>637</v>
      </c>
      <c r="D303" s="171">
        <v>42655051</v>
      </c>
      <c r="E303" s="171">
        <v>24595022.34</v>
      </c>
    </row>
    <row r="304" spans="3:5">
      <c r="C304" s="66" t="s">
        <v>638</v>
      </c>
      <c r="D304" s="171">
        <v>8722081</v>
      </c>
      <c r="E304" s="171">
        <v>0</v>
      </c>
    </row>
    <row r="305" spans="3:5">
      <c r="C305" s="66" t="s">
        <v>639</v>
      </c>
      <c r="D305" s="171">
        <v>3448179</v>
      </c>
      <c r="E305" s="171">
        <v>0</v>
      </c>
    </row>
    <row r="306" spans="3:5">
      <c r="C306" s="66" t="s">
        <v>640</v>
      </c>
      <c r="D306" s="171">
        <v>9542834</v>
      </c>
      <c r="E306" s="171">
        <v>0</v>
      </c>
    </row>
    <row r="307" spans="3:5">
      <c r="C307" s="66" t="s">
        <v>641</v>
      </c>
      <c r="D307" s="171">
        <v>4550604</v>
      </c>
      <c r="E307" s="171">
        <v>0</v>
      </c>
    </row>
    <row r="308" spans="3:5">
      <c r="C308" s="66" t="s">
        <v>642</v>
      </c>
      <c r="D308" s="171">
        <v>20000000</v>
      </c>
      <c r="E308" s="171">
        <v>0</v>
      </c>
    </row>
    <row r="309" spans="3:5">
      <c r="C309" s="66" t="s">
        <v>643</v>
      </c>
      <c r="D309" s="171">
        <v>13139317</v>
      </c>
      <c r="E309" s="171">
        <v>0</v>
      </c>
    </row>
    <row r="310" spans="3:5">
      <c r="C310" s="66" t="s">
        <v>644</v>
      </c>
      <c r="D310" s="171">
        <v>40000000</v>
      </c>
      <c r="E310" s="171">
        <v>0</v>
      </c>
    </row>
    <row r="311" spans="3:5">
      <c r="C311" s="66" t="s">
        <v>645</v>
      </c>
      <c r="D311" s="171">
        <v>30000000</v>
      </c>
      <c r="E311" s="171">
        <v>30000000</v>
      </c>
    </row>
    <row r="312" spans="3:5">
      <c r="C312" s="66" t="s">
        <v>646</v>
      </c>
      <c r="D312" s="171">
        <v>7286083</v>
      </c>
      <c r="E312" s="171">
        <v>0</v>
      </c>
    </row>
    <row r="313" spans="3:5">
      <c r="C313" s="66" t="s">
        <v>647</v>
      </c>
      <c r="D313" s="171">
        <v>6021071</v>
      </c>
      <c r="E313" s="171">
        <v>0</v>
      </c>
    </row>
    <row r="314" spans="3:5">
      <c r="C314" s="66" t="s">
        <v>648</v>
      </c>
      <c r="D314" s="171">
        <v>10000000</v>
      </c>
      <c r="E314" s="171">
        <v>5000000</v>
      </c>
    </row>
    <row r="315" spans="3:5">
      <c r="C315" s="66" t="s">
        <v>649</v>
      </c>
      <c r="D315" s="171">
        <v>15376092</v>
      </c>
      <c r="E315" s="171">
        <v>0</v>
      </c>
    </row>
    <row r="316" spans="3:5">
      <c r="C316" s="66" t="s">
        <v>650</v>
      </c>
      <c r="D316" s="171">
        <v>5103175</v>
      </c>
      <c r="E316" s="171">
        <v>0</v>
      </c>
    </row>
    <row r="317" spans="3:5">
      <c r="C317" s="66" t="s">
        <v>651</v>
      </c>
      <c r="D317" s="171">
        <v>75940047</v>
      </c>
      <c r="E317" s="171">
        <v>31430326.199999999</v>
      </c>
    </row>
    <row r="318" spans="3:5">
      <c r="C318" s="66" t="s">
        <v>652</v>
      </c>
      <c r="D318" s="171">
        <v>7330508</v>
      </c>
      <c r="E318" s="171">
        <v>0</v>
      </c>
    </row>
    <row r="319" spans="3:5">
      <c r="C319" s="66" t="s">
        <v>653</v>
      </c>
      <c r="D319" s="171">
        <v>7330508</v>
      </c>
      <c r="E319" s="171">
        <v>0</v>
      </c>
    </row>
    <row r="320" spans="3:5">
      <c r="C320" s="66" t="s">
        <v>654</v>
      </c>
      <c r="D320" s="171">
        <v>761695</v>
      </c>
      <c r="E320" s="171">
        <v>0</v>
      </c>
    </row>
    <row r="321" spans="3:5">
      <c r="C321" s="66" t="s">
        <v>655</v>
      </c>
      <c r="D321" s="171">
        <v>761695</v>
      </c>
      <c r="E321" s="171">
        <v>0</v>
      </c>
    </row>
    <row r="322" spans="3:5">
      <c r="C322" s="66" t="s">
        <v>656</v>
      </c>
      <c r="D322" s="171">
        <v>1384399</v>
      </c>
      <c r="E322" s="171">
        <v>0</v>
      </c>
    </row>
    <row r="323" spans="3:5">
      <c r="C323" s="66" t="s">
        <v>657</v>
      </c>
      <c r="D323" s="171">
        <v>0</v>
      </c>
      <c r="E323" s="171">
        <v>2995401.4</v>
      </c>
    </row>
    <row r="324" spans="3:5">
      <c r="C324" s="66" t="s">
        <v>658</v>
      </c>
      <c r="D324" s="171">
        <v>761695</v>
      </c>
      <c r="E324" s="171">
        <v>0</v>
      </c>
    </row>
    <row r="325" spans="3:5">
      <c r="C325" s="66" t="s">
        <v>659</v>
      </c>
      <c r="D325" s="171">
        <v>7233108</v>
      </c>
      <c r="E325" s="171">
        <v>0</v>
      </c>
    </row>
    <row r="326" spans="3:5">
      <c r="C326" s="66" t="s">
        <v>660</v>
      </c>
      <c r="D326" s="171">
        <v>12167387</v>
      </c>
      <c r="E326" s="171">
        <v>0</v>
      </c>
    </row>
    <row r="327" spans="3:5">
      <c r="C327" s="66" t="s">
        <v>661</v>
      </c>
      <c r="D327" s="171">
        <v>10000000</v>
      </c>
      <c r="E327" s="171">
        <v>0</v>
      </c>
    </row>
    <row r="328" spans="3:5">
      <c r="C328" s="66" t="s">
        <v>662</v>
      </c>
      <c r="D328" s="171">
        <v>53185650</v>
      </c>
      <c r="E328" s="171">
        <v>39371313</v>
      </c>
    </row>
    <row r="329" spans="3:5">
      <c r="C329" s="66" t="s">
        <v>663</v>
      </c>
      <c r="D329" s="171">
        <v>12167387</v>
      </c>
      <c r="E329" s="171">
        <v>0</v>
      </c>
    </row>
    <row r="330" spans="3:5">
      <c r="C330" s="66" t="s">
        <v>664</v>
      </c>
      <c r="D330" s="171">
        <v>12167387</v>
      </c>
      <c r="E330" s="171">
        <v>0</v>
      </c>
    </row>
    <row r="331" spans="3:5">
      <c r="C331" s="66" t="s">
        <v>665</v>
      </c>
      <c r="D331" s="171">
        <v>5098639</v>
      </c>
      <c r="E331" s="171">
        <v>0</v>
      </c>
    </row>
    <row r="332" spans="3:5">
      <c r="C332" s="66" t="s">
        <v>666</v>
      </c>
      <c r="D332" s="171">
        <v>20929582</v>
      </c>
      <c r="E332" s="171">
        <v>0</v>
      </c>
    </row>
    <row r="333" spans="3:5">
      <c r="C333" s="66" t="s">
        <v>667</v>
      </c>
      <c r="D333" s="171">
        <v>5098639</v>
      </c>
      <c r="E333" s="171">
        <v>0</v>
      </c>
    </row>
    <row r="334" spans="3:5">
      <c r="C334" s="66" t="s">
        <v>668</v>
      </c>
      <c r="D334" s="171">
        <v>5098639</v>
      </c>
      <c r="E334" s="171">
        <v>0</v>
      </c>
    </row>
    <row r="335" spans="3:5">
      <c r="C335" s="66" t="s">
        <v>669</v>
      </c>
      <c r="D335" s="171">
        <v>361715383</v>
      </c>
      <c r="E335" s="171">
        <v>1326141757.21</v>
      </c>
    </row>
    <row r="336" spans="3:5">
      <c r="C336" s="66" t="s">
        <v>670</v>
      </c>
      <c r="D336" s="171">
        <v>8572349</v>
      </c>
      <c r="E336" s="171">
        <v>0</v>
      </c>
    </row>
    <row r="337" spans="3:5">
      <c r="C337" s="66" t="s">
        <v>671</v>
      </c>
      <c r="D337" s="171">
        <v>45982468</v>
      </c>
      <c r="E337" s="171">
        <v>30000000</v>
      </c>
    </row>
    <row r="338" spans="3:5">
      <c r="C338" s="66" t="s">
        <v>672</v>
      </c>
      <c r="D338" s="171">
        <v>41691694</v>
      </c>
      <c r="E338" s="171">
        <v>21000000</v>
      </c>
    </row>
    <row r="339" spans="3:5">
      <c r="C339" s="66" t="s">
        <v>673</v>
      </c>
      <c r="D339" s="171">
        <v>4120000</v>
      </c>
      <c r="E339" s="171">
        <v>0</v>
      </c>
    </row>
    <row r="340" spans="3:5">
      <c r="C340" s="66" t="s">
        <v>674</v>
      </c>
      <c r="D340" s="171">
        <v>105141182</v>
      </c>
      <c r="E340" s="171">
        <v>56989766.619999997</v>
      </c>
    </row>
    <row r="341" spans="3:5">
      <c r="C341" s="66" t="s">
        <v>675</v>
      </c>
      <c r="D341" s="171">
        <v>1000000</v>
      </c>
      <c r="E341" s="171">
        <v>0</v>
      </c>
    </row>
    <row r="342" spans="3:5">
      <c r="C342" s="66" t="s">
        <v>676</v>
      </c>
      <c r="D342" s="171">
        <v>40000000</v>
      </c>
      <c r="E342" s="171">
        <v>35177341.609999999</v>
      </c>
    </row>
    <row r="343" spans="3:5">
      <c r="C343" s="66" t="s">
        <v>677</v>
      </c>
      <c r="D343" s="171">
        <v>58295592</v>
      </c>
      <c r="E343" s="171">
        <v>0</v>
      </c>
    </row>
    <row r="344" spans="3:5">
      <c r="C344" s="66" t="s">
        <v>678</v>
      </c>
      <c r="D344" s="171">
        <v>30074683</v>
      </c>
      <c r="E344" s="171">
        <v>0</v>
      </c>
    </row>
    <row r="345" spans="3:5">
      <c r="C345" s="66" t="s">
        <v>679</v>
      </c>
      <c r="D345" s="171">
        <v>33000000</v>
      </c>
      <c r="E345" s="171">
        <v>0</v>
      </c>
    </row>
    <row r="346" spans="3:5">
      <c r="C346" s="66" t="s">
        <v>680</v>
      </c>
      <c r="D346" s="171">
        <v>129753211</v>
      </c>
      <c r="E346" s="171">
        <v>0</v>
      </c>
    </row>
    <row r="347" spans="3:5">
      <c r="C347" s="66" t="s">
        <v>681</v>
      </c>
      <c r="D347" s="171">
        <v>0</v>
      </c>
      <c r="E347" s="171">
        <v>0</v>
      </c>
    </row>
    <row r="348" spans="3:5">
      <c r="C348" s="66" t="s">
        <v>682</v>
      </c>
      <c r="D348" s="171">
        <v>83185651</v>
      </c>
      <c r="E348" s="171">
        <v>45250200.560000002</v>
      </c>
    </row>
    <row r="349" spans="3:5">
      <c r="C349" s="119" t="s">
        <v>332</v>
      </c>
      <c r="D349" s="171">
        <v>98434809</v>
      </c>
      <c r="E349" s="171">
        <v>138447041.09999999</v>
      </c>
    </row>
    <row r="350" spans="3:5">
      <c r="C350" s="66" t="s">
        <v>683</v>
      </c>
      <c r="D350" s="171">
        <v>3922442</v>
      </c>
      <c r="E350" s="171">
        <v>3900000</v>
      </c>
    </row>
    <row r="351" spans="3:5">
      <c r="C351" s="66" t="s">
        <v>684</v>
      </c>
      <c r="D351" s="171">
        <v>355985</v>
      </c>
      <c r="E351" s="171">
        <v>0</v>
      </c>
    </row>
    <row r="352" spans="3:5">
      <c r="C352" s="66" t="s">
        <v>685</v>
      </c>
      <c r="D352" s="171">
        <v>5000000</v>
      </c>
      <c r="E352" s="171">
        <v>0</v>
      </c>
    </row>
    <row r="353" spans="3:5">
      <c r="C353" s="66" t="s">
        <v>686</v>
      </c>
      <c r="D353" s="171">
        <v>43156382</v>
      </c>
      <c r="E353" s="171">
        <v>0</v>
      </c>
    </row>
    <row r="354" spans="3:5">
      <c r="C354" s="66" t="s">
        <v>671</v>
      </c>
      <c r="D354" s="171">
        <v>45000000</v>
      </c>
      <c r="E354" s="171">
        <v>133986777.33</v>
      </c>
    </row>
    <row r="355" spans="3:5">
      <c r="C355" s="66" t="s">
        <v>680</v>
      </c>
      <c r="D355" s="171">
        <v>1000000</v>
      </c>
      <c r="E355" s="171">
        <v>560263.77</v>
      </c>
    </row>
    <row r="356" spans="3:5">
      <c r="C356" s="119" t="s">
        <v>334</v>
      </c>
      <c r="D356" s="171">
        <v>237320066</v>
      </c>
      <c r="E356" s="171">
        <v>0</v>
      </c>
    </row>
    <row r="357" spans="3:5">
      <c r="C357" s="66" t="s">
        <v>619</v>
      </c>
      <c r="D357" s="171">
        <v>237320066</v>
      </c>
      <c r="E357" s="171">
        <v>0</v>
      </c>
    </row>
    <row r="358" spans="3:5">
      <c r="C358" s="119" t="s">
        <v>340</v>
      </c>
      <c r="D358" s="171">
        <v>145977140</v>
      </c>
      <c r="E358" s="171">
        <v>0</v>
      </c>
    </row>
    <row r="359" spans="3:5">
      <c r="C359" s="66" t="s">
        <v>618</v>
      </c>
      <c r="D359" s="171">
        <v>79372140</v>
      </c>
      <c r="E359" s="171">
        <v>0</v>
      </c>
    </row>
    <row r="360" spans="3:5">
      <c r="C360" s="66" t="s">
        <v>619</v>
      </c>
      <c r="D360" s="171">
        <v>66605000</v>
      </c>
      <c r="E360" s="171">
        <v>0</v>
      </c>
    </row>
    <row r="361" spans="3:5">
      <c r="C361" s="169" t="s">
        <v>341</v>
      </c>
      <c r="D361" s="170">
        <v>542758310</v>
      </c>
      <c r="E361" s="170">
        <v>194920785.22</v>
      </c>
    </row>
    <row r="362" spans="3:5">
      <c r="C362" s="119" t="s">
        <v>331</v>
      </c>
      <c r="D362" s="171">
        <v>522690848</v>
      </c>
      <c r="E362" s="171">
        <v>194198843.19999999</v>
      </c>
    </row>
    <row r="363" spans="3:5">
      <c r="C363" s="66" t="s">
        <v>687</v>
      </c>
      <c r="D363" s="171">
        <v>35501007</v>
      </c>
      <c r="E363" s="171">
        <v>11392724.050000001</v>
      </c>
    </row>
    <row r="364" spans="3:5">
      <c r="C364" s="66" t="s">
        <v>688</v>
      </c>
      <c r="D364" s="171">
        <v>24367708</v>
      </c>
      <c r="E364" s="171">
        <v>10476962.800000001</v>
      </c>
    </row>
    <row r="365" spans="3:5">
      <c r="C365" s="66" t="s">
        <v>689</v>
      </c>
      <c r="D365" s="171">
        <v>37821946</v>
      </c>
      <c r="E365" s="171">
        <v>0</v>
      </c>
    </row>
    <row r="366" spans="3:5">
      <c r="C366" s="66" t="s">
        <v>690</v>
      </c>
      <c r="D366" s="171">
        <v>7036873</v>
      </c>
      <c r="E366" s="171">
        <v>0</v>
      </c>
    </row>
    <row r="367" spans="3:5">
      <c r="C367" s="66" t="s">
        <v>691</v>
      </c>
      <c r="D367" s="171">
        <v>2400521</v>
      </c>
      <c r="E367" s="171">
        <v>0</v>
      </c>
    </row>
    <row r="368" spans="3:5">
      <c r="C368" s="66" t="s">
        <v>692</v>
      </c>
      <c r="D368" s="171">
        <v>2200407</v>
      </c>
      <c r="E368" s="171">
        <v>0</v>
      </c>
    </row>
    <row r="369" spans="3:5">
      <c r="C369" s="66" t="s">
        <v>693</v>
      </c>
      <c r="D369" s="171">
        <v>5848496</v>
      </c>
      <c r="E369" s="171">
        <v>0</v>
      </c>
    </row>
    <row r="370" spans="3:5">
      <c r="C370" s="66" t="s">
        <v>694</v>
      </c>
      <c r="D370" s="171">
        <v>57660333</v>
      </c>
      <c r="E370" s="171">
        <v>0</v>
      </c>
    </row>
    <row r="371" spans="3:5">
      <c r="C371" s="66" t="s">
        <v>695</v>
      </c>
      <c r="D371" s="171">
        <v>30000000</v>
      </c>
      <c r="E371" s="171">
        <v>7046399.3600000003</v>
      </c>
    </row>
    <row r="372" spans="3:5">
      <c r="C372" s="66" t="s">
        <v>696</v>
      </c>
      <c r="D372" s="171">
        <v>0</v>
      </c>
      <c r="E372" s="171">
        <v>0</v>
      </c>
    </row>
    <row r="373" spans="3:5">
      <c r="C373" s="66" t="s">
        <v>697</v>
      </c>
      <c r="D373" s="171">
        <v>55000000</v>
      </c>
      <c r="E373" s="171">
        <v>55000000</v>
      </c>
    </row>
    <row r="374" spans="3:5">
      <c r="C374" s="66" t="s">
        <v>698</v>
      </c>
      <c r="D374" s="171">
        <v>0</v>
      </c>
      <c r="E374" s="171">
        <v>0</v>
      </c>
    </row>
    <row r="375" spans="3:5">
      <c r="C375" s="66" t="s">
        <v>699</v>
      </c>
      <c r="D375" s="171">
        <v>2000000</v>
      </c>
      <c r="E375" s="171">
        <v>0</v>
      </c>
    </row>
    <row r="376" spans="3:5">
      <c r="C376" s="66" t="s">
        <v>700</v>
      </c>
      <c r="D376" s="171">
        <v>7331935</v>
      </c>
      <c r="E376" s="171">
        <v>0</v>
      </c>
    </row>
    <row r="377" spans="3:5">
      <c r="C377" s="66" t="s">
        <v>701</v>
      </c>
      <c r="D377" s="171">
        <v>0</v>
      </c>
      <c r="E377" s="171">
        <v>0</v>
      </c>
    </row>
    <row r="378" spans="3:5">
      <c r="C378" s="66" t="s">
        <v>702</v>
      </c>
      <c r="D378" s="171">
        <v>30000000</v>
      </c>
      <c r="E378" s="171">
        <v>0</v>
      </c>
    </row>
    <row r="379" spans="3:5">
      <c r="C379" s="66" t="s">
        <v>703</v>
      </c>
      <c r="D379" s="171">
        <v>30581085</v>
      </c>
      <c r="E379" s="171">
        <v>0</v>
      </c>
    </row>
    <row r="380" spans="3:5">
      <c r="C380" s="66" t="s">
        <v>704</v>
      </c>
      <c r="D380" s="171">
        <v>33147489</v>
      </c>
      <c r="E380" s="171">
        <v>20000000</v>
      </c>
    </row>
    <row r="381" spans="3:5">
      <c r="C381" s="66" t="s">
        <v>705</v>
      </c>
      <c r="D381" s="171">
        <v>42313597</v>
      </c>
      <c r="E381" s="171">
        <v>32522261.57</v>
      </c>
    </row>
    <row r="382" spans="3:5">
      <c r="C382" s="66" t="s">
        <v>706</v>
      </c>
      <c r="D382" s="171">
        <v>9114710</v>
      </c>
      <c r="E382" s="171">
        <v>1993343.39</v>
      </c>
    </row>
    <row r="383" spans="3:5">
      <c r="C383" s="66" t="s">
        <v>707</v>
      </c>
      <c r="D383" s="171">
        <v>1388002</v>
      </c>
      <c r="E383" s="171">
        <v>0</v>
      </c>
    </row>
    <row r="384" spans="3:5">
      <c r="C384" s="66" t="s">
        <v>708</v>
      </c>
      <c r="D384" s="171">
        <v>714679</v>
      </c>
      <c r="E384" s="171">
        <v>0</v>
      </c>
    </row>
    <row r="385" spans="3:5">
      <c r="C385" s="66" t="s">
        <v>709</v>
      </c>
      <c r="D385" s="171">
        <v>83038632</v>
      </c>
      <c r="E385" s="171">
        <v>30567152.030000001</v>
      </c>
    </row>
    <row r="386" spans="3:5">
      <c r="C386" s="66" t="s">
        <v>710</v>
      </c>
      <c r="D386" s="171">
        <v>25223428</v>
      </c>
      <c r="E386" s="171">
        <v>25200000</v>
      </c>
    </row>
    <row r="387" spans="3:5">
      <c r="C387" s="119" t="s">
        <v>332</v>
      </c>
      <c r="D387" s="171">
        <v>20067462</v>
      </c>
      <c r="E387" s="171">
        <v>721942.02</v>
      </c>
    </row>
    <row r="388" spans="3:5">
      <c r="C388" s="66" t="s">
        <v>711</v>
      </c>
      <c r="D388" s="171">
        <v>67462</v>
      </c>
      <c r="E388" s="171">
        <v>721942.02</v>
      </c>
    </row>
    <row r="389" spans="3:5">
      <c r="C389" s="66" t="s">
        <v>710</v>
      </c>
      <c r="D389" s="171">
        <v>20000000</v>
      </c>
      <c r="E389" s="171">
        <v>0</v>
      </c>
    </row>
    <row r="390" spans="3:5">
      <c r="C390" s="169" t="s">
        <v>342</v>
      </c>
      <c r="D390" s="170">
        <v>1835873973</v>
      </c>
      <c r="E390" s="170">
        <v>366457826.76000005</v>
      </c>
    </row>
    <row r="391" spans="3:5">
      <c r="C391" s="119" t="s">
        <v>331</v>
      </c>
      <c r="D391" s="171">
        <v>1691564330</v>
      </c>
      <c r="E391" s="171">
        <v>294916892.44000006</v>
      </c>
    </row>
    <row r="392" spans="3:5">
      <c r="C392" s="66" t="s">
        <v>712</v>
      </c>
      <c r="D392" s="171">
        <v>53828367</v>
      </c>
      <c r="E392" s="171">
        <v>0</v>
      </c>
    </row>
    <row r="393" spans="3:5">
      <c r="C393" s="66" t="s">
        <v>713</v>
      </c>
      <c r="D393" s="171">
        <v>73520872</v>
      </c>
      <c r="E393" s="171">
        <v>6187181.2300000004</v>
      </c>
    </row>
    <row r="394" spans="3:5">
      <c r="C394" s="66" t="s">
        <v>714</v>
      </c>
      <c r="D394" s="171">
        <v>5000000</v>
      </c>
      <c r="E394" s="171">
        <v>0</v>
      </c>
    </row>
    <row r="395" spans="3:5">
      <c r="C395" s="66" t="s">
        <v>715</v>
      </c>
      <c r="D395" s="171">
        <v>11814538</v>
      </c>
      <c r="E395" s="171">
        <v>0</v>
      </c>
    </row>
    <row r="396" spans="3:5">
      <c r="C396" s="66" t="s">
        <v>716</v>
      </c>
      <c r="D396" s="171">
        <v>16115496</v>
      </c>
      <c r="E396" s="171">
        <v>0</v>
      </c>
    </row>
    <row r="397" spans="3:5">
      <c r="C397" s="66" t="s">
        <v>717</v>
      </c>
      <c r="D397" s="171">
        <v>260000000</v>
      </c>
      <c r="E397" s="171">
        <v>0</v>
      </c>
    </row>
    <row r="398" spans="3:5">
      <c r="C398" s="66" t="s">
        <v>718</v>
      </c>
      <c r="D398" s="171">
        <v>2335247</v>
      </c>
      <c r="E398" s="171">
        <v>0</v>
      </c>
    </row>
    <row r="399" spans="3:5">
      <c r="C399" s="66" t="s">
        <v>719</v>
      </c>
      <c r="D399" s="171">
        <v>119460239</v>
      </c>
      <c r="E399" s="171">
        <v>0</v>
      </c>
    </row>
    <row r="400" spans="3:5">
      <c r="C400" s="66" t="s">
        <v>720</v>
      </c>
      <c r="D400" s="171">
        <v>7306888</v>
      </c>
      <c r="E400" s="171">
        <v>0</v>
      </c>
    </row>
    <row r="401" spans="3:5">
      <c r="C401" s="66" t="s">
        <v>721</v>
      </c>
      <c r="D401" s="171">
        <v>56778348</v>
      </c>
      <c r="E401" s="171">
        <v>100551402.53</v>
      </c>
    </row>
    <row r="402" spans="3:5">
      <c r="C402" s="66" t="s">
        <v>722</v>
      </c>
      <c r="D402" s="171">
        <v>2030470</v>
      </c>
      <c r="E402" s="171">
        <v>1107200</v>
      </c>
    </row>
    <row r="403" spans="3:5">
      <c r="C403" s="66" t="s">
        <v>723</v>
      </c>
      <c r="D403" s="171">
        <v>0</v>
      </c>
      <c r="E403" s="171">
        <v>0</v>
      </c>
    </row>
    <row r="404" spans="3:5">
      <c r="C404" s="66" t="s">
        <v>724</v>
      </c>
      <c r="D404" s="171">
        <v>7851414</v>
      </c>
      <c r="E404" s="171">
        <v>0</v>
      </c>
    </row>
    <row r="405" spans="3:5">
      <c r="C405" s="66" t="s">
        <v>725</v>
      </c>
      <c r="D405" s="171">
        <v>2030470</v>
      </c>
      <c r="E405" s="171">
        <v>0</v>
      </c>
    </row>
    <row r="406" spans="3:5">
      <c r="C406" s="66" t="s">
        <v>726</v>
      </c>
      <c r="D406" s="171">
        <v>1340925</v>
      </c>
      <c r="E406" s="171">
        <v>0</v>
      </c>
    </row>
    <row r="407" spans="3:5">
      <c r="C407" s="66" t="s">
        <v>727</v>
      </c>
      <c r="D407" s="171">
        <v>1394931</v>
      </c>
      <c r="E407" s="171">
        <v>0</v>
      </c>
    </row>
    <row r="408" spans="3:5">
      <c r="C408" s="66" t="s">
        <v>728</v>
      </c>
      <c r="D408" s="171">
        <v>20000000</v>
      </c>
      <c r="E408" s="171">
        <v>0</v>
      </c>
    </row>
    <row r="409" spans="3:5">
      <c r="C409" s="66" t="s">
        <v>729</v>
      </c>
      <c r="D409" s="171">
        <v>20000000</v>
      </c>
      <c r="E409" s="171">
        <v>0</v>
      </c>
    </row>
    <row r="410" spans="3:5">
      <c r="C410" s="66" t="s">
        <v>730</v>
      </c>
      <c r="D410" s="171">
        <v>145075093</v>
      </c>
      <c r="E410" s="171">
        <v>0</v>
      </c>
    </row>
    <row r="411" spans="3:5">
      <c r="C411" s="66" t="s">
        <v>731</v>
      </c>
      <c r="D411" s="171">
        <v>20000000</v>
      </c>
      <c r="E411" s="171">
        <v>0</v>
      </c>
    </row>
    <row r="412" spans="3:5">
      <c r="C412" s="66" t="s">
        <v>732</v>
      </c>
      <c r="D412" s="171">
        <v>85571997</v>
      </c>
      <c r="E412" s="171">
        <v>0</v>
      </c>
    </row>
    <row r="413" spans="3:5">
      <c r="C413" s="66" t="s">
        <v>733</v>
      </c>
      <c r="D413" s="171">
        <v>12438836</v>
      </c>
      <c r="E413" s="171">
        <v>22490658.949999999</v>
      </c>
    </row>
    <row r="414" spans="3:5">
      <c r="C414" s="66" t="s">
        <v>734</v>
      </c>
      <c r="D414" s="171">
        <v>100453305</v>
      </c>
      <c r="E414" s="171">
        <v>73063987.700000003</v>
      </c>
    </row>
    <row r="415" spans="3:5">
      <c r="C415" s="66" t="s">
        <v>735</v>
      </c>
      <c r="D415" s="171">
        <v>83357913</v>
      </c>
      <c r="E415" s="171">
        <v>66841823.359999999</v>
      </c>
    </row>
    <row r="416" spans="3:5">
      <c r="C416" s="66" t="s">
        <v>736</v>
      </c>
      <c r="D416" s="171">
        <v>354098605</v>
      </c>
      <c r="E416" s="171">
        <v>0</v>
      </c>
    </row>
    <row r="417" spans="3:5">
      <c r="C417" s="66" t="s">
        <v>737</v>
      </c>
      <c r="D417" s="171">
        <v>8000000</v>
      </c>
      <c r="E417" s="171">
        <v>0</v>
      </c>
    </row>
    <row r="418" spans="3:5">
      <c r="C418" s="66" t="s">
        <v>738</v>
      </c>
      <c r="D418" s="171">
        <v>10217612</v>
      </c>
      <c r="E418" s="171">
        <v>0</v>
      </c>
    </row>
    <row r="419" spans="3:5">
      <c r="C419" s="66" t="s">
        <v>739</v>
      </c>
      <c r="D419" s="171">
        <v>90994893</v>
      </c>
      <c r="E419" s="171">
        <v>24674638.670000002</v>
      </c>
    </row>
    <row r="420" spans="3:5">
      <c r="C420" s="66" t="s">
        <v>740</v>
      </c>
      <c r="D420" s="171">
        <v>42029812</v>
      </c>
      <c r="E420" s="171">
        <v>0</v>
      </c>
    </row>
    <row r="421" spans="3:5">
      <c r="C421" s="66" t="s">
        <v>741</v>
      </c>
      <c r="D421" s="171">
        <v>18486497</v>
      </c>
      <c r="E421" s="171">
        <v>0</v>
      </c>
    </row>
    <row r="422" spans="3:5">
      <c r="C422" s="66" t="s">
        <v>742</v>
      </c>
      <c r="D422" s="171">
        <v>10000000</v>
      </c>
      <c r="E422" s="171">
        <v>0</v>
      </c>
    </row>
    <row r="423" spans="3:5">
      <c r="C423" s="66" t="s">
        <v>743</v>
      </c>
      <c r="D423" s="171">
        <v>50031562</v>
      </c>
      <c r="E423" s="171">
        <v>0</v>
      </c>
    </row>
    <row r="424" spans="3:5">
      <c r="C424" s="66" t="s">
        <v>744</v>
      </c>
      <c r="D424" s="171">
        <v>0</v>
      </c>
      <c r="E424" s="171">
        <v>0</v>
      </c>
    </row>
    <row r="425" spans="3:5">
      <c r="C425" s="119" t="s">
        <v>332</v>
      </c>
      <c r="D425" s="171">
        <v>144309643</v>
      </c>
      <c r="E425" s="171">
        <v>71540934.319999993</v>
      </c>
    </row>
    <row r="426" spans="3:5">
      <c r="C426" s="66" t="s">
        <v>745</v>
      </c>
      <c r="D426" s="171">
        <v>19999999</v>
      </c>
      <c r="E426" s="171">
        <v>18343104.489999998</v>
      </c>
    </row>
    <row r="427" spans="3:5">
      <c r="C427" s="66" t="s">
        <v>746</v>
      </c>
      <c r="D427" s="171">
        <v>41000000</v>
      </c>
      <c r="E427" s="171">
        <v>53197829.829999998</v>
      </c>
    </row>
    <row r="428" spans="3:5">
      <c r="C428" s="66" t="s">
        <v>741</v>
      </c>
      <c r="D428" s="171">
        <v>83309644</v>
      </c>
      <c r="E428" s="171">
        <v>0</v>
      </c>
    </row>
    <row r="429" spans="3:5">
      <c r="C429" s="169" t="s">
        <v>343</v>
      </c>
      <c r="D429" s="170">
        <v>491426007</v>
      </c>
      <c r="E429" s="170">
        <v>393350675.55000001</v>
      </c>
    </row>
    <row r="430" spans="3:5">
      <c r="C430" s="119" t="s">
        <v>331</v>
      </c>
      <c r="D430" s="171">
        <v>471426007</v>
      </c>
      <c r="E430" s="171">
        <v>298456046.34000003</v>
      </c>
    </row>
    <row r="431" spans="3:5">
      <c r="C431" s="66" t="s">
        <v>747</v>
      </c>
      <c r="D431" s="171">
        <v>4603072</v>
      </c>
      <c r="E431" s="171">
        <v>965975.31</v>
      </c>
    </row>
    <row r="432" spans="3:5">
      <c r="C432" s="66" t="s">
        <v>748</v>
      </c>
      <c r="D432" s="171">
        <v>48240000</v>
      </c>
      <c r="E432" s="171">
        <v>18622066.77</v>
      </c>
    </row>
    <row r="433" spans="3:5">
      <c r="C433" s="66" t="s">
        <v>749</v>
      </c>
      <c r="D433" s="171">
        <v>789735</v>
      </c>
      <c r="E433" s="171">
        <v>459520</v>
      </c>
    </row>
    <row r="434" spans="3:5">
      <c r="C434" s="66" t="s">
        <v>750</v>
      </c>
      <c r="D434" s="171">
        <v>4810533</v>
      </c>
      <c r="E434" s="171">
        <v>0</v>
      </c>
    </row>
    <row r="435" spans="3:5">
      <c r="C435" s="66" t="s">
        <v>751</v>
      </c>
      <c r="D435" s="171">
        <v>62021281</v>
      </c>
      <c r="E435" s="171">
        <v>0</v>
      </c>
    </row>
    <row r="436" spans="3:5">
      <c r="C436" s="66" t="s">
        <v>752</v>
      </c>
      <c r="D436" s="171">
        <v>20787154</v>
      </c>
      <c r="E436" s="171">
        <v>0</v>
      </c>
    </row>
    <row r="437" spans="3:5">
      <c r="C437" s="66" t="s">
        <v>753</v>
      </c>
      <c r="D437" s="171">
        <v>2523769</v>
      </c>
      <c r="E437" s="171">
        <v>0</v>
      </c>
    </row>
    <row r="438" spans="3:5">
      <c r="C438" s="66" t="s">
        <v>754</v>
      </c>
      <c r="D438" s="171">
        <v>10947984</v>
      </c>
      <c r="E438" s="171">
        <v>3181189.17</v>
      </c>
    </row>
    <row r="439" spans="3:5">
      <c r="C439" s="66" t="s">
        <v>755</v>
      </c>
      <c r="D439" s="171">
        <v>97282052</v>
      </c>
      <c r="E439" s="171">
        <v>70992529.920000002</v>
      </c>
    </row>
    <row r="440" spans="3:5">
      <c r="C440" s="66" t="s">
        <v>756</v>
      </c>
      <c r="D440" s="171">
        <v>6944551</v>
      </c>
      <c r="E440" s="171">
        <v>0</v>
      </c>
    </row>
    <row r="441" spans="3:5">
      <c r="C441" s="66" t="s">
        <v>757</v>
      </c>
      <c r="D441" s="171">
        <v>45173787</v>
      </c>
      <c r="E441" s="171">
        <v>32517980</v>
      </c>
    </row>
    <row r="442" spans="3:5">
      <c r="C442" s="66" t="s">
        <v>758</v>
      </c>
      <c r="D442" s="171">
        <v>6944551</v>
      </c>
      <c r="E442" s="171">
        <v>0</v>
      </c>
    </row>
    <row r="443" spans="3:5">
      <c r="C443" s="66" t="s">
        <v>759</v>
      </c>
      <c r="D443" s="171">
        <v>955159</v>
      </c>
      <c r="E443" s="171">
        <v>0</v>
      </c>
    </row>
    <row r="444" spans="3:5">
      <c r="C444" s="66" t="s">
        <v>760</v>
      </c>
      <c r="D444" s="171">
        <v>10000000</v>
      </c>
      <c r="E444" s="171">
        <v>0</v>
      </c>
    </row>
    <row r="445" spans="3:5">
      <c r="C445" s="66" t="s">
        <v>761</v>
      </c>
      <c r="D445" s="171">
        <v>32379976</v>
      </c>
      <c r="E445" s="171">
        <v>28050885</v>
      </c>
    </row>
    <row r="446" spans="3:5">
      <c r="C446" s="66" t="s">
        <v>762</v>
      </c>
      <c r="D446" s="171">
        <v>8081935</v>
      </c>
      <c r="E446" s="171">
        <v>0</v>
      </c>
    </row>
    <row r="447" spans="3:5">
      <c r="C447" s="66" t="s">
        <v>763</v>
      </c>
      <c r="D447" s="171">
        <v>43776923</v>
      </c>
      <c r="E447" s="171">
        <v>34287040.989999995</v>
      </c>
    </row>
    <row r="448" spans="3:5">
      <c r="C448" s="66" t="s">
        <v>764</v>
      </c>
      <c r="D448" s="171">
        <v>30998493</v>
      </c>
      <c r="E448" s="171">
        <v>16457016</v>
      </c>
    </row>
    <row r="449" spans="3:5">
      <c r="C449" s="66" t="s">
        <v>765</v>
      </c>
      <c r="D449" s="171">
        <v>34165052</v>
      </c>
      <c r="E449" s="171">
        <v>92921843.180000007</v>
      </c>
    </row>
    <row r="450" spans="3:5">
      <c r="C450" s="119" t="s">
        <v>332</v>
      </c>
      <c r="D450" s="171">
        <v>20000000</v>
      </c>
      <c r="E450" s="171">
        <v>69715829.209999993</v>
      </c>
    </row>
    <row r="451" spans="3:5">
      <c r="C451" s="66" t="s">
        <v>766</v>
      </c>
      <c r="D451" s="171">
        <v>20000000</v>
      </c>
      <c r="E451" s="171">
        <v>11692176.310000001</v>
      </c>
    </row>
    <row r="452" spans="3:5">
      <c r="C452" s="66" t="s">
        <v>765</v>
      </c>
      <c r="D452" s="171">
        <v>0</v>
      </c>
      <c r="E452" s="171">
        <v>58023652.899999999</v>
      </c>
    </row>
    <row r="453" spans="3:5">
      <c r="C453" s="119" t="s">
        <v>334</v>
      </c>
      <c r="D453" s="171">
        <v>0</v>
      </c>
      <c r="E453" s="171">
        <v>25178800</v>
      </c>
    </row>
    <row r="454" spans="3:5">
      <c r="C454" s="66" t="s">
        <v>765</v>
      </c>
      <c r="D454" s="171">
        <v>0</v>
      </c>
      <c r="E454" s="171">
        <v>25178800</v>
      </c>
    </row>
    <row r="455" spans="3:5">
      <c r="C455" s="169" t="s">
        <v>344</v>
      </c>
      <c r="D455" s="170">
        <v>464694984</v>
      </c>
      <c r="E455" s="170">
        <v>108954221.38000001</v>
      </c>
    </row>
    <row r="456" spans="3:5">
      <c r="C456" s="119" t="s">
        <v>331</v>
      </c>
      <c r="D456" s="171">
        <v>464694984</v>
      </c>
      <c r="E456" s="171">
        <v>96743969.620000005</v>
      </c>
    </row>
    <row r="457" spans="3:5">
      <c r="C457" s="66" t="s">
        <v>767</v>
      </c>
      <c r="D457" s="171">
        <v>2799546</v>
      </c>
      <c r="E457" s="171">
        <v>183338.07</v>
      </c>
    </row>
    <row r="458" spans="3:5">
      <c r="C458" s="66" t="s">
        <v>768</v>
      </c>
      <c r="D458" s="171">
        <v>1256445</v>
      </c>
      <c r="E458" s="171">
        <v>660000</v>
      </c>
    </row>
    <row r="459" spans="3:5">
      <c r="C459" s="66" t="s">
        <v>769</v>
      </c>
      <c r="D459" s="171">
        <v>2799546</v>
      </c>
      <c r="E459" s="171">
        <v>0</v>
      </c>
    </row>
    <row r="460" spans="3:5">
      <c r="C460" s="66" t="s">
        <v>770</v>
      </c>
      <c r="D460" s="171">
        <v>15000000</v>
      </c>
      <c r="E460" s="171">
        <v>7032201.9199999999</v>
      </c>
    </row>
    <row r="461" spans="3:5">
      <c r="C461" s="66" t="s">
        <v>771</v>
      </c>
      <c r="D461" s="171">
        <v>10611201</v>
      </c>
      <c r="E461" s="171">
        <v>0</v>
      </c>
    </row>
    <row r="462" spans="3:5">
      <c r="C462" s="66" t="s">
        <v>772</v>
      </c>
      <c r="D462" s="171">
        <v>29646707</v>
      </c>
      <c r="E462" s="171">
        <v>0</v>
      </c>
    </row>
    <row r="463" spans="3:5">
      <c r="C463" s="66" t="s">
        <v>773</v>
      </c>
      <c r="D463" s="171">
        <v>425768</v>
      </c>
      <c r="E463" s="171">
        <v>0</v>
      </c>
    </row>
    <row r="464" spans="3:5">
      <c r="C464" s="66" t="s">
        <v>774</v>
      </c>
      <c r="D464" s="171">
        <v>37397609</v>
      </c>
      <c r="E464" s="171">
        <v>17042965.109999999</v>
      </c>
    </row>
    <row r="465" spans="3:5">
      <c r="C465" s="66" t="s">
        <v>775</v>
      </c>
      <c r="D465" s="171">
        <v>4920242</v>
      </c>
      <c r="E465" s="171">
        <v>0</v>
      </c>
    </row>
    <row r="466" spans="3:5">
      <c r="C466" s="66" t="s">
        <v>776</v>
      </c>
      <c r="D466" s="171">
        <v>18284533</v>
      </c>
      <c r="E466" s="171">
        <v>0</v>
      </c>
    </row>
    <row r="467" spans="3:5">
      <c r="C467" s="66" t="s">
        <v>777</v>
      </c>
      <c r="D467" s="171">
        <v>6106338</v>
      </c>
      <c r="E467" s="171">
        <v>2198268.2200000002</v>
      </c>
    </row>
    <row r="468" spans="3:5">
      <c r="C468" s="66" t="s">
        <v>778</v>
      </c>
      <c r="D468" s="171">
        <v>7364658</v>
      </c>
      <c r="E468" s="171">
        <v>2773595.2</v>
      </c>
    </row>
    <row r="469" spans="3:5">
      <c r="C469" s="66" t="s">
        <v>779</v>
      </c>
      <c r="D469" s="171">
        <v>5129592</v>
      </c>
      <c r="E469" s="171">
        <v>1510084.54</v>
      </c>
    </row>
    <row r="470" spans="3:5">
      <c r="C470" s="66" t="s">
        <v>780</v>
      </c>
      <c r="D470" s="171">
        <v>13752724</v>
      </c>
      <c r="E470" s="171">
        <v>0</v>
      </c>
    </row>
    <row r="471" spans="3:5">
      <c r="C471" s="66" t="s">
        <v>781</v>
      </c>
      <c r="D471" s="171">
        <v>7379600</v>
      </c>
      <c r="E471" s="171">
        <v>0</v>
      </c>
    </row>
    <row r="472" spans="3:5">
      <c r="C472" s="66" t="s">
        <v>782</v>
      </c>
      <c r="D472" s="171">
        <v>23744168</v>
      </c>
      <c r="E472" s="171">
        <v>0</v>
      </c>
    </row>
    <row r="473" spans="3:5">
      <c r="C473" s="66" t="s">
        <v>783</v>
      </c>
      <c r="D473" s="171">
        <v>13421241</v>
      </c>
      <c r="E473" s="171">
        <v>8102351.5800000001</v>
      </c>
    </row>
    <row r="474" spans="3:5">
      <c r="C474" s="66" t="s">
        <v>784</v>
      </c>
      <c r="D474" s="171">
        <v>5137508</v>
      </c>
      <c r="E474" s="171">
        <v>0</v>
      </c>
    </row>
    <row r="475" spans="3:5">
      <c r="C475" s="66" t="s">
        <v>785</v>
      </c>
      <c r="D475" s="171">
        <v>15774478</v>
      </c>
      <c r="E475" s="171">
        <v>0</v>
      </c>
    </row>
    <row r="476" spans="3:5">
      <c r="C476" s="66" t="s">
        <v>786</v>
      </c>
      <c r="D476" s="171">
        <v>65464844</v>
      </c>
      <c r="E476" s="171">
        <v>0</v>
      </c>
    </row>
    <row r="477" spans="3:5">
      <c r="C477" s="66" t="s">
        <v>787</v>
      </c>
      <c r="D477" s="171">
        <v>5000000</v>
      </c>
      <c r="E477" s="171">
        <v>0</v>
      </c>
    </row>
    <row r="478" spans="3:5">
      <c r="C478" s="66" t="s">
        <v>788</v>
      </c>
      <c r="D478" s="171">
        <v>32081839</v>
      </c>
      <c r="E478" s="171">
        <v>0</v>
      </c>
    </row>
    <row r="479" spans="3:5">
      <c r="C479" s="66" t="s">
        <v>789</v>
      </c>
      <c r="D479" s="171">
        <v>102065877</v>
      </c>
      <c r="E479" s="171">
        <v>57241164.980000004</v>
      </c>
    </row>
    <row r="480" spans="3:5">
      <c r="C480" s="66" t="s">
        <v>790</v>
      </c>
      <c r="D480" s="171">
        <v>39130520</v>
      </c>
      <c r="E480" s="171">
        <v>0</v>
      </c>
    </row>
    <row r="481" spans="3:5">
      <c r="C481" s="119" t="s">
        <v>332</v>
      </c>
      <c r="D481" s="171">
        <v>0</v>
      </c>
      <c r="E481" s="171">
        <v>12210251.760000002</v>
      </c>
    </row>
    <row r="482" spans="3:5">
      <c r="C482" s="66" t="s">
        <v>791</v>
      </c>
      <c r="D482" s="171">
        <v>0</v>
      </c>
      <c r="E482" s="171">
        <v>12210251.760000002</v>
      </c>
    </row>
    <row r="483" spans="3:5">
      <c r="C483" s="169" t="s">
        <v>345</v>
      </c>
      <c r="D483" s="170">
        <v>1838115789</v>
      </c>
      <c r="E483" s="170">
        <v>1075750619.24</v>
      </c>
    </row>
    <row r="484" spans="3:5">
      <c r="C484" s="119" t="s">
        <v>331</v>
      </c>
      <c r="D484" s="171">
        <v>1587700010</v>
      </c>
      <c r="E484" s="171">
        <v>979109451.52999985</v>
      </c>
    </row>
    <row r="485" spans="3:5">
      <c r="C485" s="66" t="s">
        <v>792</v>
      </c>
      <c r="D485" s="171">
        <v>2030470</v>
      </c>
      <c r="E485" s="171">
        <v>1107200</v>
      </c>
    </row>
    <row r="486" spans="3:5">
      <c r="C486" s="66" t="s">
        <v>793</v>
      </c>
      <c r="D486" s="171">
        <v>0</v>
      </c>
      <c r="E486" s="171">
        <v>1008065.76</v>
      </c>
    </row>
    <row r="487" spans="3:5">
      <c r="C487" s="66" t="s">
        <v>1879</v>
      </c>
      <c r="D487" s="171">
        <v>0</v>
      </c>
      <c r="E487" s="171">
        <v>0</v>
      </c>
    </row>
    <row r="488" spans="3:5">
      <c r="C488" s="66" t="s">
        <v>794</v>
      </c>
      <c r="D488" s="171">
        <v>4127067</v>
      </c>
      <c r="E488" s="171">
        <v>0</v>
      </c>
    </row>
    <row r="489" spans="3:5">
      <c r="C489" s="66" t="s">
        <v>795</v>
      </c>
      <c r="D489" s="171">
        <v>1253439</v>
      </c>
      <c r="E489" s="171">
        <v>0</v>
      </c>
    </row>
    <row r="490" spans="3:5">
      <c r="C490" s="66" t="s">
        <v>796</v>
      </c>
      <c r="D490" s="171">
        <v>44422301</v>
      </c>
      <c r="E490" s="171">
        <v>0</v>
      </c>
    </row>
    <row r="491" spans="3:5">
      <c r="C491" s="66" t="s">
        <v>797</v>
      </c>
      <c r="D491" s="171">
        <v>2030470</v>
      </c>
      <c r="E491" s="171">
        <v>0</v>
      </c>
    </row>
    <row r="492" spans="3:5">
      <c r="C492" s="66" t="s">
        <v>798</v>
      </c>
      <c r="D492" s="171">
        <v>73589468</v>
      </c>
      <c r="E492" s="171">
        <v>97099589.920000002</v>
      </c>
    </row>
    <row r="493" spans="3:5">
      <c r="C493" s="66" t="s">
        <v>799</v>
      </c>
      <c r="D493" s="171">
        <v>791841</v>
      </c>
      <c r="E493" s="171">
        <v>0</v>
      </c>
    </row>
    <row r="494" spans="3:5">
      <c r="C494" s="66" t="s">
        <v>800</v>
      </c>
      <c r="D494" s="171">
        <v>481336</v>
      </c>
      <c r="E494" s="171">
        <v>0</v>
      </c>
    </row>
    <row r="495" spans="3:5">
      <c r="C495" s="66" t="s">
        <v>801</v>
      </c>
      <c r="D495" s="171">
        <v>10909446</v>
      </c>
      <c r="E495" s="171">
        <v>0</v>
      </c>
    </row>
    <row r="496" spans="3:5">
      <c r="C496" s="66" t="s">
        <v>802</v>
      </c>
      <c r="D496" s="171">
        <v>20000000</v>
      </c>
      <c r="E496" s="171">
        <v>0</v>
      </c>
    </row>
    <row r="497" spans="3:5">
      <c r="C497" s="66" t="s">
        <v>803</v>
      </c>
      <c r="D497" s="171">
        <v>2088607</v>
      </c>
      <c r="E497" s="171">
        <v>0</v>
      </c>
    </row>
    <row r="498" spans="3:5">
      <c r="C498" s="66" t="s">
        <v>804</v>
      </c>
      <c r="D498" s="171">
        <v>93000000</v>
      </c>
      <c r="E498" s="171">
        <v>2461579.86</v>
      </c>
    </row>
    <row r="499" spans="3:5">
      <c r="C499" s="66" t="s">
        <v>805</v>
      </c>
      <c r="D499" s="171">
        <v>3614249</v>
      </c>
      <c r="E499" s="171">
        <v>3993038</v>
      </c>
    </row>
    <row r="500" spans="3:5">
      <c r="C500" s="66" t="s">
        <v>806</v>
      </c>
      <c r="D500" s="171">
        <v>20000000</v>
      </c>
      <c r="E500" s="171">
        <v>20000000</v>
      </c>
    </row>
    <row r="501" spans="3:5">
      <c r="C501" s="66" t="s">
        <v>807</v>
      </c>
      <c r="D501" s="171">
        <v>791841</v>
      </c>
      <c r="E501" s="171">
        <v>0</v>
      </c>
    </row>
    <row r="502" spans="3:5">
      <c r="C502" s="66" t="s">
        <v>808</v>
      </c>
      <c r="D502" s="171">
        <v>20000000</v>
      </c>
      <c r="E502" s="171">
        <v>0</v>
      </c>
    </row>
    <row r="503" spans="3:5">
      <c r="C503" s="66" t="s">
        <v>809</v>
      </c>
      <c r="D503" s="171">
        <v>2753439</v>
      </c>
      <c r="E503" s="171">
        <v>0</v>
      </c>
    </row>
    <row r="504" spans="3:5">
      <c r="C504" s="66" t="s">
        <v>810</v>
      </c>
      <c r="D504" s="171">
        <v>20000000</v>
      </c>
      <c r="E504" s="171">
        <v>20000000</v>
      </c>
    </row>
    <row r="505" spans="3:5">
      <c r="C505" s="66" t="s">
        <v>811</v>
      </c>
      <c r="D505" s="171">
        <v>0</v>
      </c>
      <c r="E505" s="171">
        <v>2431535.48</v>
      </c>
    </row>
    <row r="506" spans="3:5">
      <c r="C506" s="66" t="s">
        <v>812</v>
      </c>
      <c r="D506" s="171">
        <v>141167282</v>
      </c>
      <c r="E506" s="171">
        <v>0</v>
      </c>
    </row>
    <row r="507" spans="3:5">
      <c r="C507" s="66" t="s">
        <v>813</v>
      </c>
      <c r="D507" s="171">
        <v>29000000</v>
      </c>
      <c r="E507" s="171">
        <v>0</v>
      </c>
    </row>
    <row r="508" spans="3:5">
      <c r="C508" s="66" t="s">
        <v>814</v>
      </c>
      <c r="D508" s="171">
        <v>9467926</v>
      </c>
      <c r="E508" s="171">
        <v>1201320.6599999999</v>
      </c>
    </row>
    <row r="509" spans="3:5">
      <c r="C509" s="66" t="s">
        <v>815</v>
      </c>
      <c r="D509" s="171">
        <v>261078074</v>
      </c>
      <c r="E509" s="171">
        <v>0</v>
      </c>
    </row>
    <row r="510" spans="3:5">
      <c r="C510" s="66" t="s">
        <v>816</v>
      </c>
      <c r="D510" s="171">
        <v>20000000</v>
      </c>
      <c r="E510" s="171">
        <v>60875067.689999998</v>
      </c>
    </row>
    <row r="511" spans="3:5">
      <c r="C511" s="66" t="s">
        <v>817</v>
      </c>
      <c r="D511" s="171">
        <v>10000000</v>
      </c>
      <c r="E511" s="171">
        <v>0</v>
      </c>
    </row>
    <row r="512" spans="3:5">
      <c r="C512" s="66" t="s">
        <v>818</v>
      </c>
      <c r="D512" s="171">
        <v>0</v>
      </c>
      <c r="E512" s="171">
        <v>31273062</v>
      </c>
    </row>
    <row r="513" spans="3:5">
      <c r="C513" s="66" t="s">
        <v>819</v>
      </c>
      <c r="D513" s="171">
        <v>52764804</v>
      </c>
      <c r="E513" s="171">
        <v>16425923.210000001</v>
      </c>
    </row>
    <row r="514" spans="3:5">
      <c r="C514" s="66" t="s">
        <v>820</v>
      </c>
      <c r="D514" s="171">
        <v>5000000</v>
      </c>
      <c r="E514" s="171">
        <v>0</v>
      </c>
    </row>
    <row r="515" spans="3:5">
      <c r="C515" s="66" t="s">
        <v>821</v>
      </c>
      <c r="D515" s="171">
        <v>23291774</v>
      </c>
      <c r="E515" s="171">
        <v>12847955.949999999</v>
      </c>
    </row>
    <row r="516" spans="3:5">
      <c r="C516" s="66" t="s">
        <v>822</v>
      </c>
      <c r="D516" s="171">
        <v>124198927</v>
      </c>
      <c r="E516" s="171">
        <v>349418511.52999997</v>
      </c>
    </row>
    <row r="517" spans="3:5">
      <c r="C517" s="66" t="s">
        <v>823</v>
      </c>
      <c r="D517" s="171">
        <v>165440861</v>
      </c>
      <c r="E517" s="171">
        <v>154223230.62</v>
      </c>
    </row>
    <row r="518" spans="3:5">
      <c r="C518" s="66" t="s">
        <v>824</v>
      </c>
      <c r="D518" s="171">
        <v>10000000</v>
      </c>
      <c r="E518" s="171">
        <v>19034684.27</v>
      </c>
    </row>
    <row r="519" spans="3:5">
      <c r="C519" s="66" t="s">
        <v>825</v>
      </c>
      <c r="D519" s="171">
        <v>14508081</v>
      </c>
      <c r="E519" s="171">
        <v>3294886.39</v>
      </c>
    </row>
    <row r="520" spans="3:5">
      <c r="C520" s="66" t="s">
        <v>826</v>
      </c>
      <c r="D520" s="171">
        <v>73950835</v>
      </c>
      <c r="E520" s="171">
        <v>56477353.359999999</v>
      </c>
    </row>
    <row r="521" spans="3:5">
      <c r="C521" s="66" t="s">
        <v>827</v>
      </c>
      <c r="D521" s="171">
        <v>19889640</v>
      </c>
      <c r="E521" s="171">
        <v>4462456.12</v>
      </c>
    </row>
    <row r="522" spans="3:5">
      <c r="C522" s="66" t="s">
        <v>828</v>
      </c>
      <c r="D522" s="171">
        <v>20159965</v>
      </c>
      <c r="E522" s="171">
        <v>0</v>
      </c>
    </row>
    <row r="523" spans="3:5">
      <c r="C523" s="66" t="s">
        <v>829</v>
      </c>
      <c r="D523" s="171">
        <v>77445249</v>
      </c>
      <c r="E523" s="171">
        <v>0</v>
      </c>
    </row>
    <row r="524" spans="3:5">
      <c r="C524" s="66" t="s">
        <v>830</v>
      </c>
      <c r="D524" s="171">
        <v>2000000</v>
      </c>
      <c r="E524" s="171">
        <v>0</v>
      </c>
    </row>
    <row r="525" spans="3:5">
      <c r="C525" s="66" t="s">
        <v>831</v>
      </c>
      <c r="D525" s="171">
        <v>10000000</v>
      </c>
      <c r="E525" s="171">
        <v>0</v>
      </c>
    </row>
    <row r="526" spans="3:5">
      <c r="C526" s="66" t="s">
        <v>832</v>
      </c>
      <c r="D526" s="171">
        <v>2000000</v>
      </c>
      <c r="E526" s="171">
        <v>0</v>
      </c>
    </row>
    <row r="527" spans="3:5">
      <c r="C527" s="66" t="s">
        <v>833</v>
      </c>
      <c r="D527" s="171">
        <v>85653451</v>
      </c>
      <c r="E527" s="171">
        <v>65605029.049999997</v>
      </c>
    </row>
    <row r="528" spans="3:5">
      <c r="C528" s="66" t="s">
        <v>834</v>
      </c>
      <c r="D528" s="171">
        <v>35520682</v>
      </c>
      <c r="E528" s="171">
        <v>48744647.649999999</v>
      </c>
    </row>
    <row r="529" spans="3:7">
      <c r="C529" s="66" t="s">
        <v>835</v>
      </c>
      <c r="D529" s="171">
        <v>16689757</v>
      </c>
      <c r="E529" s="171">
        <v>0</v>
      </c>
    </row>
    <row r="530" spans="3:7">
      <c r="C530" s="66" t="s">
        <v>836</v>
      </c>
      <c r="D530" s="171">
        <v>56588728</v>
      </c>
      <c r="E530" s="171">
        <v>7124314.0099999998</v>
      </c>
    </row>
    <row r="531" spans="3:7">
      <c r="C531" s="119" t="s">
        <v>332</v>
      </c>
      <c r="D531" s="171">
        <v>250415779</v>
      </c>
      <c r="E531" s="171">
        <v>96641167.709999993</v>
      </c>
    </row>
    <row r="532" spans="3:7">
      <c r="C532" s="66" t="s">
        <v>837</v>
      </c>
      <c r="D532" s="171">
        <v>162716893</v>
      </c>
      <c r="E532" s="171">
        <v>0</v>
      </c>
    </row>
    <row r="533" spans="3:7">
      <c r="C533" s="66" t="s">
        <v>838</v>
      </c>
      <c r="D533" s="171">
        <v>7797132</v>
      </c>
      <c r="E533" s="171">
        <v>4742824.6500000004</v>
      </c>
    </row>
    <row r="534" spans="3:7">
      <c r="C534" s="66" t="s">
        <v>839</v>
      </c>
      <c r="D534" s="171">
        <v>40125835</v>
      </c>
      <c r="E534" s="171">
        <v>40951965.840000004</v>
      </c>
    </row>
    <row r="535" spans="3:7">
      <c r="C535" s="66" t="s">
        <v>840</v>
      </c>
      <c r="D535" s="171">
        <v>924915</v>
      </c>
      <c r="E535" s="171">
        <v>0</v>
      </c>
      <c r="G535" s="161"/>
    </row>
    <row r="536" spans="3:7">
      <c r="C536" s="66" t="s">
        <v>841</v>
      </c>
      <c r="D536" s="171">
        <v>38851004</v>
      </c>
      <c r="E536" s="171">
        <v>23516068.949999999</v>
      </c>
    </row>
    <row r="537" spans="3:7">
      <c r="C537" s="66" t="s">
        <v>842</v>
      </c>
      <c r="D537" s="171">
        <v>0</v>
      </c>
      <c r="E537" s="171">
        <v>27430308.27</v>
      </c>
    </row>
    <row r="538" spans="3:7">
      <c r="C538" s="169" t="s">
        <v>346</v>
      </c>
      <c r="D538" s="170">
        <v>590800924</v>
      </c>
      <c r="E538" s="170">
        <v>384050302.02999997</v>
      </c>
    </row>
    <row r="539" spans="3:7">
      <c r="C539" s="119" t="s">
        <v>331</v>
      </c>
      <c r="D539" s="171">
        <v>432160924</v>
      </c>
      <c r="E539" s="171">
        <v>368522337.44</v>
      </c>
    </row>
    <row r="540" spans="3:7">
      <c r="C540" s="66" t="s">
        <v>843</v>
      </c>
      <c r="D540" s="171">
        <v>10954464</v>
      </c>
      <c r="E540" s="171">
        <v>0</v>
      </c>
    </row>
    <row r="541" spans="3:7">
      <c r="C541" s="66" t="s">
        <v>844</v>
      </c>
      <c r="D541" s="171">
        <v>0</v>
      </c>
      <c r="E541" s="171">
        <v>522536.13</v>
      </c>
    </row>
    <row r="542" spans="3:7">
      <c r="C542" s="66" t="s">
        <v>845</v>
      </c>
      <c r="D542" s="171">
        <v>15000000</v>
      </c>
      <c r="E542" s="171">
        <v>0</v>
      </c>
    </row>
    <row r="543" spans="3:7">
      <c r="C543" s="66" t="s">
        <v>846</v>
      </c>
      <c r="D543" s="171">
        <v>5000000</v>
      </c>
      <c r="E543" s="171">
        <v>0</v>
      </c>
    </row>
    <row r="544" spans="3:7">
      <c r="C544" s="66" t="s">
        <v>847</v>
      </c>
      <c r="D544" s="171">
        <v>783418</v>
      </c>
      <c r="E544" s="171">
        <v>0</v>
      </c>
    </row>
    <row r="545" spans="3:5">
      <c r="C545" s="66" t="s">
        <v>848</v>
      </c>
      <c r="D545" s="171">
        <v>6726364</v>
      </c>
      <c r="E545" s="171">
        <v>0</v>
      </c>
    </row>
    <row r="546" spans="3:5">
      <c r="C546" s="66" t="s">
        <v>849</v>
      </c>
      <c r="D546" s="171">
        <v>783417</v>
      </c>
      <c r="E546" s="171">
        <v>0</v>
      </c>
    </row>
    <row r="547" spans="3:5">
      <c r="C547" s="66" t="s">
        <v>850</v>
      </c>
      <c r="D547" s="171">
        <v>0</v>
      </c>
      <c r="E547" s="171">
        <v>66216928.509999998</v>
      </c>
    </row>
    <row r="548" spans="3:5">
      <c r="C548" s="66" t="s">
        <v>851</v>
      </c>
      <c r="D548" s="171">
        <v>0</v>
      </c>
      <c r="E548" s="171">
        <v>1648421</v>
      </c>
    </row>
    <row r="549" spans="3:5">
      <c r="C549" s="66" t="s">
        <v>852</v>
      </c>
      <c r="D549" s="171">
        <v>12066015</v>
      </c>
      <c r="E549" s="171">
        <v>0</v>
      </c>
    </row>
    <row r="550" spans="3:5">
      <c r="C550" s="66" t="s">
        <v>853</v>
      </c>
      <c r="D550" s="171">
        <v>3417914</v>
      </c>
      <c r="E550" s="171">
        <v>2217528</v>
      </c>
    </row>
    <row r="551" spans="3:5">
      <c r="C551" s="66" t="s">
        <v>854</v>
      </c>
      <c r="D551" s="171">
        <v>21182604</v>
      </c>
      <c r="E551" s="171">
        <v>0</v>
      </c>
    </row>
    <row r="552" spans="3:5">
      <c r="C552" s="66" t="s">
        <v>855</v>
      </c>
      <c r="D552" s="171">
        <v>0</v>
      </c>
      <c r="E552" s="171">
        <v>4510786.4800000004</v>
      </c>
    </row>
    <row r="553" spans="3:5">
      <c r="C553" s="66" t="s">
        <v>856</v>
      </c>
      <c r="D553" s="171">
        <v>0</v>
      </c>
      <c r="E553" s="171">
        <v>0</v>
      </c>
    </row>
    <row r="554" spans="3:5">
      <c r="C554" s="66" t="s">
        <v>857</v>
      </c>
      <c r="D554" s="171">
        <v>184848771</v>
      </c>
      <c r="E554" s="171">
        <v>156775162.43000001</v>
      </c>
    </row>
    <row r="555" spans="3:5">
      <c r="C555" s="66" t="s">
        <v>858</v>
      </c>
      <c r="D555" s="171">
        <v>55372480</v>
      </c>
      <c r="E555" s="171">
        <v>47978067.140000001</v>
      </c>
    </row>
    <row r="556" spans="3:5">
      <c r="C556" s="66" t="s">
        <v>859</v>
      </c>
      <c r="D556" s="171">
        <v>81505429</v>
      </c>
      <c r="E556" s="171">
        <v>67674717.819999993</v>
      </c>
    </row>
    <row r="557" spans="3:5">
      <c r="C557" s="66" t="s">
        <v>860</v>
      </c>
      <c r="D557" s="171">
        <v>2792904</v>
      </c>
      <c r="E557" s="171">
        <v>0</v>
      </c>
    </row>
    <row r="558" spans="3:5">
      <c r="C558" s="66" t="s">
        <v>861</v>
      </c>
      <c r="D558" s="171">
        <v>31727144</v>
      </c>
      <c r="E558" s="171">
        <v>20978189.93</v>
      </c>
    </row>
    <row r="559" spans="3:5">
      <c r="C559" s="119" t="s">
        <v>332</v>
      </c>
      <c r="D559" s="171">
        <v>158640000</v>
      </c>
      <c r="E559" s="171">
        <v>15527964.59</v>
      </c>
    </row>
    <row r="560" spans="3:5">
      <c r="C560" s="66" t="s">
        <v>862</v>
      </c>
      <c r="D560" s="171">
        <v>0</v>
      </c>
      <c r="E560" s="171">
        <v>15527964.59</v>
      </c>
    </row>
    <row r="561" spans="3:5">
      <c r="C561" s="66" t="s">
        <v>863</v>
      </c>
      <c r="D561" s="171">
        <v>158640000</v>
      </c>
      <c r="E561" s="171">
        <v>0</v>
      </c>
    </row>
    <row r="562" spans="3:5">
      <c r="C562" s="169" t="s">
        <v>347</v>
      </c>
      <c r="D562" s="170">
        <v>1210673472</v>
      </c>
      <c r="E562" s="170">
        <v>918749379.23000014</v>
      </c>
    </row>
    <row r="563" spans="3:5">
      <c r="C563" s="119" t="s">
        <v>331</v>
      </c>
      <c r="D563" s="171">
        <v>1067488608</v>
      </c>
      <c r="E563" s="171">
        <v>617188598.77999997</v>
      </c>
    </row>
    <row r="564" spans="3:5">
      <c r="C564" s="66" t="s">
        <v>864</v>
      </c>
      <c r="D564" s="171">
        <v>7940241</v>
      </c>
      <c r="E564" s="171">
        <v>0</v>
      </c>
    </row>
    <row r="565" spans="3:5">
      <c r="C565" s="66" t="s">
        <v>865</v>
      </c>
      <c r="D565" s="171">
        <v>1495764</v>
      </c>
      <c r="E565" s="171">
        <v>0</v>
      </c>
    </row>
    <row r="566" spans="3:5">
      <c r="C566" s="66" t="s">
        <v>866</v>
      </c>
      <c r="D566" s="171">
        <v>1124434</v>
      </c>
      <c r="E566" s="171">
        <v>0</v>
      </c>
    </row>
    <row r="567" spans="3:5">
      <c r="C567" s="66" t="s">
        <v>867</v>
      </c>
      <c r="D567" s="171">
        <v>4270029</v>
      </c>
      <c r="E567" s="171">
        <v>0</v>
      </c>
    </row>
    <row r="568" spans="3:5">
      <c r="C568" s="66" t="s">
        <v>868</v>
      </c>
      <c r="D568" s="171">
        <v>2595669</v>
      </c>
      <c r="E568" s="171">
        <v>0</v>
      </c>
    </row>
    <row r="569" spans="3:5">
      <c r="C569" s="66" t="s">
        <v>869</v>
      </c>
      <c r="D569" s="171">
        <v>705374</v>
      </c>
      <c r="E569" s="171">
        <v>0</v>
      </c>
    </row>
    <row r="570" spans="3:5">
      <c r="C570" s="66" t="s">
        <v>870</v>
      </c>
      <c r="D570" s="171">
        <v>4638767</v>
      </c>
      <c r="E570" s="171">
        <v>0</v>
      </c>
    </row>
    <row r="571" spans="3:5">
      <c r="C571" s="66" t="s">
        <v>871</v>
      </c>
      <c r="D571" s="171">
        <v>3752852</v>
      </c>
      <c r="E571" s="171">
        <v>0</v>
      </c>
    </row>
    <row r="572" spans="3:5">
      <c r="C572" s="66" t="s">
        <v>872</v>
      </c>
      <c r="D572" s="171">
        <v>27415214</v>
      </c>
      <c r="E572" s="171">
        <v>0</v>
      </c>
    </row>
    <row r="573" spans="3:5">
      <c r="C573" s="66" t="s">
        <v>873</v>
      </c>
      <c r="D573" s="171">
        <v>12244226</v>
      </c>
      <c r="E573" s="171">
        <v>0</v>
      </c>
    </row>
    <row r="574" spans="3:5">
      <c r="C574" s="66" t="s">
        <v>874</v>
      </c>
      <c r="D574" s="171">
        <v>1095313</v>
      </c>
      <c r="E574" s="171">
        <v>0</v>
      </c>
    </row>
    <row r="575" spans="3:5">
      <c r="C575" s="66" t="s">
        <v>875</v>
      </c>
      <c r="D575" s="171">
        <v>2565308</v>
      </c>
      <c r="E575" s="171">
        <v>0</v>
      </c>
    </row>
    <row r="576" spans="3:5">
      <c r="C576" s="66" t="s">
        <v>876</v>
      </c>
      <c r="D576" s="171">
        <v>2565308</v>
      </c>
      <c r="E576" s="171">
        <v>0</v>
      </c>
    </row>
    <row r="577" spans="3:5">
      <c r="C577" s="66" t="s">
        <v>877</v>
      </c>
      <c r="D577" s="171">
        <v>3765377</v>
      </c>
      <c r="E577" s="171">
        <v>0</v>
      </c>
    </row>
    <row r="578" spans="3:5">
      <c r="C578" s="66" t="s">
        <v>878</v>
      </c>
      <c r="D578" s="171">
        <v>1262818</v>
      </c>
      <c r="E578" s="171">
        <v>0</v>
      </c>
    </row>
    <row r="579" spans="3:5">
      <c r="C579" s="66" t="s">
        <v>879</v>
      </c>
      <c r="D579" s="171">
        <v>6646032</v>
      </c>
      <c r="E579" s="171">
        <v>79993535.409999996</v>
      </c>
    </row>
    <row r="580" spans="3:5">
      <c r="C580" s="66" t="s">
        <v>880</v>
      </c>
      <c r="D580" s="171">
        <v>31184647</v>
      </c>
      <c r="E580" s="171">
        <v>1710087.83</v>
      </c>
    </row>
    <row r="581" spans="3:5">
      <c r="C581" s="66" t="s">
        <v>881</v>
      </c>
      <c r="D581" s="171">
        <v>4684108</v>
      </c>
      <c r="E581" s="171">
        <v>0</v>
      </c>
    </row>
    <row r="582" spans="3:5">
      <c r="C582" s="66" t="s">
        <v>882</v>
      </c>
      <c r="D582" s="171">
        <v>0</v>
      </c>
      <c r="E582" s="171">
        <v>2435128.94</v>
      </c>
    </row>
    <row r="583" spans="3:5">
      <c r="C583" s="66" t="s">
        <v>883</v>
      </c>
      <c r="D583" s="171">
        <v>6692496</v>
      </c>
      <c r="E583" s="171">
        <v>0</v>
      </c>
    </row>
    <row r="584" spans="3:5">
      <c r="C584" s="66" t="s">
        <v>884</v>
      </c>
      <c r="D584" s="171">
        <v>3693289</v>
      </c>
      <c r="E584" s="171">
        <v>0</v>
      </c>
    </row>
    <row r="585" spans="3:5">
      <c r="C585" s="66" t="s">
        <v>885</v>
      </c>
      <c r="D585" s="171">
        <v>0</v>
      </c>
      <c r="E585" s="171">
        <v>1710087.83</v>
      </c>
    </row>
    <row r="586" spans="3:5">
      <c r="C586" s="66" t="s">
        <v>886</v>
      </c>
      <c r="D586" s="171">
        <v>2524063</v>
      </c>
      <c r="E586" s="171">
        <v>0</v>
      </c>
    </row>
    <row r="587" spans="3:5">
      <c r="C587" s="66" t="s">
        <v>887</v>
      </c>
      <c r="D587" s="171">
        <v>0</v>
      </c>
      <c r="E587" s="171">
        <v>2557102.5499999998</v>
      </c>
    </row>
    <row r="588" spans="3:5">
      <c r="C588" s="66" t="s">
        <v>888</v>
      </c>
      <c r="D588" s="171">
        <v>2524063</v>
      </c>
      <c r="E588" s="171">
        <v>0</v>
      </c>
    </row>
    <row r="589" spans="3:5">
      <c r="C589" s="66" t="s">
        <v>889</v>
      </c>
      <c r="D589" s="171">
        <v>25216142</v>
      </c>
      <c r="E589" s="171">
        <v>0</v>
      </c>
    </row>
    <row r="590" spans="3:5">
      <c r="C590" s="66" t="s">
        <v>890</v>
      </c>
      <c r="D590" s="171">
        <v>3067874</v>
      </c>
      <c r="E590" s="171">
        <v>0</v>
      </c>
    </row>
    <row r="591" spans="3:5">
      <c r="C591" s="66" t="s">
        <v>891</v>
      </c>
      <c r="D591" s="171">
        <v>3067874</v>
      </c>
      <c r="E591" s="171">
        <v>0</v>
      </c>
    </row>
    <row r="592" spans="3:5">
      <c r="C592" s="66" t="s">
        <v>892</v>
      </c>
      <c r="D592" s="171">
        <v>5120664</v>
      </c>
      <c r="E592" s="171">
        <v>0</v>
      </c>
    </row>
    <row r="593" spans="3:5">
      <c r="C593" s="66" t="s">
        <v>893</v>
      </c>
      <c r="D593" s="171">
        <v>4341063</v>
      </c>
      <c r="E593" s="171">
        <v>0</v>
      </c>
    </row>
    <row r="594" spans="3:5">
      <c r="C594" s="66" t="s">
        <v>894</v>
      </c>
      <c r="D594" s="171">
        <v>26140065</v>
      </c>
      <c r="E594" s="171">
        <v>18138376.890000001</v>
      </c>
    </row>
    <row r="595" spans="3:5">
      <c r="C595" s="66" t="s">
        <v>895</v>
      </c>
      <c r="D595" s="171">
        <v>5103076</v>
      </c>
      <c r="E595" s="171">
        <v>0</v>
      </c>
    </row>
    <row r="596" spans="3:5">
      <c r="C596" s="66" t="s">
        <v>896</v>
      </c>
      <c r="D596" s="171">
        <v>16757020</v>
      </c>
      <c r="E596" s="171">
        <v>14299772.789999999</v>
      </c>
    </row>
    <row r="597" spans="3:5">
      <c r="C597" s="66" t="s">
        <v>897</v>
      </c>
      <c r="D597" s="171">
        <v>10000000</v>
      </c>
      <c r="E597" s="171">
        <v>0</v>
      </c>
    </row>
    <row r="598" spans="3:5">
      <c r="C598" s="66" t="s">
        <v>898</v>
      </c>
      <c r="D598" s="171">
        <v>5000000</v>
      </c>
      <c r="E598" s="171">
        <v>0</v>
      </c>
    </row>
    <row r="599" spans="3:5">
      <c r="C599" s="66" t="s">
        <v>899</v>
      </c>
      <c r="D599" s="171">
        <v>0</v>
      </c>
      <c r="E599" s="171">
        <v>1653851.52</v>
      </c>
    </row>
    <row r="600" spans="3:5">
      <c r="C600" s="66" t="s">
        <v>900</v>
      </c>
      <c r="D600" s="171">
        <v>2142699</v>
      </c>
      <c r="E600" s="171">
        <v>0</v>
      </c>
    </row>
    <row r="601" spans="3:5">
      <c r="C601" s="66" t="s">
        <v>901</v>
      </c>
      <c r="D601" s="171">
        <v>27143613</v>
      </c>
      <c r="E601" s="171">
        <v>13026347.23</v>
      </c>
    </row>
    <row r="602" spans="3:5">
      <c r="C602" s="66" t="s">
        <v>902</v>
      </c>
      <c r="D602" s="171">
        <v>136157143</v>
      </c>
      <c r="E602" s="171">
        <v>84424894.260000005</v>
      </c>
    </row>
    <row r="603" spans="3:5">
      <c r="C603" s="66" t="s">
        <v>903</v>
      </c>
      <c r="D603" s="171">
        <v>50946538</v>
      </c>
      <c r="E603" s="171">
        <v>38310156.57</v>
      </c>
    </row>
    <row r="604" spans="3:5">
      <c r="C604" s="66" t="s">
        <v>904</v>
      </c>
      <c r="D604" s="171">
        <v>8692036</v>
      </c>
      <c r="E604" s="171">
        <v>0</v>
      </c>
    </row>
    <row r="605" spans="3:5">
      <c r="C605" s="66" t="s">
        <v>905</v>
      </c>
      <c r="D605" s="171">
        <v>33489931</v>
      </c>
      <c r="E605" s="171">
        <v>0</v>
      </c>
    </row>
    <row r="606" spans="3:5">
      <c r="C606" s="66" t="s">
        <v>906</v>
      </c>
      <c r="D606" s="171">
        <v>29859567</v>
      </c>
      <c r="E606" s="171">
        <v>0</v>
      </c>
    </row>
    <row r="607" spans="3:5">
      <c r="C607" s="66" t="s">
        <v>907</v>
      </c>
      <c r="D607" s="171">
        <v>122935036</v>
      </c>
      <c r="E607" s="171">
        <v>112022030.48</v>
      </c>
    </row>
    <row r="608" spans="3:5">
      <c r="C608" s="66" t="s">
        <v>908</v>
      </c>
      <c r="D608" s="171">
        <v>38456580</v>
      </c>
      <c r="E608" s="171">
        <v>0</v>
      </c>
    </row>
    <row r="609" spans="3:5">
      <c r="C609" s="66" t="s">
        <v>909</v>
      </c>
      <c r="D609" s="171">
        <v>10000000</v>
      </c>
      <c r="E609" s="171">
        <v>0</v>
      </c>
    </row>
    <row r="610" spans="3:5">
      <c r="C610" s="66" t="s">
        <v>910</v>
      </c>
      <c r="D610" s="171">
        <v>20155391</v>
      </c>
      <c r="E610" s="171">
        <v>0</v>
      </c>
    </row>
    <row r="611" spans="3:5">
      <c r="C611" s="66" t="s">
        <v>911</v>
      </c>
      <c r="D611" s="171">
        <v>12275437</v>
      </c>
      <c r="E611" s="171">
        <v>0</v>
      </c>
    </row>
    <row r="612" spans="3:5">
      <c r="C612" s="66" t="s">
        <v>912</v>
      </c>
      <c r="D612" s="171">
        <v>30217777</v>
      </c>
      <c r="E612" s="171">
        <v>0</v>
      </c>
    </row>
    <row r="613" spans="3:5">
      <c r="C613" s="66" t="s">
        <v>913</v>
      </c>
      <c r="D613" s="171">
        <v>69223576</v>
      </c>
      <c r="E613" s="171">
        <v>69223328.329999998</v>
      </c>
    </row>
    <row r="614" spans="3:5">
      <c r="C614" s="66" t="s">
        <v>914</v>
      </c>
      <c r="D614" s="171">
        <v>100000000</v>
      </c>
      <c r="E614" s="171">
        <v>99999999.430000007</v>
      </c>
    </row>
    <row r="615" spans="3:5">
      <c r="C615" s="66" t="s">
        <v>915</v>
      </c>
      <c r="D615" s="171">
        <v>120757727</v>
      </c>
      <c r="E615" s="171">
        <v>77683898.719999999</v>
      </c>
    </row>
    <row r="616" spans="3:5">
      <c r="C616" s="66" t="s">
        <v>916</v>
      </c>
      <c r="D616" s="171">
        <v>15836387</v>
      </c>
      <c r="E616" s="171">
        <v>0</v>
      </c>
    </row>
    <row r="617" spans="3:5">
      <c r="C617" s="119" t="s">
        <v>332</v>
      </c>
      <c r="D617" s="171">
        <v>143184864</v>
      </c>
      <c r="E617" s="171">
        <v>301560780.44999999</v>
      </c>
    </row>
    <row r="618" spans="3:5">
      <c r="C618" s="66" t="s">
        <v>917</v>
      </c>
      <c r="D618" s="171">
        <v>46099145</v>
      </c>
      <c r="E618" s="171">
        <v>45907916.100000001</v>
      </c>
    </row>
    <row r="619" spans="3:5">
      <c r="C619" s="66" t="s">
        <v>918</v>
      </c>
      <c r="D619" s="171">
        <v>54198739</v>
      </c>
      <c r="E619" s="171">
        <v>93719092.069999993</v>
      </c>
    </row>
    <row r="620" spans="3:5">
      <c r="C620" s="66" t="s">
        <v>919</v>
      </c>
      <c r="D620" s="171">
        <v>0</v>
      </c>
      <c r="E620" s="171">
        <v>31308569.84</v>
      </c>
    </row>
    <row r="621" spans="3:5">
      <c r="C621" s="66" t="s">
        <v>920</v>
      </c>
      <c r="D621" s="171">
        <v>0</v>
      </c>
      <c r="E621" s="171">
        <v>0</v>
      </c>
    </row>
    <row r="622" spans="3:5">
      <c r="C622" s="66" t="s">
        <v>921</v>
      </c>
      <c r="D622" s="171">
        <v>42886980</v>
      </c>
      <c r="E622" s="171">
        <v>20412812.719999999</v>
      </c>
    </row>
    <row r="623" spans="3:5">
      <c r="C623" s="66" t="s">
        <v>914</v>
      </c>
      <c r="D623" s="171">
        <v>0</v>
      </c>
      <c r="E623" s="171">
        <v>110212389.72</v>
      </c>
    </row>
    <row r="624" spans="3:5">
      <c r="C624" s="169" t="s">
        <v>348</v>
      </c>
      <c r="D624" s="170">
        <v>1498177270</v>
      </c>
      <c r="E624" s="170">
        <v>1384030662.0500002</v>
      </c>
    </row>
    <row r="625" spans="3:5">
      <c r="C625" s="119" t="s">
        <v>331</v>
      </c>
      <c r="D625" s="171">
        <v>1473680528</v>
      </c>
      <c r="E625" s="171">
        <v>1382325848.7900002</v>
      </c>
    </row>
    <row r="626" spans="3:5">
      <c r="C626" s="66" t="s">
        <v>922</v>
      </c>
      <c r="D626" s="171">
        <v>24072499</v>
      </c>
      <c r="E626" s="171">
        <v>0</v>
      </c>
    </row>
    <row r="627" spans="3:5">
      <c r="C627" s="66" t="s">
        <v>923</v>
      </c>
      <c r="D627" s="171">
        <v>15305469</v>
      </c>
      <c r="E627" s="171">
        <v>377738.78</v>
      </c>
    </row>
    <row r="628" spans="3:5">
      <c r="C628" s="66" t="s">
        <v>924</v>
      </c>
      <c r="D628" s="171">
        <v>103320931</v>
      </c>
      <c r="E628" s="171">
        <v>654953995.32999992</v>
      </c>
    </row>
    <row r="629" spans="3:5">
      <c r="C629" s="66" t="s">
        <v>925</v>
      </c>
      <c r="D629" s="171">
        <v>7036873</v>
      </c>
      <c r="E629" s="171">
        <v>0</v>
      </c>
    </row>
    <row r="630" spans="3:5">
      <c r="C630" s="66" t="s">
        <v>926</v>
      </c>
      <c r="D630" s="171">
        <v>4844222</v>
      </c>
      <c r="E630" s="171">
        <v>0</v>
      </c>
    </row>
    <row r="631" spans="3:5">
      <c r="C631" s="66" t="s">
        <v>927</v>
      </c>
      <c r="D631" s="171">
        <v>18428206</v>
      </c>
      <c r="E631" s="171">
        <v>10645632.58</v>
      </c>
    </row>
    <row r="632" spans="3:5">
      <c r="C632" s="66" t="s">
        <v>928</v>
      </c>
      <c r="D632" s="171">
        <v>1875179</v>
      </c>
      <c r="E632" s="171">
        <v>0</v>
      </c>
    </row>
    <row r="633" spans="3:5">
      <c r="C633" s="66" t="s">
        <v>929</v>
      </c>
      <c r="D633" s="171">
        <v>11762181</v>
      </c>
      <c r="E633" s="171">
        <v>2223199.7400000002</v>
      </c>
    </row>
    <row r="634" spans="3:5">
      <c r="C634" s="66" t="s">
        <v>930</v>
      </c>
      <c r="D634" s="171">
        <v>4844222</v>
      </c>
      <c r="E634" s="171">
        <v>1038082.83</v>
      </c>
    </row>
    <row r="635" spans="3:5">
      <c r="C635" s="66" t="s">
        <v>931</v>
      </c>
      <c r="D635" s="171">
        <v>7036873</v>
      </c>
      <c r="E635" s="171">
        <v>0</v>
      </c>
    </row>
    <row r="636" spans="3:5">
      <c r="C636" s="66" t="s">
        <v>932</v>
      </c>
      <c r="D636" s="171">
        <v>57467939</v>
      </c>
      <c r="E636" s="171">
        <v>9411194.5700000003</v>
      </c>
    </row>
    <row r="637" spans="3:5">
      <c r="C637" s="66" t="s">
        <v>933</v>
      </c>
      <c r="D637" s="171">
        <v>62745808</v>
      </c>
      <c r="E637" s="171">
        <v>32376278.98</v>
      </c>
    </row>
    <row r="638" spans="3:5">
      <c r="C638" s="66" t="s">
        <v>934</v>
      </c>
      <c r="D638" s="171">
        <v>8679557</v>
      </c>
      <c r="E638" s="171">
        <v>2970400</v>
      </c>
    </row>
    <row r="639" spans="3:5">
      <c r="C639" s="66" t="s">
        <v>935</v>
      </c>
      <c r="D639" s="171">
        <v>30000000</v>
      </c>
      <c r="E639" s="171">
        <v>30000000</v>
      </c>
    </row>
    <row r="640" spans="3:5">
      <c r="C640" s="66" t="s">
        <v>936</v>
      </c>
      <c r="D640" s="171">
        <v>9195495</v>
      </c>
      <c r="E640" s="171">
        <v>9195495</v>
      </c>
    </row>
    <row r="641" spans="3:5">
      <c r="C641" s="66" t="s">
        <v>937</v>
      </c>
      <c r="D641" s="171">
        <v>22405690</v>
      </c>
      <c r="E641" s="171">
        <v>22405690</v>
      </c>
    </row>
    <row r="642" spans="3:5">
      <c r="C642" s="66" t="s">
        <v>938</v>
      </c>
      <c r="D642" s="171">
        <v>5229408</v>
      </c>
      <c r="E642" s="171">
        <v>0</v>
      </c>
    </row>
    <row r="643" spans="3:5">
      <c r="C643" s="66" t="s">
        <v>939</v>
      </c>
      <c r="D643" s="171">
        <v>24706655</v>
      </c>
      <c r="E643" s="171">
        <v>24000000</v>
      </c>
    </row>
    <row r="644" spans="3:5">
      <c r="C644" s="66" t="s">
        <v>940</v>
      </c>
      <c r="D644" s="171">
        <v>20000000</v>
      </c>
      <c r="E644" s="171">
        <v>0</v>
      </c>
    </row>
    <row r="645" spans="3:5">
      <c r="C645" s="66" t="s">
        <v>941</v>
      </c>
      <c r="D645" s="171">
        <v>25000000</v>
      </c>
      <c r="E645" s="171">
        <v>25000000</v>
      </c>
    </row>
    <row r="646" spans="3:5">
      <c r="C646" s="66" t="s">
        <v>942</v>
      </c>
      <c r="D646" s="171">
        <v>30000000</v>
      </c>
      <c r="E646" s="171">
        <v>34654794.509999998</v>
      </c>
    </row>
    <row r="647" spans="3:5">
      <c r="C647" s="66" t="s">
        <v>943</v>
      </c>
      <c r="D647" s="171">
        <v>2929951</v>
      </c>
      <c r="E647" s="171">
        <v>0</v>
      </c>
    </row>
    <row r="648" spans="3:5">
      <c r="C648" s="66" t="s">
        <v>944</v>
      </c>
      <c r="D648" s="171">
        <v>5137508</v>
      </c>
      <c r="E648" s="171">
        <v>0</v>
      </c>
    </row>
    <row r="649" spans="3:5">
      <c r="C649" s="66" t="s">
        <v>945</v>
      </c>
      <c r="D649" s="171">
        <v>2929951</v>
      </c>
      <c r="E649" s="171">
        <v>0</v>
      </c>
    </row>
    <row r="650" spans="3:5">
      <c r="C650" s="66" t="s">
        <v>946</v>
      </c>
      <c r="D650" s="171">
        <v>4368873</v>
      </c>
      <c r="E650" s="171">
        <v>0</v>
      </c>
    </row>
    <row r="651" spans="3:5">
      <c r="C651" s="66" t="s">
        <v>947</v>
      </c>
      <c r="D651" s="171">
        <v>7204080</v>
      </c>
      <c r="E651" s="171">
        <v>0</v>
      </c>
    </row>
    <row r="652" spans="3:5">
      <c r="C652" s="66" t="s">
        <v>948</v>
      </c>
      <c r="D652" s="171">
        <v>3004912</v>
      </c>
      <c r="E652" s="171">
        <v>0</v>
      </c>
    </row>
    <row r="653" spans="3:5">
      <c r="C653" s="66" t="s">
        <v>949</v>
      </c>
      <c r="D653" s="171">
        <v>65620558</v>
      </c>
      <c r="E653" s="171">
        <v>34958992.670000002</v>
      </c>
    </row>
    <row r="654" spans="3:5">
      <c r="C654" s="66" t="s">
        <v>950</v>
      </c>
      <c r="D654" s="171">
        <v>3687187</v>
      </c>
      <c r="E654" s="171">
        <v>0</v>
      </c>
    </row>
    <row r="655" spans="3:5">
      <c r="C655" s="66" t="s">
        <v>951</v>
      </c>
      <c r="D655" s="171">
        <v>3687187</v>
      </c>
      <c r="E655" s="171">
        <v>0</v>
      </c>
    </row>
    <row r="656" spans="3:5">
      <c r="C656" s="66" t="s">
        <v>952</v>
      </c>
      <c r="D656" s="171">
        <v>13975681</v>
      </c>
      <c r="E656" s="171">
        <v>0</v>
      </c>
    </row>
    <row r="657" spans="3:5">
      <c r="C657" s="66" t="s">
        <v>953</v>
      </c>
      <c r="D657" s="171">
        <v>10152268</v>
      </c>
      <c r="E657" s="171">
        <v>0</v>
      </c>
    </row>
    <row r="658" spans="3:5">
      <c r="C658" s="66" t="s">
        <v>954</v>
      </c>
      <c r="D658" s="171">
        <v>70946399</v>
      </c>
      <c r="E658" s="171">
        <v>0</v>
      </c>
    </row>
    <row r="659" spans="3:5">
      <c r="C659" s="66" t="s">
        <v>955</v>
      </c>
      <c r="D659" s="171">
        <v>736903086</v>
      </c>
      <c r="E659" s="171">
        <v>453179962.92000002</v>
      </c>
    </row>
    <row r="660" spans="3:5">
      <c r="C660" s="66" t="s">
        <v>956</v>
      </c>
      <c r="D660" s="171">
        <v>49175680</v>
      </c>
      <c r="E660" s="171">
        <v>34934390.880000003</v>
      </c>
    </row>
    <row r="661" spans="3:5">
      <c r="C661" s="119" t="s">
        <v>332</v>
      </c>
      <c r="D661" s="171">
        <v>24496742</v>
      </c>
      <c r="E661" s="171">
        <v>1704813.26</v>
      </c>
    </row>
    <row r="662" spans="3:5">
      <c r="C662" s="66" t="s">
        <v>957</v>
      </c>
      <c r="D662" s="171">
        <v>0</v>
      </c>
      <c r="E662" s="171">
        <v>1704813.26</v>
      </c>
    </row>
    <row r="663" spans="3:5">
      <c r="C663" s="66" t="s">
        <v>958</v>
      </c>
      <c r="D663" s="171">
        <v>16198552</v>
      </c>
      <c r="E663" s="171">
        <v>0</v>
      </c>
    </row>
    <row r="664" spans="3:5">
      <c r="C664" s="66" t="s">
        <v>959</v>
      </c>
      <c r="D664" s="171">
        <v>0</v>
      </c>
      <c r="E664" s="171">
        <v>0</v>
      </c>
    </row>
    <row r="665" spans="3:5">
      <c r="C665" s="66" t="s">
        <v>960</v>
      </c>
      <c r="D665" s="171">
        <v>8298190</v>
      </c>
      <c r="E665" s="171">
        <v>0</v>
      </c>
    </row>
    <row r="666" spans="3:5">
      <c r="C666" s="169" t="s">
        <v>349</v>
      </c>
      <c r="D666" s="170">
        <v>4905265143</v>
      </c>
      <c r="E666" s="170">
        <v>1128719078.7400002</v>
      </c>
    </row>
    <row r="667" spans="3:5">
      <c r="C667" s="119" t="s">
        <v>331</v>
      </c>
      <c r="D667" s="171">
        <v>1890790749</v>
      </c>
      <c r="E667" s="171">
        <v>949335617.60000014</v>
      </c>
    </row>
    <row r="668" spans="3:5">
      <c r="C668" s="66" t="s">
        <v>961</v>
      </c>
      <c r="D668" s="171">
        <v>793946</v>
      </c>
      <c r="E668" s="171">
        <v>0</v>
      </c>
    </row>
    <row r="669" spans="3:5">
      <c r="C669" s="66" t="s">
        <v>962</v>
      </c>
      <c r="D669" s="171">
        <v>2411805</v>
      </c>
      <c r="E669" s="171">
        <v>0</v>
      </c>
    </row>
    <row r="670" spans="3:5">
      <c r="C670" s="66" t="s">
        <v>963</v>
      </c>
      <c r="D670" s="171">
        <v>900000000</v>
      </c>
      <c r="E670" s="171">
        <v>178155502.91000003</v>
      </c>
    </row>
    <row r="671" spans="3:5">
      <c r="C671" s="66" t="s">
        <v>964</v>
      </c>
      <c r="D671" s="171">
        <v>0</v>
      </c>
      <c r="E671" s="171">
        <v>0</v>
      </c>
    </row>
    <row r="672" spans="3:5">
      <c r="C672" s="66" t="s">
        <v>965</v>
      </c>
      <c r="D672" s="171">
        <v>793946</v>
      </c>
      <c r="E672" s="171">
        <v>0</v>
      </c>
    </row>
    <row r="673" spans="3:5">
      <c r="C673" s="66" t="s">
        <v>966</v>
      </c>
      <c r="D673" s="171">
        <v>7036874</v>
      </c>
      <c r="E673" s="171">
        <v>0</v>
      </c>
    </row>
    <row r="674" spans="3:5">
      <c r="C674" s="66" t="s">
        <v>967</v>
      </c>
      <c r="D674" s="171">
        <v>1288275</v>
      </c>
      <c r="E674" s="171">
        <v>0</v>
      </c>
    </row>
    <row r="675" spans="3:5">
      <c r="C675" s="66" t="s">
        <v>968</v>
      </c>
      <c r="D675" s="171">
        <v>793946</v>
      </c>
      <c r="E675" s="171">
        <v>0</v>
      </c>
    </row>
    <row r="676" spans="3:5">
      <c r="C676" s="66" t="s">
        <v>969</v>
      </c>
      <c r="D676" s="171">
        <v>1830442</v>
      </c>
      <c r="E676" s="171">
        <v>0</v>
      </c>
    </row>
    <row r="677" spans="3:5">
      <c r="C677" s="66" t="s">
        <v>970</v>
      </c>
      <c r="D677" s="171">
        <v>12210754</v>
      </c>
      <c r="E677" s="171">
        <v>0</v>
      </c>
    </row>
    <row r="678" spans="3:5">
      <c r="C678" s="66" t="s">
        <v>971</v>
      </c>
      <c r="D678" s="171">
        <v>50000000</v>
      </c>
      <c r="E678" s="171">
        <v>0</v>
      </c>
    </row>
    <row r="679" spans="3:5">
      <c r="C679" s="66" t="s">
        <v>972</v>
      </c>
      <c r="D679" s="171">
        <v>60004371</v>
      </c>
      <c r="E679" s="171">
        <v>25826601</v>
      </c>
    </row>
    <row r="680" spans="3:5">
      <c r="C680" s="66" t="s">
        <v>973</v>
      </c>
      <c r="D680" s="171">
        <v>5000000</v>
      </c>
      <c r="E680" s="171">
        <v>4000000</v>
      </c>
    </row>
    <row r="681" spans="3:5">
      <c r="C681" s="66" t="s">
        <v>974</v>
      </c>
      <c r="D681" s="171">
        <v>97691808</v>
      </c>
      <c r="E681" s="171">
        <v>26860815.420000002</v>
      </c>
    </row>
    <row r="682" spans="3:5">
      <c r="C682" s="66" t="s">
        <v>975</v>
      </c>
      <c r="D682" s="171">
        <v>223697782</v>
      </c>
      <c r="E682" s="171">
        <v>298557332.90999997</v>
      </c>
    </row>
    <row r="683" spans="3:5">
      <c r="C683" s="66" t="s">
        <v>976</v>
      </c>
      <c r="D683" s="171">
        <v>76016568</v>
      </c>
      <c r="E683" s="171">
        <v>42635863.219999999</v>
      </c>
    </row>
    <row r="684" spans="3:5">
      <c r="C684" s="66" t="s">
        <v>977</v>
      </c>
      <c r="D684" s="171">
        <v>1386356</v>
      </c>
      <c r="E684" s="171">
        <v>0</v>
      </c>
    </row>
    <row r="685" spans="3:5">
      <c r="C685" s="66" t="s">
        <v>978</v>
      </c>
      <c r="D685" s="171">
        <v>2571728</v>
      </c>
      <c r="E685" s="171">
        <v>0</v>
      </c>
    </row>
    <row r="686" spans="3:5">
      <c r="C686" s="66" t="s">
        <v>979</v>
      </c>
      <c r="D686" s="171">
        <v>1658212</v>
      </c>
      <c r="E686" s="171">
        <v>0</v>
      </c>
    </row>
    <row r="687" spans="3:5">
      <c r="C687" s="66" t="s">
        <v>980</v>
      </c>
      <c r="D687" s="171">
        <v>1658212</v>
      </c>
      <c r="E687" s="171">
        <v>0</v>
      </c>
    </row>
    <row r="688" spans="3:5">
      <c r="C688" s="66" t="s">
        <v>981</v>
      </c>
      <c r="D688" s="171">
        <v>1386356</v>
      </c>
      <c r="E688" s="171">
        <v>0</v>
      </c>
    </row>
    <row r="689" spans="3:5">
      <c r="C689" s="66" t="s">
        <v>982</v>
      </c>
      <c r="D689" s="171">
        <v>25000000</v>
      </c>
      <c r="E689" s="171">
        <v>0</v>
      </c>
    </row>
    <row r="690" spans="3:5">
      <c r="C690" s="66" t="s">
        <v>983</v>
      </c>
      <c r="D690" s="171">
        <v>145335</v>
      </c>
      <c r="E690" s="171">
        <v>0</v>
      </c>
    </row>
    <row r="691" spans="3:5">
      <c r="C691" s="66" t="s">
        <v>984</v>
      </c>
      <c r="D691" s="171">
        <v>1552464</v>
      </c>
      <c r="E691" s="171">
        <v>0</v>
      </c>
    </row>
    <row r="692" spans="3:5">
      <c r="C692" s="66" t="s">
        <v>985</v>
      </c>
      <c r="D692" s="171">
        <v>2408296</v>
      </c>
      <c r="E692" s="171">
        <v>0</v>
      </c>
    </row>
    <row r="693" spans="3:5">
      <c r="C693" s="66" t="s">
        <v>986</v>
      </c>
      <c r="D693" s="171">
        <v>1552464</v>
      </c>
      <c r="E693" s="171">
        <v>0</v>
      </c>
    </row>
    <row r="694" spans="3:5">
      <c r="C694" s="66" t="s">
        <v>987</v>
      </c>
      <c r="D694" s="171">
        <v>1292069</v>
      </c>
      <c r="E694" s="171">
        <v>0</v>
      </c>
    </row>
    <row r="695" spans="3:5">
      <c r="C695" s="66" t="s">
        <v>988</v>
      </c>
      <c r="D695" s="171">
        <v>1292069</v>
      </c>
      <c r="E695" s="171">
        <v>0</v>
      </c>
    </row>
    <row r="696" spans="3:5">
      <c r="C696" s="66" t="s">
        <v>989</v>
      </c>
      <c r="D696" s="171">
        <v>1524615</v>
      </c>
      <c r="E696" s="171">
        <v>0</v>
      </c>
    </row>
    <row r="697" spans="3:5">
      <c r="C697" s="66" t="s">
        <v>990</v>
      </c>
      <c r="D697" s="171">
        <v>1524615</v>
      </c>
      <c r="E697" s="171">
        <v>0</v>
      </c>
    </row>
    <row r="698" spans="3:5">
      <c r="C698" s="66" t="s">
        <v>991</v>
      </c>
      <c r="D698" s="171">
        <v>1290217</v>
      </c>
      <c r="E698" s="171">
        <v>0</v>
      </c>
    </row>
    <row r="699" spans="3:5">
      <c r="C699" s="66" t="s">
        <v>992</v>
      </c>
      <c r="D699" s="171">
        <v>2467692</v>
      </c>
      <c r="E699" s="171">
        <v>0</v>
      </c>
    </row>
    <row r="700" spans="3:5">
      <c r="C700" s="66" t="s">
        <v>993</v>
      </c>
      <c r="D700" s="171">
        <v>1083448</v>
      </c>
      <c r="E700" s="171">
        <v>0</v>
      </c>
    </row>
    <row r="701" spans="3:5">
      <c r="C701" s="66" t="s">
        <v>994</v>
      </c>
      <c r="D701" s="171">
        <v>7000000</v>
      </c>
      <c r="E701" s="171">
        <v>2138187.2000000002</v>
      </c>
    </row>
    <row r="702" spans="3:5">
      <c r="C702" s="66" t="s">
        <v>995</v>
      </c>
      <c r="D702" s="171">
        <v>1083448</v>
      </c>
      <c r="E702" s="171">
        <v>0</v>
      </c>
    </row>
    <row r="703" spans="3:5">
      <c r="C703" s="66" t="s">
        <v>996</v>
      </c>
      <c r="D703" s="171">
        <v>1083448</v>
      </c>
      <c r="E703" s="171">
        <v>0</v>
      </c>
    </row>
    <row r="704" spans="3:5">
      <c r="C704" s="66" t="s">
        <v>997</v>
      </c>
      <c r="D704" s="171">
        <v>10000000</v>
      </c>
      <c r="E704" s="171">
        <v>25992815.760000002</v>
      </c>
    </row>
    <row r="705" spans="3:5">
      <c r="C705" s="66" t="s">
        <v>998</v>
      </c>
      <c r="D705" s="171">
        <v>49509381</v>
      </c>
      <c r="E705" s="171">
        <v>30245975</v>
      </c>
    </row>
    <row r="706" spans="3:5">
      <c r="C706" s="66" t="s">
        <v>999</v>
      </c>
      <c r="D706" s="171">
        <v>56815896</v>
      </c>
      <c r="E706" s="171">
        <v>40956579</v>
      </c>
    </row>
    <row r="707" spans="3:5">
      <c r="C707" s="66" t="s">
        <v>1000</v>
      </c>
      <c r="D707" s="171">
        <v>53002068</v>
      </c>
      <c r="E707" s="171">
        <v>39276656</v>
      </c>
    </row>
    <row r="708" spans="3:5">
      <c r="C708" s="66" t="s">
        <v>1001</v>
      </c>
      <c r="D708" s="171">
        <v>89928181</v>
      </c>
      <c r="E708" s="171">
        <v>139865419.18000001</v>
      </c>
    </row>
    <row r="709" spans="3:5">
      <c r="C709" s="66" t="s">
        <v>1002</v>
      </c>
      <c r="D709" s="171">
        <v>93502610</v>
      </c>
      <c r="E709" s="171">
        <v>74136886</v>
      </c>
    </row>
    <row r="710" spans="3:5">
      <c r="C710" s="66" t="s">
        <v>1003</v>
      </c>
      <c r="D710" s="171">
        <v>39501052</v>
      </c>
      <c r="E710" s="171">
        <v>20686984</v>
      </c>
    </row>
    <row r="711" spans="3:5">
      <c r="C711" s="119" t="s">
        <v>334</v>
      </c>
      <c r="D711" s="171">
        <v>3014474394</v>
      </c>
      <c r="E711" s="171">
        <v>179383461.14000002</v>
      </c>
    </row>
    <row r="712" spans="3:5">
      <c r="C712" s="66" t="s">
        <v>1004</v>
      </c>
      <c r="D712" s="171">
        <v>3014474394</v>
      </c>
      <c r="E712" s="171">
        <v>179383461.14000002</v>
      </c>
    </row>
    <row r="713" spans="3:5">
      <c r="C713" s="169" t="s">
        <v>350</v>
      </c>
      <c r="D713" s="170">
        <v>708754976</v>
      </c>
      <c r="E713" s="170">
        <v>1486040941.6100001</v>
      </c>
    </row>
    <row r="714" spans="3:5">
      <c r="C714" s="119" t="s">
        <v>331</v>
      </c>
      <c r="D714" s="171">
        <v>391443082</v>
      </c>
      <c r="E714" s="171">
        <v>842040941.61000001</v>
      </c>
    </row>
    <row r="715" spans="3:5">
      <c r="C715" s="66" t="s">
        <v>1005</v>
      </c>
      <c r="D715" s="171">
        <v>53100000</v>
      </c>
      <c r="E715" s="171">
        <v>25569412.960000001</v>
      </c>
    </row>
    <row r="716" spans="3:5">
      <c r="C716" s="66" t="s">
        <v>1006</v>
      </c>
      <c r="D716" s="171">
        <v>1000000</v>
      </c>
      <c r="E716" s="171">
        <v>649304258.52999997</v>
      </c>
    </row>
    <row r="717" spans="3:5">
      <c r="C717" s="66" t="s">
        <v>1007</v>
      </c>
      <c r="D717" s="171">
        <v>4364944</v>
      </c>
      <c r="E717" s="171">
        <v>0</v>
      </c>
    </row>
    <row r="718" spans="3:5">
      <c r="C718" s="66" t="s">
        <v>1008</v>
      </c>
      <c r="D718" s="171">
        <v>1875179</v>
      </c>
      <c r="E718" s="171">
        <v>0</v>
      </c>
    </row>
    <row r="719" spans="3:5">
      <c r="C719" s="66" t="s">
        <v>1009</v>
      </c>
      <c r="D719" s="171">
        <v>6352861</v>
      </c>
      <c r="E719" s="171">
        <v>0</v>
      </c>
    </row>
    <row r="720" spans="3:5">
      <c r="C720" s="66" t="s">
        <v>1010</v>
      </c>
      <c r="D720" s="171">
        <v>3424658</v>
      </c>
      <c r="E720" s="171">
        <v>3191848.9</v>
      </c>
    </row>
    <row r="721" spans="3:5">
      <c r="C721" s="66" t="s">
        <v>1011</v>
      </c>
      <c r="D721" s="171">
        <v>2125528</v>
      </c>
      <c r="E721" s="171">
        <v>0</v>
      </c>
    </row>
    <row r="722" spans="3:5">
      <c r="C722" s="66" t="s">
        <v>1012</v>
      </c>
      <c r="D722" s="171">
        <v>11123796</v>
      </c>
      <c r="E722" s="171">
        <v>0</v>
      </c>
    </row>
    <row r="723" spans="3:5">
      <c r="C723" s="66" t="s">
        <v>1013</v>
      </c>
      <c r="D723" s="171">
        <v>1000000</v>
      </c>
      <c r="E723" s="171">
        <v>0</v>
      </c>
    </row>
    <row r="724" spans="3:5">
      <c r="C724" s="66" t="s">
        <v>1014</v>
      </c>
      <c r="D724" s="171">
        <v>19508354</v>
      </c>
      <c r="E724" s="171">
        <v>0</v>
      </c>
    </row>
    <row r="725" spans="3:5">
      <c r="C725" s="66" t="s">
        <v>1015</v>
      </c>
      <c r="D725" s="171">
        <v>87002149</v>
      </c>
      <c r="E725" s="171">
        <v>29842355.359999999</v>
      </c>
    </row>
    <row r="726" spans="3:5">
      <c r="C726" s="66" t="s">
        <v>1016</v>
      </c>
      <c r="D726" s="171">
        <v>20000000</v>
      </c>
      <c r="E726" s="171">
        <v>0</v>
      </c>
    </row>
    <row r="727" spans="3:5">
      <c r="C727" s="66" t="s">
        <v>1017</v>
      </c>
      <c r="D727" s="171">
        <v>498000</v>
      </c>
      <c r="E727" s="171">
        <v>0</v>
      </c>
    </row>
    <row r="728" spans="3:5">
      <c r="C728" s="66" t="s">
        <v>1018</v>
      </c>
      <c r="D728" s="171">
        <v>180067613</v>
      </c>
      <c r="E728" s="171">
        <v>134133065.85999998</v>
      </c>
    </row>
    <row r="729" spans="3:5">
      <c r="C729" s="119" t="s">
        <v>332</v>
      </c>
      <c r="D729" s="171">
        <v>306000000</v>
      </c>
      <c r="E729" s="171">
        <v>0</v>
      </c>
    </row>
    <row r="730" spans="3:5">
      <c r="C730" s="66" t="s">
        <v>1019</v>
      </c>
      <c r="D730" s="171">
        <v>306000000</v>
      </c>
      <c r="E730" s="171">
        <v>0</v>
      </c>
    </row>
    <row r="731" spans="3:5">
      <c r="C731" s="119" t="s">
        <v>334</v>
      </c>
      <c r="D731" s="171">
        <v>0</v>
      </c>
      <c r="E731" s="171">
        <v>644000000</v>
      </c>
    </row>
    <row r="732" spans="3:5">
      <c r="C732" s="66" t="s">
        <v>1006</v>
      </c>
      <c r="D732" s="171">
        <v>0</v>
      </c>
      <c r="E732" s="171">
        <v>644000000</v>
      </c>
    </row>
    <row r="733" spans="3:5">
      <c r="C733" s="119" t="s">
        <v>340</v>
      </c>
      <c r="D733" s="171">
        <v>11311894</v>
      </c>
      <c r="E733" s="171">
        <v>0</v>
      </c>
    </row>
    <row r="734" spans="3:5">
      <c r="C734" s="66" t="s">
        <v>445</v>
      </c>
      <c r="D734" s="171">
        <v>11311894</v>
      </c>
      <c r="E734" s="171">
        <v>0</v>
      </c>
    </row>
    <row r="735" spans="3:5">
      <c r="C735" s="169" t="s">
        <v>351</v>
      </c>
      <c r="D735" s="170">
        <v>746919014</v>
      </c>
      <c r="E735" s="170">
        <v>334987387.56999999</v>
      </c>
    </row>
    <row r="736" spans="3:5">
      <c r="C736" s="119" t="s">
        <v>331</v>
      </c>
      <c r="D736" s="171">
        <v>706857248</v>
      </c>
      <c r="E736" s="171">
        <v>327439600.06</v>
      </c>
    </row>
    <row r="737" spans="3:5">
      <c r="C737" s="66" t="s">
        <v>445</v>
      </c>
      <c r="D737" s="171">
        <v>2459823</v>
      </c>
      <c r="E737" s="171">
        <v>0</v>
      </c>
    </row>
    <row r="738" spans="3:5">
      <c r="C738" s="66" t="s">
        <v>1020</v>
      </c>
      <c r="D738" s="171">
        <v>2782305</v>
      </c>
      <c r="E738" s="171">
        <v>0</v>
      </c>
    </row>
    <row r="739" spans="3:5">
      <c r="C739" s="66" t="s">
        <v>1021</v>
      </c>
      <c r="D739" s="171">
        <v>79196</v>
      </c>
      <c r="E739" s="171">
        <v>3000000</v>
      </c>
    </row>
    <row r="740" spans="3:5">
      <c r="C740" s="66" t="s">
        <v>1022</v>
      </c>
      <c r="D740" s="171">
        <v>2400521</v>
      </c>
      <c r="E740" s="171">
        <v>1477614.72</v>
      </c>
    </row>
    <row r="741" spans="3:5">
      <c r="C741" s="66" t="s">
        <v>1023</v>
      </c>
      <c r="D741" s="171">
        <v>2188169</v>
      </c>
      <c r="E741" s="171">
        <v>0</v>
      </c>
    </row>
    <row r="742" spans="3:5">
      <c r="C742" s="66" t="s">
        <v>1024</v>
      </c>
      <c r="D742" s="171">
        <v>4603072</v>
      </c>
      <c r="E742" s="171">
        <v>0</v>
      </c>
    </row>
    <row r="743" spans="3:5">
      <c r="C743" s="66" t="s">
        <v>1025</v>
      </c>
      <c r="D743" s="171">
        <v>1250434</v>
      </c>
      <c r="E743" s="171">
        <v>0</v>
      </c>
    </row>
    <row r="744" spans="3:5">
      <c r="C744" s="66" t="s">
        <v>1026</v>
      </c>
      <c r="D744" s="171">
        <v>2025413</v>
      </c>
      <c r="E744" s="171">
        <v>0</v>
      </c>
    </row>
    <row r="745" spans="3:5">
      <c r="C745" s="66" t="s">
        <v>1027</v>
      </c>
      <c r="D745" s="171">
        <v>2025413</v>
      </c>
      <c r="E745" s="171">
        <v>1103200</v>
      </c>
    </row>
    <row r="746" spans="3:5">
      <c r="C746" s="66" t="s">
        <v>1028</v>
      </c>
      <c r="D746" s="171">
        <v>3227211</v>
      </c>
      <c r="E746" s="171">
        <v>0</v>
      </c>
    </row>
    <row r="747" spans="3:5">
      <c r="C747" s="66" t="s">
        <v>1029</v>
      </c>
      <c r="D747" s="171">
        <v>2025413</v>
      </c>
      <c r="E747" s="171">
        <v>0</v>
      </c>
    </row>
    <row r="748" spans="3:5">
      <c r="C748" s="66" t="s">
        <v>1030</v>
      </c>
      <c r="D748" s="171">
        <v>5276742</v>
      </c>
      <c r="E748" s="171">
        <v>0</v>
      </c>
    </row>
    <row r="749" spans="3:5">
      <c r="C749" s="66" t="s">
        <v>1031</v>
      </c>
      <c r="D749" s="171">
        <v>2025413</v>
      </c>
      <c r="E749" s="171">
        <v>0</v>
      </c>
    </row>
    <row r="750" spans="3:5">
      <c r="C750" s="66" t="s">
        <v>1032</v>
      </c>
      <c r="D750" s="171">
        <v>2295673</v>
      </c>
      <c r="E750" s="171">
        <v>1147465</v>
      </c>
    </row>
    <row r="751" spans="3:5">
      <c r="C751" s="66" t="s">
        <v>1033</v>
      </c>
      <c r="D751" s="171">
        <v>119534</v>
      </c>
      <c r="E751" s="171">
        <v>0</v>
      </c>
    </row>
    <row r="752" spans="3:5">
      <c r="C752" s="66" t="s">
        <v>1034</v>
      </c>
      <c r="D752" s="171">
        <v>13000000</v>
      </c>
      <c r="E752" s="171">
        <v>0</v>
      </c>
    </row>
    <row r="753" spans="3:5">
      <c r="C753" s="66" t="s">
        <v>1035</v>
      </c>
      <c r="D753" s="171">
        <v>1000000</v>
      </c>
      <c r="E753" s="171">
        <v>358766</v>
      </c>
    </row>
    <row r="754" spans="3:5">
      <c r="C754" s="66" t="s">
        <v>1036</v>
      </c>
      <c r="D754" s="171">
        <v>10000000</v>
      </c>
      <c r="E754" s="171">
        <v>0</v>
      </c>
    </row>
    <row r="755" spans="3:5">
      <c r="C755" s="66" t="s">
        <v>1037</v>
      </c>
      <c r="D755" s="171">
        <v>58125000</v>
      </c>
      <c r="E755" s="171">
        <v>0</v>
      </c>
    </row>
    <row r="756" spans="3:5">
      <c r="C756" s="66" t="s">
        <v>1038</v>
      </c>
      <c r="D756" s="171">
        <v>4302296</v>
      </c>
      <c r="E756" s="171">
        <v>1660471.69</v>
      </c>
    </row>
    <row r="757" spans="3:5">
      <c r="C757" s="66" t="s">
        <v>1039</v>
      </c>
      <c r="D757" s="171">
        <v>9738353</v>
      </c>
      <c r="E757" s="171">
        <v>0</v>
      </c>
    </row>
    <row r="758" spans="3:5">
      <c r="C758" s="66" t="s">
        <v>1040</v>
      </c>
      <c r="D758" s="171">
        <v>13086250</v>
      </c>
      <c r="E758" s="171">
        <v>0</v>
      </c>
    </row>
    <row r="759" spans="3:5">
      <c r="C759" s="66" t="s">
        <v>1041</v>
      </c>
      <c r="D759" s="171">
        <v>6062686</v>
      </c>
      <c r="E759" s="171">
        <v>0</v>
      </c>
    </row>
    <row r="760" spans="3:5">
      <c r="C760" s="66" t="s">
        <v>1042</v>
      </c>
      <c r="D760" s="171">
        <v>9738353</v>
      </c>
      <c r="E760" s="171">
        <v>0</v>
      </c>
    </row>
    <row r="761" spans="3:5">
      <c r="C761" s="66" t="s">
        <v>1043</v>
      </c>
      <c r="D761" s="171">
        <v>5105537</v>
      </c>
      <c r="E761" s="171">
        <v>0</v>
      </c>
    </row>
    <row r="762" spans="3:5">
      <c r="C762" s="66" t="s">
        <v>1044</v>
      </c>
      <c r="D762" s="171">
        <v>7331976</v>
      </c>
      <c r="E762" s="171">
        <v>0</v>
      </c>
    </row>
    <row r="763" spans="3:5">
      <c r="C763" s="66" t="s">
        <v>1045</v>
      </c>
      <c r="D763" s="171">
        <v>68635382</v>
      </c>
      <c r="E763" s="171">
        <v>26903338.800000001</v>
      </c>
    </row>
    <row r="764" spans="3:5">
      <c r="C764" s="66" t="s">
        <v>1046</v>
      </c>
      <c r="D764" s="171">
        <v>4088406</v>
      </c>
      <c r="E764" s="171">
        <v>0</v>
      </c>
    </row>
    <row r="765" spans="3:5">
      <c r="C765" s="66" t="s">
        <v>1047</v>
      </c>
      <c r="D765" s="171">
        <v>10523913</v>
      </c>
      <c r="E765" s="171">
        <v>0</v>
      </c>
    </row>
    <row r="766" spans="3:5">
      <c r="C766" s="66" t="s">
        <v>1048</v>
      </c>
      <c r="D766" s="171">
        <v>2151870</v>
      </c>
      <c r="E766" s="171">
        <v>0</v>
      </c>
    </row>
    <row r="767" spans="3:5">
      <c r="C767" s="66" t="s">
        <v>1049</v>
      </c>
      <c r="D767" s="171">
        <v>12430184</v>
      </c>
      <c r="E767" s="171">
        <v>0</v>
      </c>
    </row>
    <row r="768" spans="3:5">
      <c r="C768" s="66" t="s">
        <v>1050</v>
      </c>
      <c r="D768" s="171">
        <v>4088406</v>
      </c>
      <c r="E768" s="171">
        <v>0</v>
      </c>
    </row>
    <row r="769" spans="3:5">
      <c r="C769" s="66" t="s">
        <v>1051</v>
      </c>
      <c r="D769" s="171">
        <v>12185418</v>
      </c>
      <c r="E769" s="171">
        <v>0</v>
      </c>
    </row>
    <row r="770" spans="3:5">
      <c r="C770" s="66" t="s">
        <v>1052</v>
      </c>
      <c r="D770" s="171">
        <v>4312963</v>
      </c>
      <c r="E770" s="171">
        <v>0</v>
      </c>
    </row>
    <row r="771" spans="3:5">
      <c r="C771" s="66" t="s">
        <v>1053</v>
      </c>
      <c r="D771" s="171">
        <v>6723366</v>
      </c>
      <c r="E771" s="171">
        <v>0</v>
      </c>
    </row>
    <row r="772" spans="3:5">
      <c r="C772" s="66" t="s">
        <v>1054</v>
      </c>
      <c r="D772" s="171">
        <v>7333389</v>
      </c>
      <c r="E772" s="171">
        <v>0</v>
      </c>
    </row>
    <row r="773" spans="3:5">
      <c r="C773" s="66" t="s">
        <v>1055</v>
      </c>
      <c r="D773" s="171">
        <v>7296416</v>
      </c>
      <c r="E773" s="171">
        <v>0</v>
      </c>
    </row>
    <row r="774" spans="3:5">
      <c r="C774" s="66" t="s">
        <v>1056</v>
      </c>
      <c r="D774" s="171">
        <v>646004</v>
      </c>
      <c r="E774" s="171">
        <v>0</v>
      </c>
    </row>
    <row r="775" spans="3:5">
      <c r="C775" s="66" t="s">
        <v>1057</v>
      </c>
      <c r="D775" s="171">
        <v>18779624</v>
      </c>
      <c r="E775" s="171">
        <v>0</v>
      </c>
    </row>
    <row r="776" spans="3:5">
      <c r="C776" s="66" t="s">
        <v>1058</v>
      </c>
      <c r="D776" s="171">
        <v>7786208</v>
      </c>
      <c r="E776" s="171">
        <v>0</v>
      </c>
    </row>
    <row r="777" spans="3:5">
      <c r="C777" s="66" t="s">
        <v>1059</v>
      </c>
      <c r="D777" s="171">
        <v>44144214</v>
      </c>
      <c r="E777" s="171">
        <v>26376733.190000001</v>
      </c>
    </row>
    <row r="778" spans="3:5">
      <c r="C778" s="66" t="s">
        <v>1060</v>
      </c>
      <c r="D778" s="171">
        <v>232118496</v>
      </c>
      <c r="E778" s="171">
        <v>202898711.36999997</v>
      </c>
    </row>
    <row r="779" spans="3:5">
      <c r="C779" s="66" t="s">
        <v>1061</v>
      </c>
      <c r="D779" s="171">
        <v>12982145</v>
      </c>
      <c r="E779" s="171">
        <v>0</v>
      </c>
    </row>
    <row r="780" spans="3:5">
      <c r="C780" s="66" t="s">
        <v>1062</v>
      </c>
      <c r="D780" s="171">
        <v>78356061</v>
      </c>
      <c r="E780" s="171">
        <v>62513299.289999999</v>
      </c>
    </row>
    <row r="781" spans="3:5">
      <c r="C781" s="119" t="s">
        <v>332</v>
      </c>
      <c r="D781" s="171">
        <v>15596660</v>
      </c>
      <c r="E781" s="171">
        <v>7547787.5099999998</v>
      </c>
    </row>
    <row r="782" spans="3:5">
      <c r="C782" s="66" t="s">
        <v>1063</v>
      </c>
      <c r="D782" s="171">
        <v>15596660</v>
      </c>
      <c r="E782" s="171">
        <v>0</v>
      </c>
    </row>
    <row r="783" spans="3:5">
      <c r="C783" s="66" t="s">
        <v>1064</v>
      </c>
      <c r="D783" s="171">
        <v>0</v>
      </c>
      <c r="E783" s="171">
        <v>7547787.5099999998</v>
      </c>
    </row>
    <row r="784" spans="3:5">
      <c r="C784" s="119" t="s">
        <v>340</v>
      </c>
      <c r="D784" s="171">
        <v>24465106</v>
      </c>
      <c r="E784" s="171">
        <v>0</v>
      </c>
    </row>
    <row r="785" spans="3:5">
      <c r="C785" s="66" t="s">
        <v>445</v>
      </c>
      <c r="D785" s="171">
        <v>24465106</v>
      </c>
      <c r="E785" s="171">
        <v>0</v>
      </c>
    </row>
    <row r="786" spans="3:5">
      <c r="C786" s="169" t="s">
        <v>352</v>
      </c>
      <c r="D786" s="170">
        <v>1705111399</v>
      </c>
      <c r="E786" s="170">
        <v>772466695.83000016</v>
      </c>
    </row>
    <row r="787" spans="3:5">
      <c r="C787" s="119" t="s">
        <v>331</v>
      </c>
      <c r="D787" s="171">
        <v>1268788349</v>
      </c>
      <c r="E787" s="171">
        <v>649998106.91000021</v>
      </c>
    </row>
    <row r="788" spans="3:5">
      <c r="C788" s="66" t="s">
        <v>1065</v>
      </c>
      <c r="D788" s="171">
        <v>1573587</v>
      </c>
      <c r="E788" s="171">
        <v>0</v>
      </c>
    </row>
    <row r="789" spans="3:5">
      <c r="C789" s="66" t="s">
        <v>1066</v>
      </c>
      <c r="D789" s="171">
        <v>0</v>
      </c>
      <c r="E789" s="171">
        <v>0</v>
      </c>
    </row>
    <row r="790" spans="3:5">
      <c r="C790" s="66" t="s">
        <v>1067</v>
      </c>
      <c r="D790" s="171">
        <v>22400000</v>
      </c>
      <c r="E790" s="171">
        <v>10363899.09</v>
      </c>
    </row>
    <row r="791" spans="3:5">
      <c r="C791" s="66" t="s">
        <v>1068</v>
      </c>
      <c r="D791" s="171">
        <v>2413329</v>
      </c>
      <c r="E791" s="171">
        <v>0</v>
      </c>
    </row>
    <row r="792" spans="3:5">
      <c r="C792" s="66" t="s">
        <v>1069</v>
      </c>
      <c r="D792" s="171">
        <v>1301004</v>
      </c>
      <c r="E792" s="171">
        <v>0</v>
      </c>
    </row>
    <row r="793" spans="3:5">
      <c r="C793" s="66" t="s">
        <v>1070</v>
      </c>
      <c r="D793" s="171">
        <v>0</v>
      </c>
      <c r="E793" s="171">
        <v>16165338.41</v>
      </c>
    </row>
    <row r="794" spans="3:5">
      <c r="C794" s="66" t="s">
        <v>1071</v>
      </c>
      <c r="D794" s="171">
        <v>2413329</v>
      </c>
      <c r="E794" s="171">
        <v>0</v>
      </c>
    </row>
    <row r="795" spans="3:5">
      <c r="C795" s="66" t="s">
        <v>1072</v>
      </c>
      <c r="D795" s="171">
        <v>87233939</v>
      </c>
      <c r="E795" s="171">
        <v>0</v>
      </c>
    </row>
    <row r="796" spans="3:5">
      <c r="C796" s="66" t="s">
        <v>1073</v>
      </c>
      <c r="D796" s="171">
        <v>7995818</v>
      </c>
      <c r="E796" s="171">
        <v>0</v>
      </c>
    </row>
    <row r="797" spans="3:5">
      <c r="C797" s="66" t="s">
        <v>1074</v>
      </c>
      <c r="D797" s="171">
        <v>2654072</v>
      </c>
      <c r="E797" s="171">
        <v>0</v>
      </c>
    </row>
    <row r="798" spans="3:5">
      <c r="C798" s="66" t="s">
        <v>1075</v>
      </c>
      <c r="D798" s="171">
        <v>2654072</v>
      </c>
      <c r="E798" s="171">
        <v>0</v>
      </c>
    </row>
    <row r="799" spans="3:5">
      <c r="C799" s="66" t="s">
        <v>1076</v>
      </c>
      <c r="D799" s="171">
        <v>178414777</v>
      </c>
      <c r="E799" s="171">
        <v>0</v>
      </c>
    </row>
    <row r="800" spans="3:5">
      <c r="C800" s="66" t="s">
        <v>1077</v>
      </c>
      <c r="D800" s="171">
        <v>2654072</v>
      </c>
      <c r="E800" s="171">
        <v>0</v>
      </c>
    </row>
    <row r="801" spans="3:5">
      <c r="C801" s="66" t="s">
        <v>1078</v>
      </c>
      <c r="D801" s="171">
        <v>1865003</v>
      </c>
      <c r="E801" s="171">
        <v>0</v>
      </c>
    </row>
    <row r="802" spans="3:5">
      <c r="C802" s="66" t="s">
        <v>1079</v>
      </c>
      <c r="D802" s="171">
        <v>6083027</v>
      </c>
      <c r="E802" s="171">
        <v>0</v>
      </c>
    </row>
    <row r="803" spans="3:5">
      <c r="C803" s="66" t="s">
        <v>1080</v>
      </c>
      <c r="D803" s="171">
        <v>3261638</v>
      </c>
      <c r="E803" s="171">
        <v>0</v>
      </c>
    </row>
    <row r="804" spans="3:5">
      <c r="C804" s="66" t="s">
        <v>1081</v>
      </c>
      <c r="D804" s="171">
        <v>3560142</v>
      </c>
      <c r="E804" s="171">
        <v>1111618.3999999999</v>
      </c>
    </row>
    <row r="805" spans="3:5">
      <c r="C805" s="66" t="s">
        <v>1082</v>
      </c>
      <c r="D805" s="171">
        <v>3532376</v>
      </c>
      <c r="E805" s="171">
        <v>0</v>
      </c>
    </row>
    <row r="806" spans="3:5">
      <c r="C806" s="66" t="s">
        <v>1083</v>
      </c>
      <c r="D806" s="171">
        <v>0</v>
      </c>
      <c r="E806" s="171">
        <v>21328058.879999999</v>
      </c>
    </row>
    <row r="807" spans="3:5">
      <c r="C807" s="66" t="s">
        <v>1084</v>
      </c>
      <c r="D807" s="171">
        <v>4016874</v>
      </c>
      <c r="E807" s="171">
        <v>0</v>
      </c>
    </row>
    <row r="808" spans="3:5">
      <c r="C808" s="66" t="s">
        <v>1085</v>
      </c>
      <c r="D808" s="171">
        <v>3443139</v>
      </c>
      <c r="E808" s="171">
        <v>0</v>
      </c>
    </row>
    <row r="809" spans="3:5">
      <c r="C809" s="66" t="s">
        <v>1086</v>
      </c>
      <c r="D809" s="171">
        <v>2954072</v>
      </c>
      <c r="E809" s="171">
        <v>0</v>
      </c>
    </row>
    <row r="810" spans="3:5">
      <c r="C810" s="66" t="s">
        <v>1087</v>
      </c>
      <c r="D810" s="171">
        <v>28000000</v>
      </c>
      <c r="E810" s="171">
        <v>14288219.140000001</v>
      </c>
    </row>
    <row r="811" spans="3:5">
      <c r="C811" s="66" t="s">
        <v>1088</v>
      </c>
      <c r="D811" s="171">
        <v>11218697</v>
      </c>
      <c r="E811" s="171">
        <v>0</v>
      </c>
    </row>
    <row r="812" spans="3:5">
      <c r="C812" s="66" t="s">
        <v>1089</v>
      </c>
      <c r="D812" s="171">
        <v>10000000</v>
      </c>
      <c r="E812" s="171">
        <v>10000000</v>
      </c>
    </row>
    <row r="813" spans="3:5">
      <c r="C813" s="66" t="s">
        <v>1090</v>
      </c>
      <c r="D813" s="171">
        <v>49169329</v>
      </c>
      <c r="E813" s="171">
        <v>30066857.440000001</v>
      </c>
    </row>
    <row r="814" spans="3:5">
      <c r="C814" s="66" t="s">
        <v>1091</v>
      </c>
      <c r="D814" s="171">
        <v>87144574</v>
      </c>
      <c r="E814" s="171">
        <v>62687049.5</v>
      </c>
    </row>
    <row r="815" spans="3:5">
      <c r="C815" s="66" t="s">
        <v>1092</v>
      </c>
      <c r="D815" s="171">
        <v>1301843</v>
      </c>
      <c r="E815" s="171">
        <v>0</v>
      </c>
    </row>
    <row r="816" spans="3:5">
      <c r="C816" s="66" t="s">
        <v>1093</v>
      </c>
      <c r="D816" s="171">
        <v>15000000</v>
      </c>
      <c r="E816" s="171">
        <v>0</v>
      </c>
    </row>
    <row r="817" spans="3:5">
      <c r="C817" s="66" t="s">
        <v>1094</v>
      </c>
      <c r="D817" s="171">
        <v>7570295</v>
      </c>
      <c r="E817" s="171">
        <v>0</v>
      </c>
    </row>
    <row r="818" spans="3:5">
      <c r="C818" s="66" t="s">
        <v>1095</v>
      </c>
      <c r="D818" s="171">
        <v>5000000</v>
      </c>
      <c r="E818" s="171">
        <v>0</v>
      </c>
    </row>
    <row r="819" spans="3:5">
      <c r="C819" s="66" t="s">
        <v>1096</v>
      </c>
      <c r="D819" s="171">
        <v>12408251</v>
      </c>
      <c r="E819" s="171">
        <v>0</v>
      </c>
    </row>
    <row r="820" spans="3:5">
      <c r="C820" s="66" t="s">
        <v>1097</v>
      </c>
      <c r="D820" s="171">
        <v>12372948</v>
      </c>
      <c r="E820" s="171">
        <v>0</v>
      </c>
    </row>
    <row r="821" spans="3:5">
      <c r="C821" s="66" t="s">
        <v>1098</v>
      </c>
      <c r="D821" s="171">
        <v>52524374</v>
      </c>
      <c r="E821" s="171">
        <v>0</v>
      </c>
    </row>
    <row r="822" spans="3:5">
      <c r="C822" s="66" t="s">
        <v>1099</v>
      </c>
      <c r="D822" s="171">
        <v>28764263</v>
      </c>
      <c r="E822" s="171">
        <v>26919909</v>
      </c>
    </row>
    <row r="823" spans="3:5">
      <c r="C823" s="66" t="s">
        <v>1100</v>
      </c>
      <c r="D823" s="171">
        <v>43624733</v>
      </c>
      <c r="E823" s="171">
        <v>42767606.369999997</v>
      </c>
    </row>
    <row r="824" spans="3:5">
      <c r="C824" s="66" t="s">
        <v>1101</v>
      </c>
      <c r="D824" s="171">
        <v>62964489</v>
      </c>
      <c r="E824" s="171">
        <v>60400000</v>
      </c>
    </row>
    <row r="825" spans="3:5">
      <c r="C825" s="66" t="s">
        <v>1102</v>
      </c>
      <c r="D825" s="171">
        <v>10000000</v>
      </c>
      <c r="E825" s="171">
        <v>0</v>
      </c>
    </row>
    <row r="826" spans="3:5">
      <c r="C826" s="66" t="s">
        <v>1103</v>
      </c>
      <c r="D826" s="171">
        <v>40269532</v>
      </c>
      <c r="E826" s="171">
        <v>36149999.009999998</v>
      </c>
    </row>
    <row r="827" spans="3:5">
      <c r="C827" s="66" t="s">
        <v>1104</v>
      </c>
      <c r="D827" s="171">
        <v>13983297</v>
      </c>
      <c r="E827" s="171">
        <v>0</v>
      </c>
    </row>
    <row r="828" spans="3:5">
      <c r="C828" s="66" t="s">
        <v>1105</v>
      </c>
      <c r="D828" s="171">
        <v>52947752</v>
      </c>
      <c r="E828" s="171">
        <v>48862306.789999999</v>
      </c>
    </row>
    <row r="829" spans="3:5">
      <c r="C829" s="66" t="s">
        <v>1106</v>
      </c>
      <c r="D829" s="171">
        <v>5000000</v>
      </c>
      <c r="E829" s="171">
        <v>0</v>
      </c>
    </row>
    <row r="830" spans="3:5">
      <c r="C830" s="66" t="s">
        <v>1107</v>
      </c>
      <c r="D830" s="171">
        <v>10000000</v>
      </c>
      <c r="E830" s="171">
        <v>0</v>
      </c>
    </row>
    <row r="831" spans="3:5">
      <c r="C831" s="66" t="s">
        <v>1108</v>
      </c>
      <c r="D831" s="171">
        <v>74863554</v>
      </c>
      <c r="E831" s="171">
        <v>60398984.780000001</v>
      </c>
    </row>
    <row r="832" spans="3:5">
      <c r="C832" s="66" t="s">
        <v>1109</v>
      </c>
      <c r="D832" s="171">
        <v>10000000</v>
      </c>
      <c r="E832" s="171">
        <v>0</v>
      </c>
    </row>
    <row r="833" spans="3:5">
      <c r="C833" s="66" t="s">
        <v>1110</v>
      </c>
      <c r="D833" s="171">
        <v>0</v>
      </c>
      <c r="E833" s="171">
        <v>0</v>
      </c>
    </row>
    <row r="834" spans="3:5">
      <c r="C834" s="66" t="s">
        <v>1111</v>
      </c>
      <c r="D834" s="171">
        <v>9638950</v>
      </c>
      <c r="E834" s="171">
        <v>4800080.9800000004</v>
      </c>
    </row>
    <row r="835" spans="3:5">
      <c r="C835" s="66" t="s">
        <v>1112</v>
      </c>
      <c r="D835" s="171">
        <v>0</v>
      </c>
      <c r="E835" s="171">
        <v>2932984.93</v>
      </c>
    </row>
    <row r="836" spans="3:5">
      <c r="C836" s="66" t="s">
        <v>1113</v>
      </c>
      <c r="D836" s="171">
        <v>132021221</v>
      </c>
      <c r="E836" s="171">
        <v>105971647.42999999</v>
      </c>
    </row>
    <row r="837" spans="3:5">
      <c r="C837" s="66" t="s">
        <v>1114</v>
      </c>
      <c r="D837" s="171">
        <v>36637165</v>
      </c>
      <c r="E837" s="171">
        <v>34364272.32</v>
      </c>
    </row>
    <row r="838" spans="3:5">
      <c r="C838" s="66" t="s">
        <v>1115</v>
      </c>
      <c r="D838" s="171">
        <v>64931847</v>
      </c>
      <c r="E838" s="171">
        <v>48154238.109999999</v>
      </c>
    </row>
    <row r="839" spans="3:5">
      <c r="C839" s="66" t="s">
        <v>1116</v>
      </c>
      <c r="D839" s="171">
        <v>39433378</v>
      </c>
      <c r="E839" s="171">
        <v>12265036.33</v>
      </c>
    </row>
    <row r="840" spans="3:5">
      <c r="C840" s="66" t="s">
        <v>1117</v>
      </c>
      <c r="D840" s="171">
        <v>1573587</v>
      </c>
      <c r="E840" s="171">
        <v>0</v>
      </c>
    </row>
    <row r="841" spans="3:5">
      <c r="C841" s="119" t="s">
        <v>332</v>
      </c>
      <c r="D841" s="171">
        <v>436323050</v>
      </c>
      <c r="E841" s="171">
        <v>122468588.92</v>
      </c>
    </row>
    <row r="842" spans="3:5">
      <c r="C842" s="66" t="s">
        <v>1118</v>
      </c>
      <c r="D842" s="171">
        <v>0</v>
      </c>
      <c r="E842" s="171">
        <v>65897411.910000004</v>
      </c>
    </row>
    <row r="843" spans="3:5">
      <c r="C843" s="66" t="s">
        <v>1083</v>
      </c>
      <c r="D843" s="171">
        <v>0</v>
      </c>
      <c r="E843" s="171">
        <v>0</v>
      </c>
    </row>
    <row r="844" spans="3:5">
      <c r="C844" s="66" t="s">
        <v>1119</v>
      </c>
      <c r="D844" s="171">
        <v>4035043</v>
      </c>
      <c r="E844" s="171">
        <v>3950040.09</v>
      </c>
    </row>
    <row r="845" spans="3:5">
      <c r="C845" s="66" t="s">
        <v>1120</v>
      </c>
      <c r="D845" s="171">
        <v>318622007</v>
      </c>
      <c r="E845" s="171">
        <v>0</v>
      </c>
    </row>
    <row r="846" spans="3:5">
      <c r="C846" s="66" t="s">
        <v>1121</v>
      </c>
      <c r="D846" s="171">
        <v>0</v>
      </c>
      <c r="E846" s="171">
        <v>10224236.119999999</v>
      </c>
    </row>
    <row r="847" spans="3:5">
      <c r="C847" s="66" t="s">
        <v>1122</v>
      </c>
      <c r="D847" s="171">
        <v>17665999</v>
      </c>
      <c r="E847" s="171">
        <v>21614584.890000001</v>
      </c>
    </row>
    <row r="848" spans="3:5">
      <c r="C848" s="66" t="s">
        <v>1123</v>
      </c>
      <c r="D848" s="171">
        <v>96000001</v>
      </c>
      <c r="E848" s="171">
        <v>20782315.91</v>
      </c>
    </row>
    <row r="849" spans="3:5">
      <c r="C849" s="66" t="s">
        <v>1124</v>
      </c>
      <c r="D849" s="171">
        <v>0</v>
      </c>
      <c r="E849" s="171">
        <v>0</v>
      </c>
    </row>
    <row r="850" spans="3:5">
      <c r="C850" s="119" t="s">
        <v>334</v>
      </c>
      <c r="D850" s="171">
        <v>0</v>
      </c>
      <c r="E850" s="171">
        <v>0</v>
      </c>
    </row>
    <row r="851" spans="3:5">
      <c r="C851" s="66" t="s">
        <v>1114</v>
      </c>
      <c r="D851" s="171">
        <v>0</v>
      </c>
      <c r="E851" s="171">
        <v>0</v>
      </c>
    </row>
    <row r="852" spans="3:5">
      <c r="C852" s="169" t="s">
        <v>353</v>
      </c>
      <c r="D852" s="170">
        <v>438639614</v>
      </c>
      <c r="E852" s="170">
        <v>252099197.72999999</v>
      </c>
    </row>
    <row r="853" spans="3:5">
      <c r="C853" s="119" t="s">
        <v>331</v>
      </c>
      <c r="D853" s="171">
        <v>426139614</v>
      </c>
      <c r="E853" s="171">
        <v>252099197.72999999</v>
      </c>
    </row>
    <row r="854" spans="3:5">
      <c r="C854" s="66" t="s">
        <v>1125</v>
      </c>
      <c r="D854" s="171">
        <v>2025413</v>
      </c>
      <c r="E854" s="171">
        <v>0</v>
      </c>
    </row>
    <row r="855" spans="3:5">
      <c r="C855" s="66" t="s">
        <v>1126</v>
      </c>
      <c r="D855" s="171">
        <v>2686980</v>
      </c>
      <c r="E855" s="171">
        <v>0</v>
      </c>
    </row>
    <row r="856" spans="3:5">
      <c r="C856" s="66" t="s">
        <v>1127</v>
      </c>
      <c r="D856" s="171">
        <v>0</v>
      </c>
      <c r="E856" s="171">
        <v>51903283.549999997</v>
      </c>
    </row>
    <row r="857" spans="3:5">
      <c r="C857" s="66" t="s">
        <v>1128</v>
      </c>
      <c r="D857" s="171">
        <v>215335</v>
      </c>
      <c r="E857" s="171">
        <v>0</v>
      </c>
    </row>
    <row r="858" spans="3:5">
      <c r="C858" s="66" t="s">
        <v>1129</v>
      </c>
      <c r="D858" s="171">
        <v>1250434</v>
      </c>
      <c r="E858" s="171">
        <v>0</v>
      </c>
    </row>
    <row r="859" spans="3:5">
      <c r="C859" s="66" t="s">
        <v>1130</v>
      </c>
      <c r="D859" s="171">
        <v>12500000</v>
      </c>
      <c r="E859" s="171">
        <v>7264914.5899999999</v>
      </c>
    </row>
    <row r="860" spans="3:5">
      <c r="C860" s="66" t="s">
        <v>1131</v>
      </c>
      <c r="D860" s="171">
        <v>35366240</v>
      </c>
      <c r="E860" s="171">
        <v>0</v>
      </c>
    </row>
    <row r="861" spans="3:5">
      <c r="C861" s="66" t="s">
        <v>1132</v>
      </c>
      <c r="D861" s="171">
        <v>18949611</v>
      </c>
      <c r="E861" s="171">
        <v>2412116.5499999998</v>
      </c>
    </row>
    <row r="862" spans="3:5">
      <c r="C862" s="66" t="s">
        <v>1133</v>
      </c>
      <c r="D862" s="171">
        <v>2177274</v>
      </c>
      <c r="E862" s="171">
        <v>0</v>
      </c>
    </row>
    <row r="863" spans="3:5">
      <c r="C863" s="66" t="s">
        <v>1134</v>
      </c>
      <c r="D863" s="171">
        <v>881280</v>
      </c>
      <c r="E863" s="171">
        <v>0</v>
      </c>
    </row>
    <row r="864" spans="3:5">
      <c r="C864" s="66" t="s">
        <v>1135</v>
      </c>
      <c r="D864" s="171">
        <v>64029667</v>
      </c>
      <c r="E864" s="171">
        <v>33265162</v>
      </c>
    </row>
    <row r="865" spans="3:5">
      <c r="C865" s="66" t="s">
        <v>1136</v>
      </c>
      <c r="D865" s="171">
        <v>2177274</v>
      </c>
      <c r="E865" s="171">
        <v>0</v>
      </c>
    </row>
    <row r="866" spans="3:5">
      <c r="C866" s="66" t="s">
        <v>1137</v>
      </c>
      <c r="D866" s="171">
        <v>2177274</v>
      </c>
      <c r="E866" s="171">
        <v>0</v>
      </c>
    </row>
    <row r="867" spans="3:5">
      <c r="C867" s="66" t="s">
        <v>1138</v>
      </c>
      <c r="D867" s="171">
        <v>1283065</v>
      </c>
      <c r="E867" s="171">
        <v>0</v>
      </c>
    </row>
    <row r="868" spans="3:5">
      <c r="C868" s="66" t="s">
        <v>1139</v>
      </c>
      <c r="D868" s="171">
        <v>1283065</v>
      </c>
      <c r="E868" s="171">
        <v>0</v>
      </c>
    </row>
    <row r="869" spans="3:5">
      <c r="C869" s="66" t="s">
        <v>1140</v>
      </c>
      <c r="D869" s="171">
        <v>855982</v>
      </c>
      <c r="E869" s="171">
        <v>0</v>
      </c>
    </row>
    <row r="870" spans="3:5">
      <c r="C870" s="66" t="s">
        <v>1141</v>
      </c>
      <c r="D870" s="171">
        <v>5000000</v>
      </c>
      <c r="E870" s="171">
        <v>0</v>
      </c>
    </row>
    <row r="871" spans="3:5">
      <c r="C871" s="66" t="s">
        <v>1142</v>
      </c>
      <c r="D871" s="171">
        <v>11615952</v>
      </c>
      <c r="E871" s="171">
        <v>3822977.92</v>
      </c>
    </row>
    <row r="872" spans="3:5">
      <c r="C872" s="66" t="s">
        <v>1143</v>
      </c>
      <c r="D872" s="171">
        <v>30979808</v>
      </c>
      <c r="E872" s="171">
        <v>26906665</v>
      </c>
    </row>
    <row r="873" spans="3:5">
      <c r="C873" s="66" t="s">
        <v>1144</v>
      </c>
      <c r="D873" s="171">
        <v>1466974</v>
      </c>
      <c r="E873" s="171">
        <v>0</v>
      </c>
    </row>
    <row r="874" spans="3:5">
      <c r="C874" s="66" t="s">
        <v>1145</v>
      </c>
      <c r="D874" s="171">
        <v>38020348</v>
      </c>
      <c r="E874" s="171">
        <v>35819568.670000002</v>
      </c>
    </row>
    <row r="875" spans="3:5">
      <c r="C875" s="66" t="s">
        <v>1146</v>
      </c>
      <c r="D875" s="171">
        <v>10000000</v>
      </c>
      <c r="E875" s="171">
        <v>10000000</v>
      </c>
    </row>
    <row r="876" spans="3:5">
      <c r="C876" s="66" t="s">
        <v>1147</v>
      </c>
      <c r="D876" s="171">
        <v>22611444</v>
      </c>
      <c r="E876" s="171">
        <v>20463874.920000002</v>
      </c>
    </row>
    <row r="877" spans="3:5">
      <c r="C877" s="66" t="s">
        <v>1148</v>
      </c>
      <c r="D877" s="171">
        <v>22817684</v>
      </c>
      <c r="E877" s="171">
        <v>0</v>
      </c>
    </row>
    <row r="878" spans="3:5">
      <c r="C878" s="66" t="s">
        <v>1149</v>
      </c>
      <c r="D878" s="171">
        <v>7348649</v>
      </c>
      <c r="E878" s="171">
        <v>0</v>
      </c>
    </row>
    <row r="879" spans="3:5">
      <c r="C879" s="66" t="s">
        <v>1150</v>
      </c>
      <c r="D879" s="171">
        <v>5098639</v>
      </c>
      <c r="E879" s="171">
        <v>0</v>
      </c>
    </row>
    <row r="880" spans="3:5">
      <c r="C880" s="66" t="s">
        <v>1151</v>
      </c>
      <c r="D880" s="171">
        <v>10939016</v>
      </c>
      <c r="E880" s="171">
        <v>0</v>
      </c>
    </row>
    <row r="881" spans="3:5">
      <c r="C881" s="66" t="s">
        <v>1152</v>
      </c>
      <c r="D881" s="171">
        <v>5000000</v>
      </c>
      <c r="E881" s="171">
        <v>0</v>
      </c>
    </row>
    <row r="882" spans="3:5">
      <c r="C882" s="66" t="s">
        <v>1153</v>
      </c>
      <c r="D882" s="171">
        <v>27965372</v>
      </c>
      <c r="E882" s="171">
        <v>5135100.09</v>
      </c>
    </row>
    <row r="883" spans="3:5">
      <c r="C883" s="66" t="s">
        <v>1154</v>
      </c>
      <c r="D883" s="171">
        <v>73629686</v>
      </c>
      <c r="E883" s="171">
        <v>55105534.439999998</v>
      </c>
    </row>
    <row r="884" spans="3:5">
      <c r="C884" s="66" t="s">
        <v>1155</v>
      </c>
      <c r="D884" s="171">
        <v>5787148</v>
      </c>
      <c r="E884" s="171">
        <v>0</v>
      </c>
    </row>
    <row r="885" spans="3:5">
      <c r="C885" s="119" t="s">
        <v>332</v>
      </c>
      <c r="D885" s="171">
        <v>12500000</v>
      </c>
      <c r="E885" s="171">
        <v>0</v>
      </c>
    </row>
    <row r="886" spans="3:5">
      <c r="C886" s="66" t="s">
        <v>1130</v>
      </c>
      <c r="D886" s="171">
        <v>12500000</v>
      </c>
      <c r="E886" s="171">
        <v>0</v>
      </c>
    </row>
    <row r="887" spans="3:5">
      <c r="C887" s="169" t="s">
        <v>354</v>
      </c>
      <c r="D887" s="170">
        <v>859715674</v>
      </c>
      <c r="E887" s="170">
        <v>350366421.63000011</v>
      </c>
    </row>
    <row r="888" spans="3:5">
      <c r="C888" s="119" t="s">
        <v>331</v>
      </c>
      <c r="D888" s="171">
        <v>643854280</v>
      </c>
      <c r="E888" s="171">
        <v>252719497.46000001</v>
      </c>
    </row>
    <row r="889" spans="3:5">
      <c r="C889" s="66" t="s">
        <v>1156</v>
      </c>
      <c r="D889" s="171">
        <v>63882720</v>
      </c>
      <c r="E889" s="171">
        <v>35329709.969999999</v>
      </c>
    </row>
    <row r="890" spans="3:5">
      <c r="C890" s="66" t="s">
        <v>1157</v>
      </c>
      <c r="D890" s="171">
        <v>95576106</v>
      </c>
      <c r="E890" s="171">
        <v>517255.2</v>
      </c>
    </row>
    <row r="891" spans="3:5">
      <c r="C891" s="66" t="s">
        <v>1158</v>
      </c>
      <c r="D891" s="171">
        <v>29391796</v>
      </c>
      <c r="E891" s="171">
        <v>11264490.59</v>
      </c>
    </row>
    <row r="892" spans="3:5">
      <c r="C892" s="66" t="s">
        <v>1159</v>
      </c>
      <c r="D892" s="171">
        <v>12155794</v>
      </c>
      <c r="E892" s="171">
        <v>11395504</v>
      </c>
    </row>
    <row r="893" spans="3:5">
      <c r="C893" s="66" t="s">
        <v>1160</v>
      </c>
      <c r="D893" s="171">
        <v>127695291</v>
      </c>
      <c r="E893" s="171">
        <v>21332072.469999999</v>
      </c>
    </row>
    <row r="894" spans="3:5">
      <c r="C894" s="66" t="s">
        <v>1161</v>
      </c>
      <c r="D894" s="171">
        <v>6115384</v>
      </c>
      <c r="E894" s="171">
        <v>5733114</v>
      </c>
    </row>
    <row r="895" spans="3:5">
      <c r="C895" s="66" t="s">
        <v>1162</v>
      </c>
      <c r="D895" s="171">
        <v>55886222</v>
      </c>
      <c r="E895" s="171">
        <v>32876887.949999999</v>
      </c>
    </row>
    <row r="896" spans="3:5">
      <c r="C896" s="66" t="s">
        <v>1163</v>
      </c>
      <c r="D896" s="171">
        <v>70399902</v>
      </c>
      <c r="E896" s="171">
        <v>15082345</v>
      </c>
    </row>
    <row r="897" spans="3:5">
      <c r="C897" s="66" t="s">
        <v>1164</v>
      </c>
      <c r="D897" s="171">
        <v>4844222</v>
      </c>
      <c r="E897" s="171">
        <v>0</v>
      </c>
    </row>
    <row r="898" spans="3:5">
      <c r="C898" s="66" t="s">
        <v>1165</v>
      </c>
      <c r="D898" s="171">
        <v>11762183</v>
      </c>
      <c r="E898" s="171">
        <v>0</v>
      </c>
    </row>
    <row r="899" spans="3:5">
      <c r="C899" s="66" t="s">
        <v>1166</v>
      </c>
      <c r="D899" s="171">
        <v>6625122</v>
      </c>
      <c r="E899" s="171">
        <v>0</v>
      </c>
    </row>
    <row r="900" spans="3:5">
      <c r="C900" s="66" t="s">
        <v>1167</v>
      </c>
      <c r="D900" s="171">
        <v>2799546</v>
      </c>
      <c r="E900" s="171">
        <v>0</v>
      </c>
    </row>
    <row r="901" spans="3:5">
      <c r="C901" s="66" t="s">
        <v>1168</v>
      </c>
      <c r="D901" s="171">
        <v>0</v>
      </c>
      <c r="E901" s="171">
        <v>2012234.09</v>
      </c>
    </row>
    <row r="902" spans="3:5">
      <c r="C902" s="66" t="s">
        <v>1169</v>
      </c>
      <c r="D902" s="171">
        <v>9446153</v>
      </c>
      <c r="E902" s="171">
        <v>0</v>
      </c>
    </row>
    <row r="903" spans="3:5">
      <c r="C903" s="66" t="s">
        <v>1170</v>
      </c>
      <c r="D903" s="171">
        <v>36427627</v>
      </c>
      <c r="E903" s="171">
        <v>0</v>
      </c>
    </row>
    <row r="904" spans="3:5">
      <c r="C904" s="66" t="s">
        <v>1171</v>
      </c>
      <c r="D904" s="171">
        <v>0</v>
      </c>
      <c r="E904" s="171">
        <v>34860624.789999999</v>
      </c>
    </row>
    <row r="905" spans="3:5">
      <c r="C905" s="66" t="s">
        <v>1172</v>
      </c>
      <c r="D905" s="171">
        <v>10508708</v>
      </c>
      <c r="E905" s="171">
        <v>0</v>
      </c>
    </row>
    <row r="906" spans="3:5">
      <c r="C906" s="66" t="s">
        <v>1173</v>
      </c>
      <c r="D906" s="171">
        <v>1500000</v>
      </c>
      <c r="E906" s="171">
        <v>0</v>
      </c>
    </row>
    <row r="907" spans="3:5">
      <c r="C907" s="66" t="s">
        <v>1174</v>
      </c>
      <c r="D907" s="171">
        <v>2601681</v>
      </c>
      <c r="E907" s="171">
        <v>0</v>
      </c>
    </row>
    <row r="908" spans="3:5">
      <c r="C908" s="66" t="s">
        <v>1175</v>
      </c>
      <c r="D908" s="171">
        <v>5119151</v>
      </c>
      <c r="E908" s="171">
        <v>0</v>
      </c>
    </row>
    <row r="909" spans="3:5">
      <c r="C909" s="66" t="s">
        <v>1176</v>
      </c>
      <c r="D909" s="171">
        <v>5120551</v>
      </c>
      <c r="E909" s="171">
        <v>0</v>
      </c>
    </row>
    <row r="910" spans="3:5">
      <c r="C910" s="66" t="s">
        <v>1177</v>
      </c>
      <c r="D910" s="171">
        <v>10000000</v>
      </c>
      <c r="E910" s="171">
        <v>39999153.5</v>
      </c>
    </row>
    <row r="911" spans="3:5">
      <c r="C911" s="66" t="s">
        <v>1178</v>
      </c>
      <c r="D911" s="171">
        <v>75996121</v>
      </c>
      <c r="E911" s="171">
        <v>42316105.899999999</v>
      </c>
    </row>
    <row r="912" spans="3:5">
      <c r="C912" s="119" t="s">
        <v>332</v>
      </c>
      <c r="D912" s="171">
        <v>215861394</v>
      </c>
      <c r="E912" s="171">
        <v>97646924.170000002</v>
      </c>
    </row>
    <row r="913" spans="3:5">
      <c r="C913" s="66" t="s">
        <v>1179</v>
      </c>
      <c r="D913" s="171">
        <v>92139087</v>
      </c>
      <c r="E913" s="171">
        <v>26251152.66</v>
      </c>
    </row>
    <row r="914" spans="3:5">
      <c r="C914" s="66" t="s">
        <v>1180</v>
      </c>
      <c r="D914" s="171">
        <v>322307</v>
      </c>
      <c r="E914" s="171">
        <v>25252304.960000001</v>
      </c>
    </row>
    <row r="915" spans="3:5">
      <c r="C915" s="66" t="s">
        <v>1181</v>
      </c>
      <c r="D915" s="171">
        <v>0</v>
      </c>
      <c r="E915" s="171">
        <v>9991715.2200000007</v>
      </c>
    </row>
    <row r="916" spans="3:5">
      <c r="C916" s="66" t="s">
        <v>1182</v>
      </c>
      <c r="D916" s="171">
        <v>0</v>
      </c>
      <c r="E916" s="171">
        <v>0</v>
      </c>
    </row>
    <row r="917" spans="3:5">
      <c r="C917" s="66" t="s">
        <v>1183</v>
      </c>
      <c r="D917" s="171">
        <v>0</v>
      </c>
      <c r="E917" s="171">
        <v>6577532.3499999996</v>
      </c>
    </row>
    <row r="918" spans="3:5">
      <c r="C918" s="66" t="s">
        <v>1184</v>
      </c>
      <c r="D918" s="171">
        <v>0</v>
      </c>
      <c r="E918" s="171">
        <v>4063432.73</v>
      </c>
    </row>
    <row r="919" spans="3:5">
      <c r="C919" s="66" t="s">
        <v>1185</v>
      </c>
      <c r="D919" s="171">
        <v>30000000</v>
      </c>
      <c r="E919" s="171">
        <v>0</v>
      </c>
    </row>
    <row r="920" spans="3:5">
      <c r="C920" s="66" t="s">
        <v>1186</v>
      </c>
      <c r="D920" s="171">
        <v>5400000</v>
      </c>
      <c r="E920" s="171">
        <v>3762422.56</v>
      </c>
    </row>
    <row r="921" spans="3:5">
      <c r="C921" s="66" t="s">
        <v>1187</v>
      </c>
      <c r="D921" s="171">
        <v>0</v>
      </c>
      <c r="E921" s="171">
        <v>14816599.720000001</v>
      </c>
    </row>
    <row r="922" spans="3:5">
      <c r="C922" s="66" t="s">
        <v>1188</v>
      </c>
      <c r="D922" s="171">
        <v>0</v>
      </c>
      <c r="E922" s="171">
        <v>6931763.9699999997</v>
      </c>
    </row>
    <row r="923" spans="3:5">
      <c r="C923" s="66" t="s">
        <v>1189</v>
      </c>
      <c r="D923" s="171">
        <v>88000000</v>
      </c>
      <c r="E923" s="171">
        <v>0</v>
      </c>
    </row>
    <row r="924" spans="3:5">
      <c r="C924" s="169" t="s">
        <v>355</v>
      </c>
      <c r="D924" s="170">
        <v>1300879786</v>
      </c>
      <c r="E924" s="170">
        <v>1209831710.4000001</v>
      </c>
    </row>
    <row r="925" spans="3:5">
      <c r="C925" s="119" t="s">
        <v>331</v>
      </c>
      <c r="D925" s="171">
        <v>1300879786</v>
      </c>
      <c r="E925" s="171">
        <v>1175365078.6900001</v>
      </c>
    </row>
    <row r="926" spans="3:5">
      <c r="C926" s="66" t="s">
        <v>1190</v>
      </c>
      <c r="D926" s="171">
        <v>0</v>
      </c>
      <c r="E926" s="171">
        <v>3480501.62</v>
      </c>
    </row>
    <row r="927" spans="3:5">
      <c r="C927" s="66" t="s">
        <v>1191</v>
      </c>
      <c r="D927" s="171">
        <v>20747766</v>
      </c>
      <c r="E927" s="171">
        <v>3686015.48</v>
      </c>
    </row>
    <row r="928" spans="3:5">
      <c r="C928" s="66" t="s">
        <v>1192</v>
      </c>
      <c r="D928" s="171">
        <v>4807567</v>
      </c>
      <c r="E928" s="171">
        <v>0</v>
      </c>
    </row>
    <row r="929" spans="3:5">
      <c r="C929" s="66" t="s">
        <v>1193</v>
      </c>
      <c r="D929" s="171">
        <v>0</v>
      </c>
      <c r="E929" s="171">
        <v>0</v>
      </c>
    </row>
    <row r="930" spans="3:5">
      <c r="C930" s="66" t="s">
        <v>1194</v>
      </c>
      <c r="D930" s="171">
        <v>311388206</v>
      </c>
      <c r="E930" s="171">
        <v>737337338.8900001</v>
      </c>
    </row>
    <row r="931" spans="3:5">
      <c r="C931" s="66" t="s">
        <v>1195</v>
      </c>
      <c r="D931" s="171">
        <v>20509966</v>
      </c>
      <c r="E931" s="171">
        <v>0</v>
      </c>
    </row>
    <row r="932" spans="3:5">
      <c r="C932" s="66" t="s">
        <v>1196</v>
      </c>
      <c r="D932" s="171">
        <v>5254613</v>
      </c>
      <c r="E932" s="171">
        <v>0</v>
      </c>
    </row>
    <row r="933" spans="3:5">
      <c r="C933" s="66" t="s">
        <v>1197</v>
      </c>
      <c r="D933" s="171">
        <v>70000000</v>
      </c>
      <c r="E933" s="171">
        <v>19129608.789999999</v>
      </c>
    </row>
    <row r="934" spans="3:5">
      <c r="C934" s="66" t="s">
        <v>1198</v>
      </c>
      <c r="D934" s="171">
        <v>458797</v>
      </c>
      <c r="E934" s="171">
        <v>0</v>
      </c>
    </row>
    <row r="935" spans="3:5">
      <c r="C935" s="66" t="s">
        <v>1199</v>
      </c>
      <c r="D935" s="171">
        <v>0</v>
      </c>
      <c r="E935" s="171">
        <v>0</v>
      </c>
    </row>
    <row r="936" spans="3:5">
      <c r="C936" s="66" t="s">
        <v>1200</v>
      </c>
      <c r="D936" s="171">
        <v>9173874</v>
      </c>
      <c r="E936" s="171">
        <v>0</v>
      </c>
    </row>
    <row r="937" spans="3:5">
      <c r="C937" s="66" t="s">
        <v>1201</v>
      </c>
      <c r="D937" s="171">
        <v>17397527</v>
      </c>
      <c r="E937" s="171">
        <v>0</v>
      </c>
    </row>
    <row r="938" spans="3:5">
      <c r="C938" s="66" t="s">
        <v>1202</v>
      </c>
      <c r="D938" s="171">
        <v>4734096</v>
      </c>
      <c r="E938" s="171">
        <v>6172130.0899999999</v>
      </c>
    </row>
    <row r="939" spans="3:5">
      <c r="C939" s="66" t="s">
        <v>1203</v>
      </c>
      <c r="D939" s="171">
        <v>80247</v>
      </c>
      <c r="E939" s="171">
        <v>0</v>
      </c>
    </row>
    <row r="940" spans="3:5">
      <c r="C940" s="66" t="s">
        <v>1204</v>
      </c>
      <c r="D940" s="171">
        <v>75086</v>
      </c>
      <c r="E940" s="171">
        <v>0</v>
      </c>
    </row>
    <row r="941" spans="3:5">
      <c r="C941" s="66" t="s">
        <v>1205</v>
      </c>
      <c r="D941" s="171">
        <v>80247</v>
      </c>
      <c r="E941" s="171">
        <v>3000000</v>
      </c>
    </row>
    <row r="942" spans="3:5">
      <c r="C942" s="66" t="s">
        <v>1206</v>
      </c>
      <c r="D942" s="171">
        <v>0</v>
      </c>
      <c r="E942" s="171">
        <v>0</v>
      </c>
    </row>
    <row r="943" spans="3:5">
      <c r="C943" s="66" t="s">
        <v>1207</v>
      </c>
      <c r="D943" s="171">
        <v>0</v>
      </c>
      <c r="E943" s="171">
        <v>0</v>
      </c>
    </row>
    <row r="944" spans="3:5">
      <c r="C944" s="66" t="s">
        <v>1208</v>
      </c>
      <c r="D944" s="171">
        <v>46476764</v>
      </c>
      <c r="E944" s="171">
        <v>0</v>
      </c>
    </row>
    <row r="945" spans="3:5">
      <c r="C945" s="66" t="s">
        <v>1209</v>
      </c>
      <c r="D945" s="171">
        <v>3000000</v>
      </c>
      <c r="E945" s="171">
        <v>0</v>
      </c>
    </row>
    <row r="946" spans="3:5">
      <c r="C946" s="66" t="s">
        <v>1210</v>
      </c>
      <c r="D946" s="171">
        <v>30068537</v>
      </c>
      <c r="E946" s="171">
        <v>23307733.969999999</v>
      </c>
    </row>
    <row r="947" spans="3:5">
      <c r="C947" s="66" t="s">
        <v>1211</v>
      </c>
      <c r="D947" s="171">
        <v>4237286</v>
      </c>
      <c r="E947" s="171">
        <v>0</v>
      </c>
    </row>
    <row r="948" spans="3:5">
      <c r="C948" s="66" t="s">
        <v>1212</v>
      </c>
      <c r="D948" s="171">
        <v>597761</v>
      </c>
      <c r="E948" s="171">
        <v>0</v>
      </c>
    </row>
    <row r="949" spans="3:5">
      <c r="C949" s="66" t="s">
        <v>1213</v>
      </c>
      <c r="D949" s="171">
        <v>25000000</v>
      </c>
      <c r="E949" s="171">
        <v>462722.06</v>
      </c>
    </row>
    <row r="950" spans="3:5">
      <c r="C950" s="66" t="s">
        <v>1214</v>
      </c>
      <c r="D950" s="171">
        <v>2587656</v>
      </c>
      <c r="E950" s="171">
        <v>0</v>
      </c>
    </row>
    <row r="951" spans="3:5">
      <c r="C951" s="66" t="s">
        <v>1215</v>
      </c>
      <c r="D951" s="171">
        <v>31477472</v>
      </c>
      <c r="E951" s="171">
        <v>0</v>
      </c>
    </row>
    <row r="952" spans="3:5">
      <c r="C952" s="66" t="s">
        <v>1216</v>
      </c>
      <c r="D952" s="171">
        <v>889724</v>
      </c>
      <c r="E952" s="171">
        <v>0</v>
      </c>
    </row>
    <row r="953" spans="3:5">
      <c r="C953" s="66" t="s">
        <v>1217</v>
      </c>
      <c r="D953" s="171">
        <v>5051678</v>
      </c>
      <c r="E953" s="171">
        <v>0</v>
      </c>
    </row>
    <row r="954" spans="3:5">
      <c r="C954" s="66" t="s">
        <v>1218</v>
      </c>
      <c r="D954" s="171">
        <v>29687478</v>
      </c>
      <c r="E954" s="171">
        <v>23935743</v>
      </c>
    </row>
    <row r="955" spans="3:5">
      <c r="C955" s="66" t="s">
        <v>1219</v>
      </c>
      <c r="D955" s="171">
        <v>9591650</v>
      </c>
      <c r="E955" s="171">
        <v>0</v>
      </c>
    </row>
    <row r="956" spans="3:5">
      <c r="C956" s="66" t="s">
        <v>1220</v>
      </c>
      <c r="D956" s="171">
        <v>35161253</v>
      </c>
      <c r="E956" s="171">
        <v>29993000</v>
      </c>
    </row>
    <row r="957" spans="3:5">
      <c r="C957" s="66" t="s">
        <v>1221</v>
      </c>
      <c r="D957" s="171">
        <v>9591650</v>
      </c>
      <c r="E957" s="171">
        <v>0</v>
      </c>
    </row>
    <row r="958" spans="3:5">
      <c r="C958" s="66" t="s">
        <v>1222</v>
      </c>
      <c r="D958" s="171">
        <v>3618597</v>
      </c>
      <c r="E958" s="171">
        <v>0</v>
      </c>
    </row>
    <row r="959" spans="3:5">
      <c r="C959" s="66" t="s">
        <v>1223</v>
      </c>
      <c r="D959" s="171">
        <v>117367382</v>
      </c>
      <c r="E959" s="171">
        <v>70000000</v>
      </c>
    </row>
    <row r="960" spans="3:5">
      <c r="C960" s="66" t="s">
        <v>1224</v>
      </c>
      <c r="D960" s="171">
        <v>5803815</v>
      </c>
      <c r="E960" s="171">
        <v>0</v>
      </c>
    </row>
    <row r="961" spans="3:5">
      <c r="C961" s="66" t="s">
        <v>1225</v>
      </c>
      <c r="D961" s="171">
        <v>53904088</v>
      </c>
      <c r="E961" s="171">
        <v>25000000</v>
      </c>
    </row>
    <row r="962" spans="3:5">
      <c r="C962" s="66" t="s">
        <v>1226</v>
      </c>
      <c r="D962" s="171">
        <v>1181902</v>
      </c>
      <c r="E962" s="171">
        <v>0</v>
      </c>
    </row>
    <row r="963" spans="3:5">
      <c r="C963" s="66" t="s">
        <v>1227</v>
      </c>
      <c r="D963" s="171">
        <v>36000000</v>
      </c>
      <c r="E963" s="171">
        <v>0</v>
      </c>
    </row>
    <row r="964" spans="3:5">
      <c r="C964" s="66" t="s">
        <v>1228</v>
      </c>
      <c r="D964" s="171">
        <v>1181902</v>
      </c>
      <c r="E964" s="171">
        <v>0</v>
      </c>
    </row>
    <row r="965" spans="3:5">
      <c r="C965" s="66" t="s">
        <v>1229</v>
      </c>
      <c r="D965" s="171">
        <v>1181902</v>
      </c>
      <c r="E965" s="171">
        <v>0</v>
      </c>
    </row>
    <row r="966" spans="3:5">
      <c r="C966" s="66" t="s">
        <v>1230</v>
      </c>
      <c r="D966" s="171">
        <v>2792959</v>
      </c>
      <c r="E966" s="171">
        <v>0</v>
      </c>
    </row>
    <row r="967" spans="3:5">
      <c r="C967" s="66" t="s">
        <v>1231</v>
      </c>
      <c r="D967" s="171">
        <v>33121737</v>
      </c>
      <c r="E967" s="171">
        <v>23529261.809999999</v>
      </c>
    </row>
    <row r="968" spans="3:5">
      <c r="C968" s="66" t="s">
        <v>1232</v>
      </c>
      <c r="D968" s="171">
        <v>2579928</v>
      </c>
      <c r="E968" s="171">
        <v>0</v>
      </c>
    </row>
    <row r="969" spans="3:5">
      <c r="C969" s="66" t="s">
        <v>1233</v>
      </c>
      <c r="D969" s="171">
        <v>223499064</v>
      </c>
      <c r="E969" s="171">
        <v>161508182.80000001</v>
      </c>
    </row>
    <row r="970" spans="3:5">
      <c r="C970" s="66" t="s">
        <v>1234</v>
      </c>
      <c r="D970" s="171">
        <v>1720224</v>
      </c>
      <c r="E970" s="171">
        <v>0</v>
      </c>
    </row>
    <row r="971" spans="3:5">
      <c r="C971" s="66" t="s">
        <v>1235</v>
      </c>
      <c r="D971" s="171">
        <v>805138</v>
      </c>
      <c r="E971" s="171">
        <v>0</v>
      </c>
    </row>
    <row r="972" spans="3:5">
      <c r="C972" s="66" t="s">
        <v>1236</v>
      </c>
      <c r="D972" s="171">
        <v>2792959</v>
      </c>
      <c r="E972" s="171">
        <v>0</v>
      </c>
    </row>
    <row r="973" spans="3:5">
      <c r="C973" s="66" t="s">
        <v>1237</v>
      </c>
      <c r="D973" s="171">
        <v>923196</v>
      </c>
      <c r="E973" s="171">
        <v>0</v>
      </c>
    </row>
    <row r="974" spans="3:5">
      <c r="C974" s="66" t="s">
        <v>1238</v>
      </c>
      <c r="D974" s="171">
        <v>2579928</v>
      </c>
      <c r="E974" s="171">
        <v>0</v>
      </c>
    </row>
    <row r="975" spans="3:5">
      <c r="C975" s="66" t="s">
        <v>1239</v>
      </c>
      <c r="D975" s="171">
        <v>597164</v>
      </c>
      <c r="E975" s="171">
        <v>0</v>
      </c>
    </row>
    <row r="976" spans="3:5">
      <c r="C976" s="66" t="s">
        <v>1240</v>
      </c>
      <c r="D976" s="171">
        <v>53693227</v>
      </c>
      <c r="E976" s="171">
        <v>44822840.18</v>
      </c>
    </row>
    <row r="977" spans="3:5">
      <c r="C977" s="66" t="s">
        <v>1241</v>
      </c>
      <c r="D977" s="171">
        <v>923196</v>
      </c>
      <c r="E977" s="171">
        <v>0</v>
      </c>
    </row>
    <row r="978" spans="3:5">
      <c r="C978" s="66" t="s">
        <v>1242</v>
      </c>
      <c r="D978" s="171">
        <v>597164</v>
      </c>
      <c r="E978" s="171">
        <v>0</v>
      </c>
    </row>
    <row r="979" spans="3:5">
      <c r="C979" s="66" t="s">
        <v>1243</v>
      </c>
      <c r="D979" s="171">
        <v>9591650</v>
      </c>
      <c r="E979" s="171">
        <v>0</v>
      </c>
    </row>
    <row r="980" spans="3:5">
      <c r="C980" s="66" t="s">
        <v>1244</v>
      </c>
      <c r="D980" s="171">
        <v>1738075</v>
      </c>
      <c r="E980" s="171">
        <v>0</v>
      </c>
    </row>
    <row r="981" spans="3:5">
      <c r="C981" s="66" t="s">
        <v>1245</v>
      </c>
      <c r="D981" s="171">
        <v>13954365</v>
      </c>
      <c r="E981" s="171">
        <v>0</v>
      </c>
    </row>
    <row r="982" spans="3:5">
      <c r="C982" s="66" t="s">
        <v>1246</v>
      </c>
      <c r="D982" s="171">
        <v>2280776</v>
      </c>
      <c r="E982" s="171">
        <v>0</v>
      </c>
    </row>
    <row r="983" spans="3:5">
      <c r="C983" s="66" t="s">
        <v>1247</v>
      </c>
      <c r="D983" s="171">
        <v>4224262</v>
      </c>
      <c r="E983" s="171">
        <v>0</v>
      </c>
    </row>
    <row r="984" spans="3:5">
      <c r="C984" s="66" t="s">
        <v>1248</v>
      </c>
      <c r="D984" s="171">
        <v>1761878</v>
      </c>
      <c r="E984" s="171">
        <v>0</v>
      </c>
    </row>
    <row r="985" spans="3:5">
      <c r="C985" s="66" t="s">
        <v>1249</v>
      </c>
      <c r="D985" s="171">
        <v>4272721</v>
      </c>
      <c r="E985" s="171">
        <v>0</v>
      </c>
    </row>
    <row r="986" spans="3:5">
      <c r="C986" s="66" t="s">
        <v>1250</v>
      </c>
      <c r="D986" s="171">
        <v>2555844</v>
      </c>
      <c r="E986" s="171">
        <v>0</v>
      </c>
    </row>
    <row r="987" spans="3:5">
      <c r="C987" s="66" t="s">
        <v>1251</v>
      </c>
      <c r="D987" s="171">
        <v>2555842</v>
      </c>
      <c r="E987" s="171">
        <v>0</v>
      </c>
    </row>
    <row r="988" spans="3:5">
      <c r="C988" s="66" t="s">
        <v>1252</v>
      </c>
      <c r="D988" s="171">
        <v>2611503</v>
      </c>
      <c r="E988" s="171">
        <v>0</v>
      </c>
    </row>
    <row r="989" spans="3:5">
      <c r="C989" s="66" t="s">
        <v>1253</v>
      </c>
      <c r="D989" s="171">
        <v>2611503</v>
      </c>
      <c r="E989" s="171">
        <v>0</v>
      </c>
    </row>
    <row r="990" spans="3:5">
      <c r="C990" s="66" t="s">
        <v>1254</v>
      </c>
      <c r="D990" s="171">
        <v>0</v>
      </c>
      <c r="E990" s="171">
        <v>0</v>
      </c>
    </row>
    <row r="991" spans="3:5">
      <c r="C991" s="66" t="s">
        <v>1255</v>
      </c>
      <c r="D991" s="171">
        <v>4100000</v>
      </c>
      <c r="E991" s="171">
        <v>0</v>
      </c>
    </row>
    <row r="992" spans="3:5">
      <c r="C992" s="66" t="s">
        <v>1256</v>
      </c>
      <c r="D992" s="171">
        <v>575149</v>
      </c>
      <c r="E992" s="171">
        <v>0</v>
      </c>
    </row>
    <row r="993" spans="3:5">
      <c r="C993" s="66" t="s">
        <v>1257</v>
      </c>
      <c r="D993" s="171">
        <v>2555845</v>
      </c>
      <c r="E993" s="171">
        <v>0</v>
      </c>
    </row>
    <row r="994" spans="3:5">
      <c r="C994" s="66" t="s">
        <v>1258</v>
      </c>
      <c r="D994" s="171">
        <v>498000</v>
      </c>
      <c r="E994" s="171">
        <v>0</v>
      </c>
    </row>
    <row r="995" spans="3:5">
      <c r="C995" s="119" t="s">
        <v>332</v>
      </c>
      <c r="D995" s="171">
        <v>0</v>
      </c>
      <c r="E995" s="171">
        <v>34466631.710000001</v>
      </c>
    </row>
    <row r="996" spans="3:5">
      <c r="C996" s="66" t="s">
        <v>1259</v>
      </c>
      <c r="D996" s="171">
        <v>0</v>
      </c>
      <c r="E996" s="171">
        <v>0</v>
      </c>
    </row>
    <row r="997" spans="3:5">
      <c r="C997" s="66" t="s">
        <v>1260</v>
      </c>
      <c r="D997" s="171">
        <v>0</v>
      </c>
      <c r="E997" s="171">
        <v>34133030.829999998</v>
      </c>
    </row>
    <row r="998" spans="3:5">
      <c r="C998" s="66" t="s">
        <v>1261</v>
      </c>
      <c r="D998" s="171">
        <v>0</v>
      </c>
      <c r="E998" s="171">
        <v>333600.88</v>
      </c>
    </row>
    <row r="999" spans="3:5">
      <c r="C999" s="66" t="s">
        <v>1262</v>
      </c>
      <c r="D999" s="171">
        <v>0</v>
      </c>
      <c r="E999" s="171">
        <v>0</v>
      </c>
    </row>
    <row r="1000" spans="3:5">
      <c r="C1000" s="66" t="s">
        <v>1263</v>
      </c>
      <c r="D1000" s="171">
        <v>0</v>
      </c>
      <c r="E1000" s="171">
        <v>0</v>
      </c>
    </row>
    <row r="1001" spans="3:5">
      <c r="C1001" s="169" t="s">
        <v>356</v>
      </c>
      <c r="D1001" s="170">
        <v>835122585</v>
      </c>
      <c r="E1001" s="170">
        <v>391311508.55000001</v>
      </c>
    </row>
    <row r="1002" spans="3:5">
      <c r="C1002" s="119" t="s">
        <v>331</v>
      </c>
      <c r="D1002" s="171">
        <v>835122585</v>
      </c>
      <c r="E1002" s="171">
        <v>391311508.55000001</v>
      </c>
    </row>
    <row r="1003" spans="3:5">
      <c r="C1003" s="66" t="s">
        <v>1264</v>
      </c>
      <c r="D1003" s="171">
        <v>2030470</v>
      </c>
      <c r="E1003" s="171">
        <v>0</v>
      </c>
    </row>
    <row r="1004" spans="3:5">
      <c r="C1004" s="66" t="s">
        <v>1265</v>
      </c>
      <c r="D1004" s="171">
        <v>4617578</v>
      </c>
      <c r="E1004" s="171">
        <v>0</v>
      </c>
    </row>
    <row r="1005" spans="3:5">
      <c r="C1005" s="66" t="s">
        <v>1266</v>
      </c>
      <c r="D1005" s="171">
        <v>0</v>
      </c>
      <c r="E1005" s="171">
        <v>0</v>
      </c>
    </row>
    <row r="1006" spans="3:5">
      <c r="C1006" s="66" t="s">
        <v>1267</v>
      </c>
      <c r="D1006" s="171">
        <v>2030470</v>
      </c>
      <c r="E1006" s="171">
        <v>0</v>
      </c>
    </row>
    <row r="1007" spans="3:5">
      <c r="C1007" s="66" t="s">
        <v>1268</v>
      </c>
      <c r="D1007" s="171">
        <v>0</v>
      </c>
      <c r="E1007" s="171">
        <v>1984221.93</v>
      </c>
    </row>
    <row r="1008" spans="3:5">
      <c r="C1008" s="66" t="s">
        <v>1269</v>
      </c>
      <c r="D1008" s="171">
        <v>6731310</v>
      </c>
      <c r="E1008" s="171">
        <v>0</v>
      </c>
    </row>
    <row r="1009" spans="3:5">
      <c r="C1009" s="66" t="s">
        <v>1270</v>
      </c>
      <c r="D1009" s="171">
        <v>0</v>
      </c>
      <c r="E1009" s="171">
        <v>6159425.8899999997</v>
      </c>
    </row>
    <row r="1010" spans="3:5">
      <c r="C1010" s="66" t="s">
        <v>1271</v>
      </c>
      <c r="D1010" s="171">
        <v>1253439</v>
      </c>
      <c r="E1010" s="171">
        <v>0</v>
      </c>
    </row>
    <row r="1011" spans="3:5">
      <c r="C1011" s="66" t="s">
        <v>1272</v>
      </c>
      <c r="D1011" s="171">
        <v>0</v>
      </c>
      <c r="E1011" s="171">
        <v>2066856.61</v>
      </c>
    </row>
    <row r="1012" spans="3:5">
      <c r="C1012" s="66" t="s">
        <v>1273</v>
      </c>
      <c r="D1012" s="171">
        <v>1073222</v>
      </c>
      <c r="E1012" s="171">
        <v>3714372.2</v>
      </c>
    </row>
    <row r="1013" spans="3:5">
      <c r="C1013" s="66" t="s">
        <v>1274</v>
      </c>
      <c r="D1013" s="171">
        <v>2790925</v>
      </c>
      <c r="E1013" s="171">
        <v>0</v>
      </c>
    </row>
    <row r="1014" spans="3:5">
      <c r="C1014" s="66" t="s">
        <v>1275</v>
      </c>
      <c r="D1014" s="171">
        <v>2790925</v>
      </c>
      <c r="E1014" s="171">
        <v>0</v>
      </c>
    </row>
    <row r="1015" spans="3:5">
      <c r="C1015" s="66" t="s">
        <v>1276</v>
      </c>
      <c r="D1015" s="171">
        <v>777731</v>
      </c>
      <c r="E1015" s="171">
        <v>0</v>
      </c>
    </row>
    <row r="1016" spans="3:5">
      <c r="C1016" s="66" t="s">
        <v>1277</v>
      </c>
      <c r="D1016" s="171">
        <v>22315101</v>
      </c>
      <c r="E1016" s="171">
        <v>14221986.220000001</v>
      </c>
    </row>
    <row r="1017" spans="3:5">
      <c r="C1017" s="66" t="s">
        <v>1278</v>
      </c>
      <c r="D1017" s="171">
        <v>78916280</v>
      </c>
      <c r="E1017" s="171">
        <v>48543210.009999998</v>
      </c>
    </row>
    <row r="1018" spans="3:5">
      <c r="C1018" s="66" t="s">
        <v>1279</v>
      </c>
      <c r="D1018" s="171">
        <v>4081155</v>
      </c>
      <c r="E1018" s="171">
        <v>0</v>
      </c>
    </row>
    <row r="1019" spans="3:5">
      <c r="C1019" s="66" t="s">
        <v>1280</v>
      </c>
      <c r="D1019" s="171">
        <v>20000000</v>
      </c>
      <c r="E1019" s="171">
        <v>14898894.220000001</v>
      </c>
    </row>
    <row r="1020" spans="3:5">
      <c r="C1020" s="66" t="s">
        <v>1281</v>
      </c>
      <c r="D1020" s="171">
        <v>4125127</v>
      </c>
      <c r="E1020" s="171">
        <v>0</v>
      </c>
    </row>
    <row r="1021" spans="3:5">
      <c r="C1021" s="66" t="s">
        <v>1282</v>
      </c>
      <c r="D1021" s="171">
        <v>7364139</v>
      </c>
      <c r="E1021" s="171">
        <v>0</v>
      </c>
    </row>
    <row r="1022" spans="3:5">
      <c r="C1022" s="66" t="s">
        <v>1283</v>
      </c>
      <c r="D1022" s="171">
        <v>5848496</v>
      </c>
      <c r="E1022" s="171">
        <v>0</v>
      </c>
    </row>
    <row r="1023" spans="3:5">
      <c r="C1023" s="66" t="s">
        <v>1284</v>
      </c>
      <c r="D1023" s="171">
        <v>4125127</v>
      </c>
      <c r="E1023" s="171">
        <v>0</v>
      </c>
    </row>
    <row r="1024" spans="3:5">
      <c r="C1024" s="66" t="s">
        <v>1285</v>
      </c>
      <c r="D1024" s="171">
        <v>1411678</v>
      </c>
      <c r="E1024" s="171">
        <v>0</v>
      </c>
    </row>
    <row r="1025" spans="3:5">
      <c r="C1025" s="66" t="s">
        <v>1286</v>
      </c>
      <c r="D1025" s="171">
        <v>2080338</v>
      </c>
      <c r="E1025" s="171">
        <v>0</v>
      </c>
    </row>
    <row r="1026" spans="3:5">
      <c r="C1026" s="66" t="s">
        <v>1287</v>
      </c>
      <c r="D1026" s="171">
        <v>1901132</v>
      </c>
      <c r="E1026" s="171">
        <v>0</v>
      </c>
    </row>
    <row r="1027" spans="3:5">
      <c r="C1027" s="66" t="s">
        <v>1288</v>
      </c>
      <c r="D1027" s="171">
        <v>2589059</v>
      </c>
      <c r="E1027" s="171">
        <v>0</v>
      </c>
    </row>
    <row r="1028" spans="3:5">
      <c r="C1028" s="66" t="s">
        <v>1289</v>
      </c>
      <c r="D1028" s="171">
        <v>22105301</v>
      </c>
      <c r="E1028" s="171">
        <v>19482797.210000001</v>
      </c>
    </row>
    <row r="1029" spans="3:5">
      <c r="C1029" s="66" t="s">
        <v>1290</v>
      </c>
      <c r="D1029" s="171">
        <v>5881088</v>
      </c>
      <c r="E1029" s="171">
        <v>0</v>
      </c>
    </row>
    <row r="1030" spans="3:5">
      <c r="C1030" s="66" t="s">
        <v>1291</v>
      </c>
      <c r="D1030" s="171">
        <v>3000000</v>
      </c>
      <c r="E1030" s="171">
        <v>0</v>
      </c>
    </row>
    <row r="1031" spans="3:5">
      <c r="C1031" s="66" t="s">
        <v>1292</v>
      </c>
      <c r="D1031" s="171">
        <v>5404360</v>
      </c>
      <c r="E1031" s="171">
        <v>3089463.31</v>
      </c>
    </row>
    <row r="1032" spans="3:5">
      <c r="C1032" s="66" t="s">
        <v>1293</v>
      </c>
      <c r="D1032" s="171">
        <v>1759695</v>
      </c>
      <c r="E1032" s="171">
        <v>0</v>
      </c>
    </row>
    <row r="1033" spans="3:5">
      <c r="C1033" s="66" t="s">
        <v>1294</v>
      </c>
      <c r="D1033" s="171">
        <v>5881088</v>
      </c>
      <c r="E1033" s="171">
        <v>0</v>
      </c>
    </row>
    <row r="1034" spans="3:5">
      <c r="C1034" s="66" t="s">
        <v>1295</v>
      </c>
      <c r="D1034" s="171">
        <v>1104373</v>
      </c>
      <c r="E1034" s="171">
        <v>0</v>
      </c>
    </row>
    <row r="1035" spans="3:5">
      <c r="C1035" s="66" t="s">
        <v>1296</v>
      </c>
      <c r="D1035" s="171">
        <v>4076234</v>
      </c>
      <c r="E1035" s="171">
        <v>0</v>
      </c>
    </row>
    <row r="1036" spans="3:5">
      <c r="C1036" s="66" t="s">
        <v>1297</v>
      </c>
      <c r="D1036" s="171">
        <v>0</v>
      </c>
      <c r="E1036" s="171">
        <v>0</v>
      </c>
    </row>
    <row r="1037" spans="3:5">
      <c r="C1037" s="66" t="s">
        <v>1298</v>
      </c>
      <c r="D1037" s="171">
        <v>4076234</v>
      </c>
      <c r="E1037" s="171">
        <v>0</v>
      </c>
    </row>
    <row r="1038" spans="3:5">
      <c r="C1038" s="66" t="s">
        <v>1299</v>
      </c>
      <c r="D1038" s="171">
        <v>2080338</v>
      </c>
      <c r="E1038" s="171">
        <v>0</v>
      </c>
    </row>
    <row r="1039" spans="3:5">
      <c r="C1039" s="66" t="s">
        <v>1300</v>
      </c>
      <c r="D1039" s="171">
        <v>779923</v>
      </c>
      <c r="E1039" s="171">
        <v>0</v>
      </c>
    </row>
    <row r="1040" spans="3:5">
      <c r="C1040" s="66" t="s">
        <v>1301</v>
      </c>
      <c r="D1040" s="171">
        <v>1769301</v>
      </c>
      <c r="E1040" s="171">
        <v>0</v>
      </c>
    </row>
    <row r="1041" spans="3:5">
      <c r="C1041" s="66" t="s">
        <v>1302</v>
      </c>
      <c r="D1041" s="171">
        <v>779923</v>
      </c>
      <c r="E1041" s="171">
        <v>0</v>
      </c>
    </row>
    <row r="1042" spans="3:5">
      <c r="C1042" s="66" t="s">
        <v>1303</v>
      </c>
      <c r="D1042" s="171">
        <v>779923</v>
      </c>
      <c r="E1042" s="171">
        <v>0</v>
      </c>
    </row>
    <row r="1043" spans="3:5">
      <c r="C1043" s="66" t="s">
        <v>1304</v>
      </c>
      <c r="D1043" s="171">
        <v>141034127</v>
      </c>
      <c r="E1043" s="171">
        <v>20771486.93</v>
      </c>
    </row>
    <row r="1044" spans="3:5">
      <c r="C1044" s="66" t="s">
        <v>1305</v>
      </c>
      <c r="D1044" s="171">
        <v>3856383</v>
      </c>
      <c r="E1044" s="171">
        <v>0</v>
      </c>
    </row>
    <row r="1045" spans="3:5">
      <c r="C1045" s="66" t="s">
        <v>1306</v>
      </c>
      <c r="D1045" s="171">
        <v>46924815</v>
      </c>
      <c r="E1045" s="171">
        <v>28551462.559999999</v>
      </c>
    </row>
    <row r="1046" spans="3:5">
      <c r="C1046" s="66" t="s">
        <v>1307</v>
      </c>
      <c r="D1046" s="171">
        <v>5499812</v>
      </c>
      <c r="E1046" s="171">
        <v>0</v>
      </c>
    </row>
    <row r="1047" spans="3:5">
      <c r="C1047" s="66" t="s">
        <v>1308</v>
      </c>
      <c r="D1047" s="171">
        <v>38071704</v>
      </c>
      <c r="E1047" s="171">
        <v>22642007.469999999</v>
      </c>
    </row>
    <row r="1048" spans="3:5">
      <c r="C1048" s="66" t="s">
        <v>1309</v>
      </c>
      <c r="D1048" s="171">
        <v>3850402</v>
      </c>
      <c r="E1048" s="171">
        <v>0</v>
      </c>
    </row>
    <row r="1049" spans="3:5">
      <c r="C1049" s="66" t="s">
        <v>1310</v>
      </c>
      <c r="D1049" s="171">
        <v>4783393</v>
      </c>
      <c r="E1049" s="171">
        <v>0</v>
      </c>
    </row>
    <row r="1050" spans="3:5">
      <c r="C1050" s="66" t="s">
        <v>1311</v>
      </c>
      <c r="D1050" s="171">
        <v>1376080</v>
      </c>
      <c r="E1050" s="171">
        <v>0</v>
      </c>
    </row>
    <row r="1051" spans="3:5">
      <c r="C1051" s="66" t="s">
        <v>1312</v>
      </c>
      <c r="D1051" s="171">
        <v>5881087</v>
      </c>
      <c r="E1051" s="171">
        <v>0</v>
      </c>
    </row>
    <row r="1052" spans="3:5">
      <c r="C1052" s="66" t="s">
        <v>1313</v>
      </c>
      <c r="D1052" s="171">
        <v>9721888</v>
      </c>
      <c r="E1052" s="171">
        <v>0</v>
      </c>
    </row>
    <row r="1053" spans="3:5">
      <c r="C1053" s="66" t="s">
        <v>1314</v>
      </c>
      <c r="D1053" s="171">
        <v>10000000</v>
      </c>
      <c r="E1053" s="171">
        <v>0</v>
      </c>
    </row>
    <row r="1054" spans="3:5">
      <c r="C1054" s="66" t="s">
        <v>1315</v>
      </c>
      <c r="D1054" s="171">
        <v>4076234</v>
      </c>
      <c r="E1054" s="171">
        <v>0</v>
      </c>
    </row>
    <row r="1055" spans="3:5">
      <c r="C1055" s="66" t="s">
        <v>1316</v>
      </c>
      <c r="D1055" s="171">
        <v>4076234</v>
      </c>
      <c r="E1055" s="171">
        <v>0</v>
      </c>
    </row>
    <row r="1056" spans="3:5">
      <c r="C1056" s="66" t="s">
        <v>1317</v>
      </c>
      <c r="D1056" s="171">
        <v>5881088</v>
      </c>
      <c r="E1056" s="171">
        <v>0</v>
      </c>
    </row>
    <row r="1057" spans="3:5">
      <c r="C1057" s="66" t="s">
        <v>1318</v>
      </c>
      <c r="D1057" s="171">
        <v>5963974</v>
      </c>
      <c r="E1057" s="171">
        <v>0</v>
      </c>
    </row>
    <row r="1058" spans="3:5">
      <c r="C1058" s="66" t="s">
        <v>1319</v>
      </c>
      <c r="D1058" s="171">
        <v>26126598</v>
      </c>
      <c r="E1058" s="171">
        <v>590973.29</v>
      </c>
    </row>
    <row r="1059" spans="3:5">
      <c r="C1059" s="66" t="s">
        <v>1320</v>
      </c>
      <c r="D1059" s="171">
        <v>61031571</v>
      </c>
      <c r="E1059" s="171">
        <v>55786429.340000004</v>
      </c>
    </row>
    <row r="1060" spans="3:5">
      <c r="C1060" s="66" t="s">
        <v>1321</v>
      </c>
      <c r="D1060" s="171">
        <v>5963974</v>
      </c>
      <c r="E1060" s="171">
        <v>0</v>
      </c>
    </row>
    <row r="1061" spans="3:5">
      <c r="C1061" s="66" t="s">
        <v>1322</v>
      </c>
      <c r="D1061" s="171">
        <v>4073271</v>
      </c>
      <c r="E1061" s="171">
        <v>0</v>
      </c>
    </row>
    <row r="1062" spans="3:5">
      <c r="C1062" s="66" t="s">
        <v>1323</v>
      </c>
      <c r="D1062" s="171">
        <v>15000000</v>
      </c>
      <c r="E1062" s="171">
        <v>8351196.2000000002</v>
      </c>
    </row>
    <row r="1063" spans="3:5">
      <c r="C1063" s="66" t="s">
        <v>1324</v>
      </c>
      <c r="D1063" s="171">
        <v>9000000</v>
      </c>
      <c r="E1063" s="171">
        <v>0</v>
      </c>
    </row>
    <row r="1064" spans="3:5">
      <c r="C1064" s="66" t="s">
        <v>1325</v>
      </c>
      <c r="D1064" s="171">
        <v>183602467</v>
      </c>
      <c r="E1064" s="171">
        <v>135063982.44</v>
      </c>
    </row>
    <row r="1065" spans="3:5">
      <c r="C1065" s="66" t="s">
        <v>1326</v>
      </c>
      <c r="D1065" s="171">
        <v>498000</v>
      </c>
      <c r="E1065" s="171">
        <v>0</v>
      </c>
    </row>
    <row r="1066" spans="3:5">
      <c r="C1066" s="66" t="s">
        <v>1327</v>
      </c>
      <c r="D1066" s="171">
        <v>0</v>
      </c>
      <c r="E1066" s="171">
        <v>354769.25</v>
      </c>
    </row>
    <row r="1067" spans="3:5">
      <c r="C1067" s="66" t="s">
        <v>1328</v>
      </c>
      <c r="D1067" s="171">
        <v>498000</v>
      </c>
      <c r="E1067" s="171">
        <v>0</v>
      </c>
    </row>
    <row r="1068" spans="3:5">
      <c r="C1068" s="66" t="s">
        <v>1329</v>
      </c>
      <c r="D1068" s="171">
        <v>0</v>
      </c>
      <c r="E1068" s="171">
        <v>5037973.47</v>
      </c>
    </row>
    <row r="1069" spans="3:5">
      <c r="C1069" s="66" t="s">
        <v>1330</v>
      </c>
      <c r="D1069" s="171">
        <v>0</v>
      </c>
      <c r="E1069" s="171">
        <v>0</v>
      </c>
    </row>
    <row r="1070" spans="3:5">
      <c r="C1070" s="169" t="s">
        <v>357</v>
      </c>
      <c r="D1070" s="170">
        <v>1670250027</v>
      </c>
      <c r="E1070" s="170">
        <v>526389193.07999992</v>
      </c>
    </row>
    <row r="1071" spans="3:5">
      <c r="C1071" s="119" t="s">
        <v>331</v>
      </c>
      <c r="D1071" s="171">
        <v>1328199092</v>
      </c>
      <c r="E1071" s="171">
        <v>488351590.10999995</v>
      </c>
    </row>
    <row r="1072" spans="3:5">
      <c r="C1072" s="66" t="s">
        <v>1331</v>
      </c>
      <c r="D1072" s="171">
        <v>21411478</v>
      </c>
      <c r="E1072" s="171">
        <v>0</v>
      </c>
    </row>
    <row r="1073" spans="3:5">
      <c r="C1073" s="66" t="s">
        <v>1332</v>
      </c>
      <c r="D1073" s="171">
        <v>44000000</v>
      </c>
      <c r="E1073" s="171">
        <v>0</v>
      </c>
    </row>
    <row r="1074" spans="3:5">
      <c r="C1074" s="66" t="s">
        <v>1333</v>
      </c>
      <c r="D1074" s="171">
        <v>1111230</v>
      </c>
      <c r="E1074" s="171">
        <v>0</v>
      </c>
    </row>
    <row r="1075" spans="3:5">
      <c r="C1075" s="66" t="s">
        <v>1334</v>
      </c>
      <c r="D1075" s="171">
        <v>0</v>
      </c>
      <c r="E1075" s="171">
        <v>0</v>
      </c>
    </row>
    <row r="1076" spans="3:5">
      <c r="C1076" s="66" t="s">
        <v>1335</v>
      </c>
      <c r="D1076" s="171">
        <v>8000000</v>
      </c>
      <c r="E1076" s="171">
        <v>0</v>
      </c>
    </row>
    <row r="1077" spans="3:5">
      <c r="C1077" s="66" t="s">
        <v>1336</v>
      </c>
      <c r="D1077" s="171">
        <v>5001203</v>
      </c>
      <c r="E1077" s="171">
        <v>0</v>
      </c>
    </row>
    <row r="1078" spans="3:5">
      <c r="C1078" s="66" t="s">
        <v>1337</v>
      </c>
      <c r="D1078" s="171">
        <v>7256885</v>
      </c>
      <c r="E1078" s="171">
        <v>0</v>
      </c>
    </row>
    <row r="1079" spans="3:5">
      <c r="C1079" s="66" t="s">
        <v>1338</v>
      </c>
      <c r="D1079" s="171">
        <v>430669</v>
      </c>
      <c r="E1079" s="171">
        <v>0</v>
      </c>
    </row>
    <row r="1080" spans="3:5">
      <c r="C1080" s="66" t="s">
        <v>1339</v>
      </c>
      <c r="D1080" s="171">
        <v>9831681</v>
      </c>
      <c r="E1080" s="171">
        <v>0</v>
      </c>
    </row>
    <row r="1081" spans="3:5">
      <c r="C1081" s="66" t="s">
        <v>1340</v>
      </c>
      <c r="D1081" s="171">
        <v>4989515</v>
      </c>
      <c r="E1081" s="171">
        <v>431088.88</v>
      </c>
    </row>
    <row r="1082" spans="3:5">
      <c r="C1082" s="66" t="s">
        <v>1341</v>
      </c>
      <c r="D1082" s="171">
        <v>7804941</v>
      </c>
      <c r="E1082" s="171">
        <v>5000000</v>
      </c>
    </row>
    <row r="1083" spans="3:5">
      <c r="C1083" s="66" t="s">
        <v>1342</v>
      </c>
      <c r="D1083" s="171">
        <v>3386383</v>
      </c>
      <c r="E1083" s="171">
        <v>0</v>
      </c>
    </row>
    <row r="1084" spans="3:5">
      <c r="C1084" s="66" t="s">
        <v>1343</v>
      </c>
      <c r="D1084" s="171">
        <v>56402241</v>
      </c>
      <c r="E1084" s="171">
        <v>0</v>
      </c>
    </row>
    <row r="1085" spans="3:5">
      <c r="C1085" s="66" t="s">
        <v>1344</v>
      </c>
      <c r="D1085" s="171">
        <v>19404819</v>
      </c>
      <c r="E1085" s="171">
        <v>0</v>
      </c>
    </row>
    <row r="1086" spans="3:5">
      <c r="C1086" s="66" t="s">
        <v>1345</v>
      </c>
      <c r="D1086" s="171">
        <v>5000000</v>
      </c>
      <c r="E1086" s="171">
        <v>0</v>
      </c>
    </row>
    <row r="1087" spans="3:5">
      <c r="C1087" s="66" t="s">
        <v>1346</v>
      </c>
      <c r="D1087" s="171">
        <v>1170135</v>
      </c>
      <c r="E1087" s="171">
        <v>0</v>
      </c>
    </row>
    <row r="1088" spans="3:5">
      <c r="C1088" s="66" t="s">
        <v>1347</v>
      </c>
      <c r="D1088" s="171">
        <v>16594591</v>
      </c>
      <c r="E1088" s="171">
        <v>0</v>
      </c>
    </row>
    <row r="1089" spans="3:5">
      <c r="C1089" s="66" t="s">
        <v>1348</v>
      </c>
      <c r="D1089" s="171">
        <v>2469363</v>
      </c>
      <c r="E1089" s="171">
        <v>0</v>
      </c>
    </row>
    <row r="1090" spans="3:5">
      <c r="C1090" s="66" t="s">
        <v>1349</v>
      </c>
      <c r="D1090" s="171">
        <v>5042740</v>
      </c>
      <c r="E1090" s="171">
        <v>0</v>
      </c>
    </row>
    <row r="1091" spans="3:5">
      <c r="C1091" s="66" t="s">
        <v>1350</v>
      </c>
      <c r="D1091" s="171">
        <v>111166406</v>
      </c>
      <c r="E1091" s="171">
        <v>55909652.640000001</v>
      </c>
    </row>
    <row r="1092" spans="3:5">
      <c r="C1092" s="66" t="s">
        <v>1351</v>
      </c>
      <c r="D1092" s="171">
        <v>56720062</v>
      </c>
      <c r="E1092" s="171">
        <v>37895348.479999997</v>
      </c>
    </row>
    <row r="1093" spans="3:5">
      <c r="C1093" s="66" t="s">
        <v>1352</v>
      </c>
      <c r="D1093" s="171">
        <v>5525987</v>
      </c>
      <c r="E1093" s="171">
        <v>0</v>
      </c>
    </row>
    <row r="1094" spans="3:5">
      <c r="C1094" s="66" t="s">
        <v>1353</v>
      </c>
      <c r="D1094" s="171">
        <v>40942547</v>
      </c>
      <c r="E1094" s="171">
        <v>33491436.850000001</v>
      </c>
    </row>
    <row r="1095" spans="3:5">
      <c r="C1095" s="66" t="s">
        <v>1354</v>
      </c>
      <c r="D1095" s="171">
        <v>6669416</v>
      </c>
      <c r="E1095" s="171">
        <v>0</v>
      </c>
    </row>
    <row r="1096" spans="3:5">
      <c r="C1096" s="66" t="s">
        <v>1355</v>
      </c>
      <c r="D1096" s="171">
        <v>30000000</v>
      </c>
      <c r="E1096" s="171">
        <v>32440877.989999998</v>
      </c>
    </row>
    <row r="1097" spans="3:5">
      <c r="C1097" s="66" t="s">
        <v>1356</v>
      </c>
      <c r="D1097" s="171">
        <v>103374369</v>
      </c>
      <c r="E1097" s="171">
        <v>16474799.199999999</v>
      </c>
    </row>
    <row r="1098" spans="3:5">
      <c r="C1098" s="66" t="s">
        <v>1357</v>
      </c>
      <c r="D1098" s="171">
        <v>13511580</v>
      </c>
      <c r="E1098" s="171">
        <v>0</v>
      </c>
    </row>
    <row r="1099" spans="3:5">
      <c r="C1099" s="66" t="s">
        <v>1358</v>
      </c>
      <c r="D1099" s="171">
        <v>538658</v>
      </c>
      <c r="E1099" s="171">
        <v>0</v>
      </c>
    </row>
    <row r="1100" spans="3:5">
      <c r="C1100" s="66" t="s">
        <v>1359</v>
      </c>
      <c r="D1100" s="171">
        <v>67056947</v>
      </c>
      <c r="E1100" s="171">
        <v>6519592.0700000003</v>
      </c>
    </row>
    <row r="1101" spans="3:5">
      <c r="C1101" s="66" t="s">
        <v>1360</v>
      </c>
      <c r="D1101" s="171">
        <v>155656045</v>
      </c>
      <c r="E1101" s="171">
        <v>58125591.850000001</v>
      </c>
    </row>
    <row r="1102" spans="3:5">
      <c r="C1102" s="66" t="s">
        <v>1361</v>
      </c>
      <c r="D1102" s="171">
        <v>8000000</v>
      </c>
      <c r="E1102" s="171">
        <v>0</v>
      </c>
    </row>
    <row r="1103" spans="3:5">
      <c r="C1103" s="66" t="s">
        <v>1362</v>
      </c>
      <c r="D1103" s="171">
        <v>230794055</v>
      </c>
      <c r="E1103" s="171">
        <v>67984257</v>
      </c>
    </row>
    <row r="1104" spans="3:5">
      <c r="C1104" s="66" t="s">
        <v>1363</v>
      </c>
      <c r="D1104" s="171">
        <v>103935146</v>
      </c>
      <c r="E1104" s="171">
        <v>89665079.75999999</v>
      </c>
    </row>
    <row r="1105" spans="3:5">
      <c r="C1105" s="66" t="s">
        <v>1364</v>
      </c>
      <c r="D1105" s="171">
        <v>135000000</v>
      </c>
      <c r="E1105" s="171">
        <v>84413865.390000001</v>
      </c>
    </row>
    <row r="1106" spans="3:5">
      <c r="C1106" s="66" t="s">
        <v>1365</v>
      </c>
      <c r="D1106" s="171">
        <v>40000000</v>
      </c>
      <c r="E1106" s="171">
        <v>0</v>
      </c>
    </row>
    <row r="1107" spans="3:5">
      <c r="C1107" s="119" t="s">
        <v>332</v>
      </c>
      <c r="D1107" s="171">
        <v>67749732</v>
      </c>
      <c r="E1107" s="171">
        <v>38037602.969999999</v>
      </c>
    </row>
    <row r="1108" spans="3:5">
      <c r="C1108" s="66" t="s">
        <v>1366</v>
      </c>
      <c r="D1108" s="171">
        <v>57208005</v>
      </c>
      <c r="E1108" s="171">
        <v>27662223.59</v>
      </c>
    </row>
    <row r="1109" spans="3:5">
      <c r="C1109" s="66" t="s">
        <v>1367</v>
      </c>
      <c r="D1109" s="171">
        <v>3555960</v>
      </c>
      <c r="E1109" s="171">
        <v>0</v>
      </c>
    </row>
    <row r="1110" spans="3:5">
      <c r="C1110" s="66" t="s">
        <v>1368</v>
      </c>
      <c r="D1110" s="171">
        <v>6985767</v>
      </c>
      <c r="E1110" s="171">
        <v>0</v>
      </c>
    </row>
    <row r="1111" spans="3:5">
      <c r="C1111" s="66" t="s">
        <v>1369</v>
      </c>
      <c r="D1111" s="171">
        <v>0</v>
      </c>
      <c r="E1111" s="171">
        <v>10375379.379999999</v>
      </c>
    </row>
    <row r="1112" spans="3:5">
      <c r="C1112" s="119" t="s">
        <v>334</v>
      </c>
      <c r="D1112" s="171">
        <v>274301203</v>
      </c>
      <c r="E1112" s="171">
        <v>0</v>
      </c>
    </row>
    <row r="1113" spans="3:5">
      <c r="C1113" s="66" t="s">
        <v>1370</v>
      </c>
      <c r="D1113" s="171">
        <v>274301203</v>
      </c>
      <c r="E1113" s="171">
        <v>0</v>
      </c>
    </row>
    <row r="1114" spans="3:5">
      <c r="C1114" s="169" t="s">
        <v>358</v>
      </c>
      <c r="D1114" s="170">
        <v>4088437272</v>
      </c>
      <c r="E1114" s="170">
        <v>887391128.49000001</v>
      </c>
    </row>
    <row r="1115" spans="3:5">
      <c r="C1115" s="119" t="s">
        <v>331</v>
      </c>
      <c r="D1115" s="171">
        <v>691977336</v>
      </c>
      <c r="E1115" s="171">
        <v>310474868.75999999</v>
      </c>
    </row>
    <row r="1116" spans="3:5">
      <c r="C1116" s="66" t="s">
        <v>1371</v>
      </c>
      <c r="D1116" s="171">
        <v>34603615</v>
      </c>
      <c r="E1116" s="171">
        <v>0</v>
      </c>
    </row>
    <row r="1117" spans="3:5">
      <c r="C1117" s="66" t="s">
        <v>1372</v>
      </c>
      <c r="D1117" s="171">
        <v>21000000</v>
      </c>
      <c r="E1117" s="171">
        <v>14132285.48</v>
      </c>
    </row>
    <row r="1118" spans="3:5">
      <c r="C1118" s="66" t="s">
        <v>1373</v>
      </c>
      <c r="D1118" s="171">
        <v>73507758</v>
      </c>
      <c r="E1118" s="171">
        <v>0</v>
      </c>
    </row>
    <row r="1119" spans="3:5">
      <c r="C1119" s="66" t="s">
        <v>1374</v>
      </c>
      <c r="D1119" s="171">
        <v>84027878</v>
      </c>
      <c r="E1119" s="171">
        <v>86056891.719999999</v>
      </c>
    </row>
    <row r="1120" spans="3:5">
      <c r="C1120" s="66" t="s">
        <v>1375</v>
      </c>
      <c r="D1120" s="171">
        <v>51610779</v>
      </c>
      <c r="E1120" s="171">
        <v>0</v>
      </c>
    </row>
    <row r="1121" spans="3:5">
      <c r="C1121" s="66" t="s">
        <v>1376</v>
      </c>
      <c r="D1121" s="171">
        <v>2542220</v>
      </c>
      <c r="E1121" s="171">
        <v>0</v>
      </c>
    </row>
    <row r="1122" spans="3:5">
      <c r="C1122" s="66" t="s">
        <v>1377</v>
      </c>
      <c r="D1122" s="171">
        <v>2542220</v>
      </c>
      <c r="E1122" s="171">
        <v>0</v>
      </c>
    </row>
    <row r="1123" spans="3:5">
      <c r="C1123" s="66" t="s">
        <v>1378</v>
      </c>
      <c r="D1123" s="171">
        <v>2523769</v>
      </c>
      <c r="E1123" s="171">
        <v>0</v>
      </c>
    </row>
    <row r="1124" spans="3:5">
      <c r="C1124" s="66" t="s">
        <v>1379</v>
      </c>
      <c r="D1124" s="171">
        <v>6071992</v>
      </c>
      <c r="E1124" s="171">
        <v>0</v>
      </c>
    </row>
    <row r="1125" spans="3:5">
      <c r="C1125" s="66" t="s">
        <v>1380</v>
      </c>
      <c r="D1125" s="171">
        <v>3689328</v>
      </c>
      <c r="E1125" s="171">
        <v>0</v>
      </c>
    </row>
    <row r="1126" spans="3:5">
      <c r="C1126" s="66" t="s">
        <v>1381</v>
      </c>
      <c r="D1126" s="171">
        <v>3689328</v>
      </c>
      <c r="E1126" s="171">
        <v>0</v>
      </c>
    </row>
    <row r="1127" spans="3:5">
      <c r="C1127" s="66" t="s">
        <v>1382</v>
      </c>
      <c r="D1127" s="171">
        <v>3689328</v>
      </c>
      <c r="E1127" s="171">
        <v>0</v>
      </c>
    </row>
    <row r="1128" spans="3:5">
      <c r="C1128" s="66" t="s">
        <v>1383</v>
      </c>
      <c r="D1128" s="171">
        <v>2523767</v>
      </c>
      <c r="E1128" s="171">
        <v>0</v>
      </c>
    </row>
    <row r="1129" spans="3:5">
      <c r="C1129" s="66" t="s">
        <v>1384</v>
      </c>
      <c r="D1129" s="171">
        <v>3689328</v>
      </c>
      <c r="E1129" s="171">
        <v>0</v>
      </c>
    </row>
    <row r="1130" spans="3:5">
      <c r="C1130" s="66" t="s">
        <v>1385</v>
      </c>
      <c r="D1130" s="171">
        <v>3689328</v>
      </c>
      <c r="E1130" s="171">
        <v>0</v>
      </c>
    </row>
    <row r="1131" spans="3:5">
      <c r="C1131" s="66" t="s">
        <v>1386</v>
      </c>
      <c r="D1131" s="171">
        <v>3689328</v>
      </c>
      <c r="E1131" s="171">
        <v>0</v>
      </c>
    </row>
    <row r="1132" spans="3:5">
      <c r="C1132" s="66" t="s">
        <v>1387</v>
      </c>
      <c r="D1132" s="171">
        <v>1407491</v>
      </c>
      <c r="E1132" s="171">
        <v>0</v>
      </c>
    </row>
    <row r="1133" spans="3:5">
      <c r="C1133" s="66" t="s">
        <v>1388</v>
      </c>
      <c r="D1133" s="171">
        <v>2113557</v>
      </c>
      <c r="E1133" s="171">
        <v>0</v>
      </c>
    </row>
    <row r="1134" spans="3:5">
      <c r="C1134" s="66" t="s">
        <v>1389</v>
      </c>
      <c r="D1134" s="171">
        <v>5103177</v>
      </c>
      <c r="E1134" s="171">
        <v>0</v>
      </c>
    </row>
    <row r="1135" spans="3:5">
      <c r="C1135" s="66" t="s">
        <v>1390</v>
      </c>
      <c r="D1135" s="171">
        <v>6071992</v>
      </c>
      <c r="E1135" s="171">
        <v>0</v>
      </c>
    </row>
    <row r="1136" spans="3:5">
      <c r="C1136" s="66" t="s">
        <v>1391</v>
      </c>
      <c r="D1136" s="171">
        <v>3609752</v>
      </c>
      <c r="E1136" s="171">
        <v>0</v>
      </c>
    </row>
    <row r="1137" spans="3:5">
      <c r="C1137" s="66" t="s">
        <v>1392</v>
      </c>
      <c r="D1137" s="171">
        <v>3689328</v>
      </c>
      <c r="E1137" s="171">
        <v>0</v>
      </c>
    </row>
    <row r="1138" spans="3:5">
      <c r="C1138" s="66" t="s">
        <v>1393</v>
      </c>
      <c r="D1138" s="171">
        <v>59238928</v>
      </c>
      <c r="E1138" s="171">
        <v>38654605.579999998</v>
      </c>
    </row>
    <row r="1139" spans="3:5">
      <c r="C1139" s="66" t="s">
        <v>1394</v>
      </c>
      <c r="D1139" s="171">
        <v>92860473</v>
      </c>
      <c r="E1139" s="171">
        <v>60861448.5</v>
      </c>
    </row>
    <row r="1140" spans="3:5">
      <c r="C1140" s="66" t="s">
        <v>1395</v>
      </c>
      <c r="D1140" s="171">
        <v>3689328</v>
      </c>
      <c r="E1140" s="171">
        <v>0</v>
      </c>
    </row>
    <row r="1141" spans="3:5">
      <c r="C1141" s="66" t="s">
        <v>1396</v>
      </c>
      <c r="D1141" s="171">
        <v>6071992</v>
      </c>
      <c r="E1141" s="171">
        <v>0</v>
      </c>
    </row>
    <row r="1142" spans="3:5">
      <c r="C1142" s="66" t="s">
        <v>1397</v>
      </c>
      <c r="D1142" s="171">
        <v>57592521</v>
      </c>
      <c r="E1142" s="171">
        <v>34124763</v>
      </c>
    </row>
    <row r="1143" spans="3:5">
      <c r="C1143" s="66" t="s">
        <v>1398</v>
      </c>
      <c r="D1143" s="171">
        <v>10000000</v>
      </c>
      <c r="E1143" s="171">
        <v>0</v>
      </c>
    </row>
    <row r="1144" spans="3:5">
      <c r="C1144" s="66" t="s">
        <v>1399</v>
      </c>
      <c r="D1144" s="171">
        <v>137438831</v>
      </c>
      <c r="E1144" s="171">
        <v>76644874.480000004</v>
      </c>
    </row>
    <row r="1145" spans="3:5">
      <c r="C1145" s="119" t="s">
        <v>332</v>
      </c>
      <c r="D1145" s="171">
        <v>240959936</v>
      </c>
      <c r="E1145" s="171">
        <v>50503325.159999996</v>
      </c>
    </row>
    <row r="1146" spans="3:5">
      <c r="C1146" s="66" t="s">
        <v>1400</v>
      </c>
      <c r="D1146" s="171">
        <v>207951833</v>
      </c>
      <c r="E1146" s="171">
        <v>22147719.149999999</v>
      </c>
    </row>
    <row r="1147" spans="3:5">
      <c r="C1147" s="66" t="s">
        <v>1401</v>
      </c>
      <c r="D1147" s="171">
        <v>33008103</v>
      </c>
      <c r="E1147" s="171">
        <v>28355606.010000002</v>
      </c>
    </row>
    <row r="1148" spans="3:5">
      <c r="C1148" s="119" t="s">
        <v>333</v>
      </c>
      <c r="D1148" s="171">
        <v>0</v>
      </c>
      <c r="E1148" s="171">
        <v>13394340.99</v>
      </c>
    </row>
    <row r="1149" spans="3:5">
      <c r="C1149" s="66" t="s">
        <v>1374</v>
      </c>
      <c r="D1149" s="171">
        <v>0</v>
      </c>
      <c r="E1149" s="171">
        <v>13394340.99</v>
      </c>
    </row>
    <row r="1150" spans="3:5">
      <c r="C1150" s="119" t="s">
        <v>334</v>
      </c>
      <c r="D1150" s="171">
        <v>3155500000</v>
      </c>
      <c r="E1150" s="171">
        <v>513018593.58000004</v>
      </c>
    </row>
    <row r="1151" spans="3:5">
      <c r="C1151" s="66" t="s">
        <v>1402</v>
      </c>
      <c r="D1151" s="171">
        <v>3155500000</v>
      </c>
      <c r="E1151" s="171">
        <v>513018593.58000004</v>
      </c>
    </row>
    <row r="1152" spans="3:5">
      <c r="C1152" s="169" t="s">
        <v>359</v>
      </c>
      <c r="D1152" s="170">
        <v>3391840772</v>
      </c>
      <c r="E1152" s="170">
        <v>1913027715.0300002</v>
      </c>
    </row>
    <row r="1153" spans="3:5">
      <c r="C1153" s="119" t="s">
        <v>331</v>
      </c>
      <c r="D1153" s="171">
        <v>3044735772</v>
      </c>
      <c r="E1153" s="171">
        <v>1338446125.0300002</v>
      </c>
    </row>
    <row r="1154" spans="3:5">
      <c r="C1154" s="66" t="s">
        <v>1403</v>
      </c>
      <c r="D1154" s="171">
        <v>100001</v>
      </c>
      <c r="E1154" s="171">
        <v>0</v>
      </c>
    </row>
    <row r="1155" spans="3:5">
      <c r="C1155" s="66" t="s">
        <v>1404</v>
      </c>
      <c r="D1155" s="171">
        <v>887087444</v>
      </c>
      <c r="E1155" s="171">
        <v>0</v>
      </c>
    </row>
    <row r="1156" spans="3:5">
      <c r="C1156" s="66" t="s">
        <v>1405</v>
      </c>
      <c r="D1156" s="171">
        <v>130146458</v>
      </c>
      <c r="E1156" s="171">
        <v>0</v>
      </c>
    </row>
    <row r="1157" spans="3:5">
      <c r="C1157" s="66" t="s">
        <v>1406</v>
      </c>
      <c r="D1157" s="171">
        <v>0</v>
      </c>
      <c r="E1157" s="171">
        <v>44572767.579999998</v>
      </c>
    </row>
    <row r="1158" spans="3:5">
      <c r="C1158" s="66" t="s">
        <v>1407</v>
      </c>
      <c r="D1158" s="171">
        <v>11196288</v>
      </c>
      <c r="E1158" s="171">
        <v>0</v>
      </c>
    </row>
    <row r="1159" spans="3:5">
      <c r="C1159" s="66" t="s">
        <v>1408</v>
      </c>
      <c r="D1159" s="171">
        <v>16077858</v>
      </c>
      <c r="E1159" s="171">
        <v>0</v>
      </c>
    </row>
    <row r="1160" spans="3:5">
      <c r="C1160" s="66" t="s">
        <v>1409</v>
      </c>
      <c r="D1160" s="171">
        <v>3492752</v>
      </c>
      <c r="E1160" s="171">
        <v>0</v>
      </c>
    </row>
    <row r="1161" spans="3:5">
      <c r="C1161" s="66" t="s">
        <v>1410</v>
      </c>
      <c r="D1161" s="171">
        <v>3835091</v>
      </c>
      <c r="E1161" s="171">
        <v>3402857.55</v>
      </c>
    </row>
    <row r="1162" spans="3:5">
      <c r="C1162" s="66" t="s">
        <v>1411</v>
      </c>
      <c r="D1162" s="171">
        <v>2783204</v>
      </c>
      <c r="E1162" s="171">
        <v>2633104</v>
      </c>
    </row>
    <row r="1163" spans="3:5">
      <c r="C1163" s="66" t="s">
        <v>1412</v>
      </c>
      <c r="D1163" s="171">
        <v>1521692</v>
      </c>
      <c r="E1163" s="171">
        <v>0</v>
      </c>
    </row>
    <row r="1164" spans="3:5">
      <c r="C1164" s="66" t="s">
        <v>1413</v>
      </c>
      <c r="D1164" s="171">
        <v>10000000</v>
      </c>
      <c r="E1164" s="171">
        <v>8593594.4900000002</v>
      </c>
    </row>
    <row r="1165" spans="3:5">
      <c r="C1165" s="66" t="s">
        <v>1414</v>
      </c>
      <c r="D1165" s="171">
        <v>0</v>
      </c>
      <c r="E1165" s="171">
        <v>0</v>
      </c>
    </row>
    <row r="1166" spans="3:5">
      <c r="C1166" s="66" t="s">
        <v>1415</v>
      </c>
      <c r="D1166" s="171">
        <v>75000000</v>
      </c>
      <c r="E1166" s="171">
        <v>61747279.609999999</v>
      </c>
    </row>
    <row r="1167" spans="3:5">
      <c r="C1167" s="66" t="s">
        <v>1416</v>
      </c>
      <c r="D1167" s="171">
        <v>131058</v>
      </c>
      <c r="E1167" s="171">
        <v>0</v>
      </c>
    </row>
    <row r="1168" spans="3:5">
      <c r="C1168" s="66" t="s">
        <v>1417</v>
      </c>
      <c r="D1168" s="171">
        <v>50250419</v>
      </c>
      <c r="E1168" s="171">
        <v>24295927.98</v>
      </c>
    </row>
    <row r="1169" spans="3:5">
      <c r="C1169" s="66" t="s">
        <v>1418</v>
      </c>
      <c r="D1169" s="171">
        <v>45904305</v>
      </c>
      <c r="E1169" s="171">
        <v>20697479</v>
      </c>
    </row>
    <row r="1170" spans="3:5">
      <c r="C1170" s="66" t="s">
        <v>1419</v>
      </c>
      <c r="D1170" s="171">
        <v>70496679</v>
      </c>
      <c r="E1170" s="171">
        <v>35444289.990000002</v>
      </c>
    </row>
    <row r="1171" spans="3:5">
      <c r="C1171" s="66" t="s">
        <v>1420</v>
      </c>
      <c r="D1171" s="171">
        <v>9261623</v>
      </c>
      <c r="E1171" s="171">
        <v>0</v>
      </c>
    </row>
    <row r="1172" spans="3:5">
      <c r="C1172" s="66" t="s">
        <v>1421</v>
      </c>
      <c r="D1172" s="171">
        <v>0</v>
      </c>
      <c r="E1172" s="171">
        <v>0</v>
      </c>
    </row>
    <row r="1173" spans="3:5">
      <c r="C1173" s="66" t="s">
        <v>1422</v>
      </c>
      <c r="D1173" s="171">
        <v>92033458</v>
      </c>
      <c r="E1173" s="171">
        <v>55578857.399999999</v>
      </c>
    </row>
    <row r="1174" spans="3:5">
      <c r="C1174" s="66" t="s">
        <v>1423</v>
      </c>
      <c r="D1174" s="171">
        <v>811151</v>
      </c>
      <c r="E1174" s="171">
        <v>0</v>
      </c>
    </row>
    <row r="1175" spans="3:5">
      <c r="C1175" s="66" t="s">
        <v>1424</v>
      </c>
      <c r="D1175" s="171">
        <v>38549089</v>
      </c>
      <c r="E1175" s="171">
        <v>9381000</v>
      </c>
    </row>
    <row r="1176" spans="3:5">
      <c r="C1176" s="66" t="s">
        <v>1425</v>
      </c>
      <c r="D1176" s="171">
        <v>121446905</v>
      </c>
      <c r="E1176" s="171">
        <v>0</v>
      </c>
    </row>
    <row r="1177" spans="3:5">
      <c r="C1177" s="66" t="s">
        <v>1426</v>
      </c>
      <c r="D1177" s="171">
        <v>811351</v>
      </c>
      <c r="E1177" s="171">
        <v>0</v>
      </c>
    </row>
    <row r="1178" spans="3:5">
      <c r="C1178" s="66" t="s">
        <v>1427</v>
      </c>
      <c r="D1178" s="171">
        <v>72982996</v>
      </c>
      <c r="E1178" s="171">
        <v>48959189</v>
      </c>
    </row>
    <row r="1179" spans="3:5">
      <c r="C1179" s="66" t="s">
        <v>1428</v>
      </c>
      <c r="D1179" s="171">
        <v>2047022</v>
      </c>
      <c r="E1179" s="171">
        <v>0</v>
      </c>
    </row>
    <row r="1180" spans="3:5">
      <c r="C1180" s="66" t="s">
        <v>1429</v>
      </c>
      <c r="D1180" s="171">
        <v>24381867</v>
      </c>
      <c r="E1180" s="171">
        <v>0</v>
      </c>
    </row>
    <row r="1181" spans="3:5">
      <c r="C1181" s="66" t="s">
        <v>1430</v>
      </c>
      <c r="D1181" s="171">
        <v>93836919</v>
      </c>
      <c r="E1181" s="171">
        <v>0</v>
      </c>
    </row>
    <row r="1182" spans="3:5">
      <c r="C1182" s="66" t="s">
        <v>1431</v>
      </c>
      <c r="D1182" s="171">
        <v>787856</v>
      </c>
      <c r="E1182" s="171">
        <v>0</v>
      </c>
    </row>
    <row r="1183" spans="3:5">
      <c r="C1183" s="66" t="s">
        <v>1432</v>
      </c>
      <c r="D1183" s="171">
        <v>28490997</v>
      </c>
      <c r="E1183" s="171">
        <v>21065416</v>
      </c>
    </row>
    <row r="1184" spans="3:5">
      <c r="C1184" s="66" t="s">
        <v>1433</v>
      </c>
      <c r="D1184" s="171">
        <v>1578136</v>
      </c>
      <c r="E1184" s="171">
        <v>0</v>
      </c>
    </row>
    <row r="1185" spans="3:5">
      <c r="C1185" s="66" t="s">
        <v>1434</v>
      </c>
      <c r="D1185" s="171">
        <v>681879</v>
      </c>
      <c r="E1185" s="171">
        <v>0</v>
      </c>
    </row>
    <row r="1186" spans="3:5">
      <c r="C1186" s="66" t="s">
        <v>1435</v>
      </c>
      <c r="D1186" s="171">
        <v>861339</v>
      </c>
      <c r="E1186" s="171">
        <v>0</v>
      </c>
    </row>
    <row r="1187" spans="3:5">
      <c r="C1187" s="66" t="s">
        <v>1436</v>
      </c>
      <c r="D1187" s="171">
        <v>21532897</v>
      </c>
      <c r="E1187" s="171">
        <v>0</v>
      </c>
    </row>
    <row r="1188" spans="3:5">
      <c r="C1188" s="66" t="s">
        <v>1437</v>
      </c>
      <c r="D1188" s="171">
        <v>1375936</v>
      </c>
      <c r="E1188" s="171">
        <v>0</v>
      </c>
    </row>
    <row r="1189" spans="3:5">
      <c r="C1189" s="66" t="s">
        <v>1438</v>
      </c>
      <c r="D1189" s="171">
        <v>61878395</v>
      </c>
      <c r="E1189" s="171">
        <v>35314347.609999999</v>
      </c>
    </row>
    <row r="1190" spans="3:5">
      <c r="C1190" s="66" t="s">
        <v>1439</v>
      </c>
      <c r="D1190" s="171">
        <v>2658544</v>
      </c>
      <c r="E1190" s="171">
        <v>0</v>
      </c>
    </row>
    <row r="1191" spans="3:5">
      <c r="C1191" s="66" t="s">
        <v>1440</v>
      </c>
      <c r="D1191" s="171">
        <v>9413897</v>
      </c>
      <c r="E1191" s="171">
        <v>98952826.930000007</v>
      </c>
    </row>
    <row r="1192" spans="3:5">
      <c r="C1192" s="66" t="s">
        <v>1441</v>
      </c>
      <c r="D1192" s="171">
        <v>2658544</v>
      </c>
      <c r="E1192" s="171">
        <v>0</v>
      </c>
    </row>
    <row r="1193" spans="3:5">
      <c r="C1193" s="66" t="s">
        <v>1442</v>
      </c>
      <c r="D1193" s="171">
        <v>4988020</v>
      </c>
      <c r="E1193" s="171">
        <v>0</v>
      </c>
    </row>
    <row r="1194" spans="3:5">
      <c r="C1194" s="66" t="s">
        <v>1443</v>
      </c>
      <c r="D1194" s="171">
        <v>1366852</v>
      </c>
      <c r="E1194" s="171">
        <v>0</v>
      </c>
    </row>
    <row r="1195" spans="3:5">
      <c r="C1195" s="66" t="s">
        <v>1444</v>
      </c>
      <c r="D1195" s="171">
        <v>250000000</v>
      </c>
      <c r="E1195" s="171">
        <v>0</v>
      </c>
    </row>
    <row r="1196" spans="3:5">
      <c r="C1196" s="66" t="s">
        <v>1445</v>
      </c>
      <c r="D1196" s="171">
        <v>1173513</v>
      </c>
      <c r="E1196" s="171">
        <v>0</v>
      </c>
    </row>
    <row r="1197" spans="3:5">
      <c r="C1197" s="66" t="s">
        <v>1446</v>
      </c>
      <c r="D1197" s="171">
        <v>334551</v>
      </c>
      <c r="E1197" s="171">
        <v>0</v>
      </c>
    </row>
    <row r="1198" spans="3:5">
      <c r="C1198" s="66" t="s">
        <v>1447</v>
      </c>
      <c r="D1198" s="171">
        <v>926225</v>
      </c>
      <c r="E1198" s="171">
        <v>0</v>
      </c>
    </row>
    <row r="1199" spans="3:5">
      <c r="C1199" s="66" t="s">
        <v>1448</v>
      </c>
      <c r="D1199" s="171">
        <v>7299770</v>
      </c>
      <c r="E1199" s="171">
        <v>0</v>
      </c>
    </row>
    <row r="1200" spans="3:5">
      <c r="C1200" s="66" t="s">
        <v>1449</v>
      </c>
      <c r="D1200" s="171">
        <v>5047821</v>
      </c>
      <c r="E1200" s="171">
        <v>0</v>
      </c>
    </row>
    <row r="1201" spans="3:5">
      <c r="C1201" s="66" t="s">
        <v>1450</v>
      </c>
      <c r="D1201" s="171">
        <v>2423798</v>
      </c>
      <c r="E1201" s="171">
        <v>0</v>
      </c>
    </row>
    <row r="1202" spans="3:5">
      <c r="C1202" s="66" t="s">
        <v>1451</v>
      </c>
      <c r="D1202" s="171">
        <v>12177968</v>
      </c>
      <c r="E1202" s="171">
        <v>0</v>
      </c>
    </row>
    <row r="1203" spans="3:5">
      <c r="C1203" s="66" t="s">
        <v>1452</v>
      </c>
      <c r="D1203" s="171">
        <v>1307788</v>
      </c>
      <c r="E1203" s="171">
        <v>0</v>
      </c>
    </row>
    <row r="1204" spans="3:5">
      <c r="C1204" s="66" t="s">
        <v>1453</v>
      </c>
      <c r="D1204" s="171">
        <v>2419653</v>
      </c>
      <c r="E1204" s="171">
        <v>0</v>
      </c>
    </row>
    <row r="1205" spans="3:5">
      <c r="C1205" s="66" t="s">
        <v>1454</v>
      </c>
      <c r="D1205" s="171">
        <v>0</v>
      </c>
      <c r="E1205" s="171">
        <v>15059197.960000001</v>
      </c>
    </row>
    <row r="1206" spans="3:5">
      <c r="C1206" s="66" t="s">
        <v>1455</v>
      </c>
      <c r="D1206" s="171">
        <v>1523118</v>
      </c>
      <c r="E1206" s="171">
        <v>0</v>
      </c>
    </row>
    <row r="1207" spans="3:5">
      <c r="C1207" s="66" t="s">
        <v>1456</v>
      </c>
      <c r="D1207" s="171">
        <v>0</v>
      </c>
      <c r="E1207" s="171">
        <v>24497200</v>
      </c>
    </row>
    <row r="1208" spans="3:5">
      <c r="C1208" s="66" t="s">
        <v>1457</v>
      </c>
      <c r="D1208" s="171">
        <v>1523118</v>
      </c>
      <c r="E1208" s="171">
        <v>0</v>
      </c>
    </row>
    <row r="1209" spans="3:5">
      <c r="C1209" s="66" t="s">
        <v>1458</v>
      </c>
      <c r="D1209" s="171">
        <v>1493665</v>
      </c>
      <c r="E1209" s="171">
        <v>0</v>
      </c>
    </row>
    <row r="1210" spans="3:5">
      <c r="C1210" s="66" t="s">
        <v>1459</v>
      </c>
      <c r="D1210" s="171">
        <v>2413782</v>
      </c>
      <c r="E1210" s="171">
        <v>0</v>
      </c>
    </row>
    <row r="1211" spans="3:5">
      <c r="C1211" s="66" t="s">
        <v>1460</v>
      </c>
      <c r="D1211" s="171">
        <v>1493665</v>
      </c>
      <c r="E1211" s="171">
        <v>0</v>
      </c>
    </row>
    <row r="1212" spans="3:5">
      <c r="C1212" s="66" t="s">
        <v>1461</v>
      </c>
      <c r="D1212" s="171">
        <v>2731352</v>
      </c>
      <c r="E1212" s="171">
        <v>0</v>
      </c>
    </row>
    <row r="1213" spans="3:5">
      <c r="C1213" s="66" t="s">
        <v>1462</v>
      </c>
      <c r="D1213" s="171">
        <v>1665477</v>
      </c>
      <c r="E1213" s="171">
        <v>0</v>
      </c>
    </row>
    <row r="1214" spans="3:5">
      <c r="C1214" s="66" t="s">
        <v>1463</v>
      </c>
      <c r="D1214" s="171">
        <v>1000000</v>
      </c>
      <c r="E1214" s="171">
        <v>0</v>
      </c>
    </row>
    <row r="1215" spans="3:5">
      <c r="C1215" s="66" t="s">
        <v>1464</v>
      </c>
      <c r="D1215" s="171">
        <v>23000000</v>
      </c>
      <c r="E1215" s="171">
        <v>9969532.8800000008</v>
      </c>
    </row>
    <row r="1216" spans="3:5">
      <c r="C1216" s="66" t="s">
        <v>1465</v>
      </c>
      <c r="D1216" s="171">
        <v>1665477</v>
      </c>
      <c r="E1216" s="171">
        <v>0</v>
      </c>
    </row>
    <row r="1217" spans="3:5">
      <c r="C1217" s="66" t="s">
        <v>1466</v>
      </c>
      <c r="D1217" s="171">
        <v>1880812</v>
      </c>
      <c r="E1217" s="171">
        <v>0</v>
      </c>
    </row>
    <row r="1218" spans="3:5">
      <c r="C1218" s="66" t="s">
        <v>1467</v>
      </c>
      <c r="D1218" s="171">
        <v>2420044</v>
      </c>
      <c r="E1218" s="171">
        <v>0</v>
      </c>
    </row>
    <row r="1219" spans="3:5">
      <c r="C1219" s="66" t="s">
        <v>1468</v>
      </c>
      <c r="D1219" s="171">
        <v>2420044</v>
      </c>
      <c r="E1219" s="171">
        <v>0</v>
      </c>
    </row>
    <row r="1220" spans="3:5">
      <c r="C1220" s="66" t="s">
        <v>1469</v>
      </c>
      <c r="D1220" s="171">
        <v>105000000</v>
      </c>
      <c r="E1220" s="171">
        <v>30453162.550000001</v>
      </c>
    </row>
    <row r="1221" spans="3:5">
      <c r="C1221" s="66" t="s">
        <v>1470</v>
      </c>
      <c r="D1221" s="171">
        <v>1378176</v>
      </c>
      <c r="E1221" s="171">
        <v>0</v>
      </c>
    </row>
    <row r="1222" spans="3:5">
      <c r="C1222" s="66" t="s">
        <v>1471</v>
      </c>
      <c r="D1222" s="171">
        <v>1641497</v>
      </c>
      <c r="E1222" s="171">
        <v>0</v>
      </c>
    </row>
    <row r="1223" spans="3:5">
      <c r="C1223" s="66" t="s">
        <v>1472</v>
      </c>
      <c r="D1223" s="171">
        <v>1991636</v>
      </c>
      <c r="E1223" s="171">
        <v>0</v>
      </c>
    </row>
    <row r="1224" spans="3:5">
      <c r="C1224" s="66" t="s">
        <v>1473</v>
      </c>
      <c r="D1224" s="171">
        <v>1991636</v>
      </c>
      <c r="E1224" s="171">
        <v>0</v>
      </c>
    </row>
    <row r="1225" spans="3:5">
      <c r="C1225" s="66" t="s">
        <v>1474</v>
      </c>
      <c r="D1225" s="171">
        <v>466982</v>
      </c>
      <c r="E1225" s="171">
        <v>0</v>
      </c>
    </row>
    <row r="1226" spans="3:5">
      <c r="C1226" s="66" t="s">
        <v>1475</v>
      </c>
      <c r="D1226" s="171">
        <v>646004</v>
      </c>
      <c r="E1226" s="171">
        <v>0</v>
      </c>
    </row>
    <row r="1227" spans="3:5">
      <c r="C1227" s="66" t="s">
        <v>1476</v>
      </c>
      <c r="D1227" s="171">
        <v>36345632</v>
      </c>
      <c r="E1227" s="171">
        <v>0</v>
      </c>
    </row>
    <row r="1228" spans="3:5">
      <c r="C1228" s="66" t="s">
        <v>1477</v>
      </c>
      <c r="D1228" s="171">
        <v>1230541</v>
      </c>
      <c r="E1228" s="171">
        <v>974597.76</v>
      </c>
    </row>
    <row r="1229" spans="3:5">
      <c r="C1229" s="66" t="s">
        <v>1478</v>
      </c>
      <c r="D1229" s="171">
        <v>2654072</v>
      </c>
      <c r="E1229" s="171">
        <v>1927745.28</v>
      </c>
    </row>
    <row r="1230" spans="3:5">
      <c r="C1230" s="66" t="s">
        <v>1479</v>
      </c>
      <c r="D1230" s="171">
        <v>2654072</v>
      </c>
      <c r="E1230" s="171">
        <v>1927745.28</v>
      </c>
    </row>
    <row r="1231" spans="3:5">
      <c r="C1231" s="66" t="s">
        <v>1480</v>
      </c>
      <c r="D1231" s="171">
        <v>1375936</v>
      </c>
      <c r="E1231" s="171">
        <v>0</v>
      </c>
    </row>
    <row r="1232" spans="3:5">
      <c r="C1232" s="66" t="s">
        <v>1481</v>
      </c>
      <c r="D1232" s="171">
        <v>0</v>
      </c>
      <c r="E1232" s="171">
        <v>3183006.24</v>
      </c>
    </row>
    <row r="1233" spans="3:5">
      <c r="C1233" s="66" t="s">
        <v>1482</v>
      </c>
      <c r="D1233" s="171">
        <v>2309159</v>
      </c>
      <c r="E1233" s="171">
        <v>0</v>
      </c>
    </row>
    <row r="1234" spans="3:5">
      <c r="C1234" s="66" t="s">
        <v>1483</v>
      </c>
      <c r="D1234" s="171">
        <v>2654072</v>
      </c>
      <c r="E1234" s="171">
        <v>1606400</v>
      </c>
    </row>
    <row r="1235" spans="3:5">
      <c r="C1235" s="66" t="s">
        <v>1484</v>
      </c>
      <c r="D1235" s="171">
        <v>215335</v>
      </c>
      <c r="E1235" s="171">
        <v>0</v>
      </c>
    </row>
    <row r="1236" spans="3:5">
      <c r="C1236" s="66" t="s">
        <v>1485</v>
      </c>
      <c r="D1236" s="171">
        <v>2654072</v>
      </c>
      <c r="E1236" s="171">
        <v>0</v>
      </c>
    </row>
    <row r="1237" spans="3:5">
      <c r="C1237" s="66" t="s">
        <v>1486</v>
      </c>
      <c r="D1237" s="171">
        <v>18377817</v>
      </c>
      <c r="E1237" s="171">
        <v>0</v>
      </c>
    </row>
    <row r="1238" spans="3:5">
      <c r="C1238" s="66" t="s">
        <v>1487</v>
      </c>
      <c r="D1238" s="171">
        <v>2654072</v>
      </c>
      <c r="E1238" s="171">
        <v>1293436.6499999999</v>
      </c>
    </row>
    <row r="1239" spans="3:5">
      <c r="C1239" s="66" t="s">
        <v>1488</v>
      </c>
      <c r="D1239" s="171">
        <v>1375936</v>
      </c>
      <c r="E1239" s="171">
        <v>0</v>
      </c>
    </row>
    <row r="1240" spans="3:5">
      <c r="C1240" s="66" t="s">
        <v>1489</v>
      </c>
      <c r="D1240" s="171">
        <v>85248595</v>
      </c>
      <c r="E1240" s="171">
        <v>55931131.450000003</v>
      </c>
    </row>
    <row r="1241" spans="3:5">
      <c r="C1241" s="66" t="s">
        <v>1490</v>
      </c>
      <c r="D1241" s="171">
        <v>2654072</v>
      </c>
      <c r="E1241" s="171">
        <v>1606399.69</v>
      </c>
    </row>
    <row r="1242" spans="3:5">
      <c r="C1242" s="66" t="s">
        <v>1491</v>
      </c>
      <c r="D1242" s="171">
        <v>1312634</v>
      </c>
      <c r="E1242" s="171">
        <v>0</v>
      </c>
    </row>
    <row r="1243" spans="3:5">
      <c r="C1243" s="66" t="s">
        <v>1492</v>
      </c>
      <c r="D1243" s="171">
        <v>2445396</v>
      </c>
      <c r="E1243" s="171">
        <v>0</v>
      </c>
    </row>
    <row r="1244" spans="3:5">
      <c r="C1244" s="66" t="s">
        <v>1493</v>
      </c>
      <c r="D1244" s="171">
        <v>2445396</v>
      </c>
      <c r="E1244" s="171">
        <v>0</v>
      </c>
    </row>
    <row r="1245" spans="3:5">
      <c r="C1245" s="66" t="s">
        <v>1494</v>
      </c>
      <c r="D1245" s="171">
        <v>21704683</v>
      </c>
      <c r="E1245" s="171">
        <v>0</v>
      </c>
    </row>
    <row r="1246" spans="3:5">
      <c r="C1246" s="66" t="s">
        <v>1495</v>
      </c>
      <c r="D1246" s="171">
        <v>2445396</v>
      </c>
      <c r="E1246" s="171">
        <v>0</v>
      </c>
    </row>
    <row r="1247" spans="3:5">
      <c r="C1247" s="66" t="s">
        <v>1496</v>
      </c>
      <c r="D1247" s="171">
        <v>2454667</v>
      </c>
      <c r="E1247" s="171">
        <v>0</v>
      </c>
    </row>
    <row r="1248" spans="3:5">
      <c r="C1248" s="66" t="s">
        <v>1497</v>
      </c>
      <c r="D1248" s="171">
        <v>1284813</v>
      </c>
      <c r="E1248" s="171">
        <v>0</v>
      </c>
    </row>
    <row r="1249" spans="3:5">
      <c r="C1249" s="66" t="s">
        <v>1498</v>
      </c>
      <c r="D1249" s="171">
        <v>2454667</v>
      </c>
      <c r="E1249" s="171">
        <v>0</v>
      </c>
    </row>
    <row r="1250" spans="3:5">
      <c r="C1250" s="66" t="s">
        <v>1499</v>
      </c>
      <c r="D1250" s="171">
        <v>0</v>
      </c>
      <c r="E1250" s="171">
        <v>649936490.73000002</v>
      </c>
    </row>
    <row r="1251" spans="3:5">
      <c r="C1251" s="66" t="s">
        <v>1500</v>
      </c>
      <c r="D1251" s="171">
        <v>496723</v>
      </c>
      <c r="E1251" s="171">
        <v>0</v>
      </c>
    </row>
    <row r="1252" spans="3:5">
      <c r="C1252" s="66" t="s">
        <v>1501</v>
      </c>
      <c r="D1252" s="171">
        <v>474875</v>
      </c>
      <c r="E1252" s="171">
        <v>0</v>
      </c>
    </row>
    <row r="1253" spans="3:5">
      <c r="C1253" s="66" t="s">
        <v>1502</v>
      </c>
      <c r="D1253" s="171">
        <v>60378413</v>
      </c>
      <c r="E1253" s="171">
        <v>29497438.73</v>
      </c>
    </row>
    <row r="1254" spans="3:5">
      <c r="C1254" s="66" t="s">
        <v>1503</v>
      </c>
      <c r="D1254" s="171">
        <v>496723</v>
      </c>
      <c r="E1254" s="171">
        <v>0</v>
      </c>
    </row>
    <row r="1255" spans="3:5">
      <c r="C1255" s="66" t="s">
        <v>1504</v>
      </c>
      <c r="D1255" s="171">
        <v>306326996</v>
      </c>
      <c r="E1255" s="171">
        <v>37255562.380000003</v>
      </c>
    </row>
    <row r="1256" spans="3:5">
      <c r="C1256" s="66" t="s">
        <v>1505</v>
      </c>
      <c r="D1256" s="171">
        <v>760823</v>
      </c>
      <c r="E1256" s="171">
        <v>0</v>
      </c>
    </row>
    <row r="1257" spans="3:5">
      <c r="C1257" s="66" t="s">
        <v>1506</v>
      </c>
      <c r="D1257" s="171">
        <v>760823</v>
      </c>
      <c r="E1257" s="171">
        <v>0</v>
      </c>
    </row>
    <row r="1258" spans="3:5">
      <c r="C1258" s="66" t="s">
        <v>1507</v>
      </c>
      <c r="D1258" s="171">
        <v>5056888</v>
      </c>
      <c r="E1258" s="171">
        <v>0</v>
      </c>
    </row>
    <row r="1259" spans="3:5">
      <c r="C1259" s="66" t="s">
        <v>1508</v>
      </c>
      <c r="D1259" s="171">
        <v>3128008</v>
      </c>
      <c r="E1259" s="171">
        <v>0</v>
      </c>
    </row>
    <row r="1260" spans="3:5">
      <c r="C1260" s="66" t="s">
        <v>1509</v>
      </c>
      <c r="D1260" s="171">
        <v>114292123</v>
      </c>
      <c r="E1260" s="171">
        <v>2688140.31</v>
      </c>
    </row>
    <row r="1261" spans="3:5">
      <c r="C1261" s="66" t="s">
        <v>1510</v>
      </c>
      <c r="D1261" s="171">
        <v>2367205</v>
      </c>
      <c r="E1261" s="171">
        <v>0</v>
      </c>
    </row>
    <row r="1262" spans="3:5">
      <c r="C1262" s="66" t="s">
        <v>1511</v>
      </c>
      <c r="D1262" s="171">
        <v>1492003</v>
      </c>
      <c r="E1262" s="171">
        <v>0</v>
      </c>
    </row>
    <row r="1263" spans="3:5">
      <c r="C1263" s="66" t="s">
        <v>1512</v>
      </c>
      <c r="D1263" s="171">
        <v>1375936</v>
      </c>
      <c r="E1263" s="171">
        <v>0</v>
      </c>
    </row>
    <row r="1264" spans="3:5">
      <c r="C1264" s="66" t="s">
        <v>1513</v>
      </c>
      <c r="D1264" s="171">
        <v>2046922</v>
      </c>
      <c r="E1264" s="171">
        <v>0</v>
      </c>
    </row>
    <row r="1265" spans="3:5">
      <c r="C1265" s="66" t="s">
        <v>1514</v>
      </c>
      <c r="D1265" s="171">
        <v>2413782</v>
      </c>
      <c r="E1265" s="171">
        <v>0</v>
      </c>
    </row>
    <row r="1266" spans="3:5">
      <c r="C1266" s="119" t="s">
        <v>333</v>
      </c>
      <c r="D1266" s="171">
        <v>0</v>
      </c>
      <c r="E1266" s="171">
        <v>250217912</v>
      </c>
    </row>
    <row r="1267" spans="3:5">
      <c r="C1267" s="66" t="s">
        <v>1404</v>
      </c>
      <c r="D1267" s="171">
        <v>0</v>
      </c>
      <c r="E1267" s="171">
        <v>250217912</v>
      </c>
    </row>
    <row r="1268" spans="3:5">
      <c r="C1268" s="119" t="s">
        <v>334</v>
      </c>
      <c r="D1268" s="171">
        <v>347105000</v>
      </c>
      <c r="E1268" s="171">
        <v>324363678</v>
      </c>
    </row>
    <row r="1269" spans="3:5">
      <c r="C1269" s="66" t="s">
        <v>445</v>
      </c>
      <c r="D1269" s="171">
        <v>347105000</v>
      </c>
      <c r="E1269" s="171">
        <v>4581590</v>
      </c>
    </row>
    <row r="1270" spans="3:5">
      <c r="C1270" s="66" t="s">
        <v>1404</v>
      </c>
      <c r="D1270" s="171">
        <v>0</v>
      </c>
      <c r="E1270" s="171">
        <v>319782088</v>
      </c>
    </row>
    <row r="1271" spans="3:5">
      <c r="C1271" s="169" t="s">
        <v>360</v>
      </c>
      <c r="D1271" s="170">
        <v>224237198</v>
      </c>
      <c r="E1271" s="170">
        <v>109339969.35000001</v>
      </c>
    </row>
    <row r="1272" spans="3:5">
      <c r="C1272" s="119" t="s">
        <v>331</v>
      </c>
      <c r="D1272" s="171">
        <v>219237198</v>
      </c>
      <c r="E1272" s="171">
        <v>109339969.35000001</v>
      </c>
    </row>
    <row r="1273" spans="3:5">
      <c r="C1273" s="66" t="s">
        <v>1515</v>
      </c>
      <c r="D1273" s="171">
        <v>2000000</v>
      </c>
      <c r="E1273" s="171">
        <v>0</v>
      </c>
    </row>
    <row r="1274" spans="3:5">
      <c r="C1274" s="66" t="s">
        <v>1516</v>
      </c>
      <c r="D1274" s="171">
        <v>5000000</v>
      </c>
      <c r="E1274" s="171">
        <v>4193227.87</v>
      </c>
    </row>
    <row r="1275" spans="3:5">
      <c r="C1275" s="66" t="s">
        <v>1517</v>
      </c>
      <c r="D1275" s="171">
        <v>4826380</v>
      </c>
      <c r="E1275" s="171">
        <v>0</v>
      </c>
    </row>
    <row r="1276" spans="3:5">
      <c r="C1276" s="66" t="s">
        <v>1518</v>
      </c>
      <c r="D1276" s="171">
        <v>2448638</v>
      </c>
      <c r="E1276" s="171">
        <v>0</v>
      </c>
    </row>
    <row r="1277" spans="3:5">
      <c r="C1277" s="66" t="s">
        <v>1519</v>
      </c>
      <c r="D1277" s="171">
        <v>2425754</v>
      </c>
      <c r="E1277" s="171">
        <v>0</v>
      </c>
    </row>
    <row r="1278" spans="3:5">
      <c r="C1278" s="66" t="s">
        <v>1520</v>
      </c>
      <c r="D1278" s="171">
        <v>2425754</v>
      </c>
      <c r="E1278" s="171">
        <v>0</v>
      </c>
    </row>
    <row r="1279" spans="3:5">
      <c r="C1279" s="66" t="s">
        <v>1521</v>
      </c>
      <c r="D1279" s="171">
        <v>1556180</v>
      </c>
      <c r="E1279" s="171">
        <v>0</v>
      </c>
    </row>
    <row r="1280" spans="3:5">
      <c r="C1280" s="66" t="s">
        <v>1522</v>
      </c>
      <c r="D1280" s="171">
        <v>31787417</v>
      </c>
      <c r="E1280" s="171">
        <v>17296946</v>
      </c>
    </row>
    <row r="1281" spans="3:5">
      <c r="C1281" s="66" t="s">
        <v>1523</v>
      </c>
      <c r="D1281" s="171">
        <v>1556180</v>
      </c>
      <c r="E1281" s="171">
        <v>0</v>
      </c>
    </row>
    <row r="1282" spans="3:5">
      <c r="C1282" s="66" t="s">
        <v>1524</v>
      </c>
      <c r="D1282" s="171">
        <v>4067285</v>
      </c>
      <c r="E1282" s="171">
        <v>0</v>
      </c>
    </row>
    <row r="1283" spans="3:5">
      <c r="C1283" s="66" t="s">
        <v>1525</v>
      </c>
      <c r="D1283" s="171">
        <v>33147489</v>
      </c>
      <c r="E1283" s="171">
        <v>25754265</v>
      </c>
    </row>
    <row r="1284" spans="3:5">
      <c r="C1284" s="66" t="s">
        <v>1526</v>
      </c>
      <c r="D1284" s="171">
        <v>892319</v>
      </c>
      <c r="E1284" s="171">
        <v>0</v>
      </c>
    </row>
    <row r="1285" spans="3:5">
      <c r="C1285" s="66" t="s">
        <v>1527</v>
      </c>
      <c r="D1285" s="171">
        <v>2052030</v>
      </c>
      <c r="E1285" s="171">
        <v>1124800</v>
      </c>
    </row>
    <row r="1286" spans="3:5">
      <c r="C1286" s="66" t="s">
        <v>1528</v>
      </c>
      <c r="D1286" s="171">
        <v>2052030</v>
      </c>
      <c r="E1286" s="171">
        <v>1124800</v>
      </c>
    </row>
    <row r="1287" spans="3:5">
      <c r="C1287" s="66" t="s">
        <v>1529</v>
      </c>
      <c r="D1287" s="171">
        <v>95168846</v>
      </c>
      <c r="E1287" s="171">
        <v>50168845.890000001</v>
      </c>
    </row>
    <row r="1288" spans="3:5">
      <c r="C1288" s="66" t="s">
        <v>1530</v>
      </c>
      <c r="D1288" s="171">
        <v>5000000</v>
      </c>
      <c r="E1288" s="171">
        <v>0</v>
      </c>
    </row>
    <row r="1289" spans="3:5">
      <c r="C1289" s="66" t="s">
        <v>1531</v>
      </c>
      <c r="D1289" s="171">
        <v>22830896</v>
      </c>
      <c r="E1289" s="171">
        <v>9677084.5899999999</v>
      </c>
    </row>
    <row r="1290" spans="3:5">
      <c r="C1290" s="119" t="s">
        <v>332</v>
      </c>
      <c r="D1290" s="171">
        <v>5000000</v>
      </c>
      <c r="E1290" s="171">
        <v>0</v>
      </c>
    </row>
    <row r="1291" spans="3:5">
      <c r="C1291" s="66" t="s">
        <v>1532</v>
      </c>
      <c r="D1291" s="171">
        <v>5000000</v>
      </c>
      <c r="E1291" s="171">
        <v>0</v>
      </c>
    </row>
    <row r="1292" spans="3:5">
      <c r="C1292" s="169" t="s">
        <v>361</v>
      </c>
      <c r="D1292" s="170">
        <v>257316285</v>
      </c>
      <c r="E1292" s="170">
        <v>369305905.63999999</v>
      </c>
    </row>
    <row r="1293" spans="3:5">
      <c r="C1293" s="119" t="s">
        <v>331</v>
      </c>
      <c r="D1293" s="171">
        <v>257316285</v>
      </c>
      <c r="E1293" s="171">
        <v>369305905.63999999</v>
      </c>
    </row>
    <row r="1294" spans="3:5">
      <c r="C1294" s="66" t="s">
        <v>1533</v>
      </c>
      <c r="D1294" s="171">
        <v>2434110</v>
      </c>
      <c r="E1294" s="171">
        <v>0</v>
      </c>
    </row>
    <row r="1295" spans="3:5">
      <c r="C1295" s="66" t="s">
        <v>1534</v>
      </c>
      <c r="D1295" s="171">
        <v>1534460</v>
      </c>
      <c r="E1295" s="171">
        <v>0</v>
      </c>
    </row>
    <row r="1296" spans="3:5">
      <c r="C1296" s="66" t="s">
        <v>1535</v>
      </c>
      <c r="D1296" s="171">
        <v>2434110</v>
      </c>
      <c r="E1296" s="171">
        <v>0</v>
      </c>
    </row>
    <row r="1297" spans="3:5">
      <c r="C1297" s="66" t="s">
        <v>1536</v>
      </c>
      <c r="D1297" s="171">
        <v>1534460</v>
      </c>
      <c r="E1297" s="171">
        <v>0</v>
      </c>
    </row>
    <row r="1298" spans="3:5">
      <c r="C1298" s="66" t="s">
        <v>1537</v>
      </c>
      <c r="D1298" s="171">
        <v>2871043</v>
      </c>
      <c r="E1298" s="171">
        <v>0</v>
      </c>
    </row>
    <row r="1299" spans="3:5">
      <c r="C1299" s="66" t="s">
        <v>1538</v>
      </c>
      <c r="D1299" s="171">
        <v>4818780</v>
      </c>
      <c r="E1299" s="171">
        <v>0</v>
      </c>
    </row>
    <row r="1300" spans="3:5">
      <c r="C1300" s="66" t="s">
        <v>1539</v>
      </c>
      <c r="D1300" s="171">
        <v>1880094</v>
      </c>
      <c r="E1300" s="171">
        <v>0</v>
      </c>
    </row>
    <row r="1301" spans="3:5">
      <c r="C1301" s="66" t="s">
        <v>1540</v>
      </c>
      <c r="D1301" s="171">
        <v>723610</v>
      </c>
      <c r="E1301" s="171">
        <v>0</v>
      </c>
    </row>
    <row r="1302" spans="3:5">
      <c r="C1302" s="66" t="s">
        <v>1541</v>
      </c>
      <c r="D1302" s="171">
        <v>723610</v>
      </c>
      <c r="E1302" s="171">
        <v>0</v>
      </c>
    </row>
    <row r="1303" spans="3:5">
      <c r="C1303" s="66" t="s">
        <v>1542</v>
      </c>
      <c r="D1303" s="171">
        <v>4734410</v>
      </c>
      <c r="E1303" s="171">
        <v>0</v>
      </c>
    </row>
    <row r="1304" spans="3:5">
      <c r="C1304" s="66" t="s">
        <v>1543</v>
      </c>
      <c r="D1304" s="171">
        <v>2183018</v>
      </c>
      <c r="E1304" s="171">
        <v>0</v>
      </c>
    </row>
    <row r="1305" spans="3:5">
      <c r="C1305" s="66" t="s">
        <v>1544</v>
      </c>
      <c r="D1305" s="171">
        <v>2183018</v>
      </c>
      <c r="E1305" s="171">
        <v>0</v>
      </c>
    </row>
    <row r="1306" spans="3:5">
      <c r="C1306" s="66" t="s">
        <v>1545</v>
      </c>
      <c r="D1306" s="171">
        <v>882194</v>
      </c>
      <c r="E1306" s="171">
        <v>0</v>
      </c>
    </row>
    <row r="1307" spans="3:5">
      <c r="C1307" s="66" t="s">
        <v>1546</v>
      </c>
      <c r="D1307" s="171">
        <v>2183018</v>
      </c>
      <c r="E1307" s="171">
        <v>0</v>
      </c>
    </row>
    <row r="1308" spans="3:5">
      <c r="C1308" s="66" t="s">
        <v>1547</v>
      </c>
      <c r="D1308" s="171">
        <v>3000000</v>
      </c>
      <c r="E1308" s="171">
        <v>0</v>
      </c>
    </row>
    <row r="1309" spans="3:5">
      <c r="C1309" s="66" t="s">
        <v>1548</v>
      </c>
      <c r="D1309" s="171">
        <v>2004892</v>
      </c>
      <c r="E1309" s="171">
        <v>0</v>
      </c>
    </row>
    <row r="1310" spans="3:5">
      <c r="C1310" s="66" t="s">
        <v>1549</v>
      </c>
      <c r="D1310" s="171">
        <v>2179643</v>
      </c>
      <c r="E1310" s="171">
        <v>0</v>
      </c>
    </row>
    <row r="1311" spans="3:5">
      <c r="C1311" s="66" t="s">
        <v>1550</v>
      </c>
      <c r="D1311" s="171">
        <v>2179643</v>
      </c>
      <c r="E1311" s="171">
        <v>0</v>
      </c>
    </row>
    <row r="1312" spans="3:5">
      <c r="C1312" s="66" t="s">
        <v>1551</v>
      </c>
      <c r="D1312" s="171">
        <v>2179643</v>
      </c>
      <c r="E1312" s="171">
        <v>0</v>
      </c>
    </row>
    <row r="1313" spans="3:5">
      <c r="C1313" s="66" t="s">
        <v>1552</v>
      </c>
      <c r="D1313" s="171">
        <v>10849293</v>
      </c>
      <c r="E1313" s="171">
        <v>0</v>
      </c>
    </row>
    <row r="1314" spans="3:5">
      <c r="C1314" s="66" t="s">
        <v>1553</v>
      </c>
      <c r="D1314" s="171">
        <v>2052030</v>
      </c>
      <c r="E1314" s="171">
        <v>1124800</v>
      </c>
    </row>
    <row r="1315" spans="3:5">
      <c r="C1315" s="66" t="s">
        <v>1554</v>
      </c>
      <c r="D1315" s="171">
        <v>4103995</v>
      </c>
      <c r="E1315" s="171">
        <v>0</v>
      </c>
    </row>
    <row r="1316" spans="3:5">
      <c r="C1316" s="66" t="s">
        <v>1555</v>
      </c>
      <c r="D1316" s="171">
        <v>32918997</v>
      </c>
      <c r="E1316" s="171">
        <v>48396176</v>
      </c>
    </row>
    <row r="1317" spans="3:5">
      <c r="C1317" s="66" t="s">
        <v>1556</v>
      </c>
      <c r="D1317" s="171">
        <v>74223502</v>
      </c>
      <c r="E1317" s="171">
        <v>199086279.16999999</v>
      </c>
    </row>
    <row r="1318" spans="3:5">
      <c r="C1318" s="66" t="s">
        <v>1557</v>
      </c>
      <c r="D1318" s="171">
        <v>13388396</v>
      </c>
      <c r="E1318" s="171">
        <v>0</v>
      </c>
    </row>
    <row r="1319" spans="3:5">
      <c r="C1319" s="66" t="s">
        <v>1558</v>
      </c>
      <c r="D1319" s="171">
        <v>15000000</v>
      </c>
      <c r="E1319" s="171">
        <v>0</v>
      </c>
    </row>
    <row r="1320" spans="3:5">
      <c r="C1320" s="66" t="s">
        <v>1559</v>
      </c>
      <c r="D1320" s="171">
        <v>62116316</v>
      </c>
      <c r="E1320" s="171">
        <v>57152295.079999998</v>
      </c>
    </row>
    <row r="1321" spans="3:5">
      <c r="C1321" s="66" t="s">
        <v>1560</v>
      </c>
      <c r="D1321" s="171">
        <v>0</v>
      </c>
      <c r="E1321" s="171">
        <v>63546355.390000001</v>
      </c>
    </row>
    <row r="1322" spans="3:5">
      <c r="C1322" s="169" t="s">
        <v>362</v>
      </c>
      <c r="D1322" s="170">
        <v>699192504</v>
      </c>
      <c r="E1322" s="170">
        <v>176659709.69999996</v>
      </c>
    </row>
    <row r="1323" spans="3:5">
      <c r="C1323" s="119" t="s">
        <v>331</v>
      </c>
      <c r="D1323" s="171">
        <v>698547023</v>
      </c>
      <c r="E1323" s="171">
        <v>176659709.69999996</v>
      </c>
    </row>
    <row r="1324" spans="3:5">
      <c r="C1324" s="66" t="s">
        <v>1561</v>
      </c>
      <c r="D1324" s="171">
        <v>0</v>
      </c>
      <c r="E1324" s="171">
        <v>11439789.09</v>
      </c>
    </row>
    <row r="1325" spans="3:5">
      <c r="C1325" s="66" t="s">
        <v>1562</v>
      </c>
      <c r="D1325" s="171">
        <v>265169142</v>
      </c>
      <c r="E1325" s="171">
        <v>0</v>
      </c>
    </row>
    <row r="1326" spans="3:5">
      <c r="C1326" s="66" t="s">
        <v>1563</v>
      </c>
      <c r="D1326" s="171">
        <v>1197921</v>
      </c>
      <c r="E1326" s="171">
        <v>0</v>
      </c>
    </row>
    <row r="1327" spans="3:5">
      <c r="C1327" s="66" t="s">
        <v>1564</v>
      </c>
      <c r="D1327" s="171">
        <v>39359011</v>
      </c>
      <c r="E1327" s="171">
        <v>0</v>
      </c>
    </row>
    <row r="1328" spans="3:5">
      <c r="C1328" s="66" t="s">
        <v>1565</v>
      </c>
      <c r="D1328" s="171">
        <v>0</v>
      </c>
      <c r="E1328" s="171">
        <v>398403.5</v>
      </c>
    </row>
    <row r="1329" spans="3:5">
      <c r="C1329" s="66" t="s">
        <v>1566</v>
      </c>
      <c r="D1329" s="171">
        <v>29354</v>
      </c>
      <c r="E1329" s="171">
        <v>274258</v>
      </c>
    </row>
    <row r="1330" spans="3:5">
      <c r="C1330" s="66" t="s">
        <v>1567</v>
      </c>
      <c r="D1330" s="171">
        <v>0</v>
      </c>
      <c r="E1330" s="171">
        <v>2467824.85</v>
      </c>
    </row>
    <row r="1331" spans="3:5">
      <c r="C1331" s="66" t="s">
        <v>1568</v>
      </c>
      <c r="D1331" s="171">
        <v>0</v>
      </c>
      <c r="E1331" s="171">
        <v>425332.99</v>
      </c>
    </row>
    <row r="1332" spans="3:5">
      <c r="C1332" s="66" t="s">
        <v>1569</v>
      </c>
      <c r="D1332" s="171">
        <v>0</v>
      </c>
      <c r="E1332" s="171">
        <v>0</v>
      </c>
    </row>
    <row r="1333" spans="3:5">
      <c r="C1333" s="66" t="s">
        <v>1570</v>
      </c>
      <c r="D1333" s="171">
        <v>0</v>
      </c>
      <c r="E1333" s="171">
        <v>0</v>
      </c>
    </row>
    <row r="1334" spans="3:5">
      <c r="C1334" s="66" t="s">
        <v>1571</v>
      </c>
      <c r="D1334" s="171">
        <v>3784204</v>
      </c>
      <c r="E1334" s="171">
        <v>0</v>
      </c>
    </row>
    <row r="1335" spans="3:5">
      <c r="C1335" s="66" t="s">
        <v>1572</v>
      </c>
      <c r="D1335" s="171">
        <v>3784204</v>
      </c>
      <c r="E1335" s="171">
        <v>0</v>
      </c>
    </row>
    <row r="1336" spans="3:5">
      <c r="C1336" s="66" t="s">
        <v>1573</v>
      </c>
      <c r="D1336" s="171">
        <v>6679438</v>
      </c>
      <c r="E1336" s="171">
        <v>0</v>
      </c>
    </row>
    <row r="1337" spans="3:5">
      <c r="C1337" s="66" t="s">
        <v>1574</v>
      </c>
      <c r="D1337" s="171">
        <v>0</v>
      </c>
      <c r="E1337" s="171">
        <v>7090331.1399999997</v>
      </c>
    </row>
    <row r="1338" spans="3:5">
      <c r="C1338" s="66" t="s">
        <v>1575</v>
      </c>
      <c r="D1338" s="171">
        <v>7298589</v>
      </c>
      <c r="E1338" s="171">
        <v>0</v>
      </c>
    </row>
    <row r="1339" spans="3:5">
      <c r="C1339" s="66" t="s">
        <v>1576</v>
      </c>
      <c r="D1339" s="171">
        <v>30055331</v>
      </c>
      <c r="E1339" s="171">
        <v>19163363.030000001</v>
      </c>
    </row>
    <row r="1340" spans="3:5">
      <c r="C1340" s="66" t="s">
        <v>1577</v>
      </c>
      <c r="D1340" s="171">
        <v>65424950</v>
      </c>
      <c r="E1340" s="171">
        <v>37792814.32</v>
      </c>
    </row>
    <row r="1341" spans="3:5">
      <c r="C1341" s="66" t="s">
        <v>1578</v>
      </c>
      <c r="D1341" s="171">
        <v>6071992</v>
      </c>
      <c r="E1341" s="171">
        <v>0</v>
      </c>
    </row>
    <row r="1342" spans="3:5">
      <c r="C1342" s="66" t="s">
        <v>1579</v>
      </c>
      <c r="D1342" s="171">
        <v>56195690</v>
      </c>
      <c r="E1342" s="171">
        <v>0</v>
      </c>
    </row>
    <row r="1343" spans="3:5">
      <c r="C1343" s="66" t="s">
        <v>1580</v>
      </c>
      <c r="D1343" s="171">
        <v>627725</v>
      </c>
      <c r="E1343" s="171">
        <v>0</v>
      </c>
    </row>
    <row r="1344" spans="3:5">
      <c r="C1344" s="66" t="s">
        <v>1581</v>
      </c>
      <c r="D1344" s="171">
        <v>14504078</v>
      </c>
      <c r="E1344" s="171">
        <v>4503310.55</v>
      </c>
    </row>
    <row r="1345" spans="3:5">
      <c r="C1345" s="66" t="s">
        <v>1582</v>
      </c>
      <c r="D1345" s="171">
        <v>4736551</v>
      </c>
      <c r="E1345" s="171">
        <v>0</v>
      </c>
    </row>
    <row r="1346" spans="3:5">
      <c r="C1346" s="66" t="s">
        <v>1583</v>
      </c>
      <c r="D1346" s="171">
        <v>12144488</v>
      </c>
      <c r="E1346" s="171">
        <v>0</v>
      </c>
    </row>
    <row r="1347" spans="3:5">
      <c r="C1347" s="66" t="s">
        <v>1584</v>
      </c>
      <c r="D1347" s="171">
        <v>4883815</v>
      </c>
      <c r="E1347" s="171">
        <v>3567434.69</v>
      </c>
    </row>
    <row r="1348" spans="3:5">
      <c r="C1348" s="66" t="s">
        <v>1585</v>
      </c>
      <c r="D1348" s="171">
        <v>2094888</v>
      </c>
      <c r="E1348" s="171">
        <v>1159107.19</v>
      </c>
    </row>
    <row r="1349" spans="3:5">
      <c r="C1349" s="66" t="s">
        <v>1586</v>
      </c>
      <c r="D1349" s="171">
        <v>1129568</v>
      </c>
      <c r="E1349" s="171">
        <v>559119.07999999996</v>
      </c>
    </row>
    <row r="1350" spans="3:5">
      <c r="C1350" s="66" t="s">
        <v>1587</v>
      </c>
      <c r="D1350" s="171">
        <v>7132499</v>
      </c>
      <c r="E1350" s="171">
        <v>0</v>
      </c>
    </row>
    <row r="1351" spans="3:5">
      <c r="C1351" s="66" t="s">
        <v>1588</v>
      </c>
      <c r="D1351" s="171">
        <v>2985453</v>
      </c>
      <c r="E1351" s="171">
        <v>0</v>
      </c>
    </row>
    <row r="1352" spans="3:5">
      <c r="C1352" s="66" t="s">
        <v>1589</v>
      </c>
      <c r="D1352" s="171">
        <v>3689328</v>
      </c>
      <c r="E1352" s="171">
        <v>0</v>
      </c>
    </row>
    <row r="1353" spans="3:5">
      <c r="C1353" s="66" t="s">
        <v>1590</v>
      </c>
      <c r="D1353" s="171">
        <v>3689328</v>
      </c>
      <c r="E1353" s="171">
        <v>0</v>
      </c>
    </row>
    <row r="1354" spans="3:5">
      <c r="C1354" s="66" t="s">
        <v>1591</v>
      </c>
      <c r="D1354" s="171">
        <v>14387174</v>
      </c>
      <c r="E1354" s="171">
        <v>0</v>
      </c>
    </row>
    <row r="1355" spans="3:5">
      <c r="C1355" s="66" t="s">
        <v>1592</v>
      </c>
      <c r="D1355" s="171">
        <v>137077398</v>
      </c>
      <c r="E1355" s="171">
        <v>85299910.849999994</v>
      </c>
    </row>
    <row r="1356" spans="3:5">
      <c r="C1356" s="66" t="s">
        <v>1593</v>
      </c>
      <c r="D1356" s="171">
        <v>0</v>
      </c>
      <c r="E1356" s="171">
        <v>0</v>
      </c>
    </row>
    <row r="1357" spans="3:5">
      <c r="C1357" s="66" t="s">
        <v>1594</v>
      </c>
      <c r="D1357" s="171">
        <v>0</v>
      </c>
      <c r="E1357" s="171">
        <v>2518710.42</v>
      </c>
    </row>
    <row r="1358" spans="3:5">
      <c r="C1358" s="66" t="s">
        <v>1595</v>
      </c>
      <c r="D1358" s="171">
        <v>4414904</v>
      </c>
      <c r="E1358" s="171">
        <v>0</v>
      </c>
    </row>
    <row r="1359" spans="3:5">
      <c r="C1359" s="119" t="s">
        <v>332</v>
      </c>
      <c r="D1359" s="171">
        <v>645481</v>
      </c>
      <c r="E1359" s="171">
        <v>0</v>
      </c>
    </row>
    <row r="1360" spans="3:5">
      <c r="C1360" s="66" t="s">
        <v>1581</v>
      </c>
      <c r="D1360" s="171">
        <v>645481</v>
      </c>
      <c r="E1360" s="171">
        <v>0</v>
      </c>
    </row>
    <row r="1361" spans="3:5">
      <c r="C1361" s="119" t="s">
        <v>334</v>
      </c>
      <c r="D1361" s="171">
        <v>0</v>
      </c>
      <c r="E1361" s="171">
        <v>0</v>
      </c>
    </row>
    <row r="1362" spans="3:5">
      <c r="C1362" s="66" t="s">
        <v>1596</v>
      </c>
      <c r="D1362" s="171">
        <v>0</v>
      </c>
      <c r="E1362" s="171">
        <v>0</v>
      </c>
    </row>
    <row r="1363" spans="3:5">
      <c r="C1363" s="169" t="s">
        <v>363</v>
      </c>
      <c r="D1363" s="170">
        <v>1595945099</v>
      </c>
      <c r="E1363" s="170">
        <v>401534294.26000005</v>
      </c>
    </row>
    <row r="1364" spans="3:5">
      <c r="C1364" s="119" t="s">
        <v>331</v>
      </c>
      <c r="D1364" s="171">
        <v>1587689099</v>
      </c>
      <c r="E1364" s="171">
        <v>377293268.20000005</v>
      </c>
    </row>
    <row r="1365" spans="3:5">
      <c r="C1365" s="66" t="s">
        <v>1597</v>
      </c>
      <c r="D1365" s="171">
        <v>785524</v>
      </c>
      <c r="E1365" s="171">
        <v>0</v>
      </c>
    </row>
    <row r="1366" spans="3:5">
      <c r="C1366" s="66" t="s">
        <v>1598</v>
      </c>
      <c r="D1366" s="171">
        <v>785524</v>
      </c>
      <c r="E1366" s="171">
        <v>0</v>
      </c>
    </row>
    <row r="1367" spans="3:5">
      <c r="C1367" s="66" t="s">
        <v>1599</v>
      </c>
      <c r="D1367" s="171">
        <v>7805395</v>
      </c>
      <c r="E1367" s="171">
        <v>4077253</v>
      </c>
    </row>
    <row r="1368" spans="3:5">
      <c r="C1368" s="66" t="s">
        <v>1600</v>
      </c>
      <c r="D1368" s="171">
        <v>2389237</v>
      </c>
      <c r="E1368" s="171">
        <v>1221599.99</v>
      </c>
    </row>
    <row r="1369" spans="3:5">
      <c r="C1369" s="66" t="s">
        <v>1601</v>
      </c>
      <c r="D1369" s="171">
        <v>785524</v>
      </c>
      <c r="E1369" s="171">
        <v>0</v>
      </c>
    </row>
    <row r="1370" spans="3:5">
      <c r="C1370" s="66" t="s">
        <v>1602</v>
      </c>
      <c r="D1370" s="171">
        <v>5000000</v>
      </c>
      <c r="E1370" s="171">
        <v>0</v>
      </c>
    </row>
    <row r="1371" spans="3:5">
      <c r="C1371" s="66" t="s">
        <v>1603</v>
      </c>
      <c r="D1371" s="171">
        <v>91315016</v>
      </c>
      <c r="E1371" s="171">
        <v>0</v>
      </c>
    </row>
    <row r="1372" spans="3:5">
      <c r="C1372" s="66" t="s">
        <v>1604</v>
      </c>
      <c r="D1372" s="171">
        <v>56921068</v>
      </c>
      <c r="E1372" s="171">
        <v>0</v>
      </c>
    </row>
    <row r="1373" spans="3:5">
      <c r="C1373" s="66" t="s">
        <v>1880</v>
      </c>
      <c r="D1373" s="171">
        <v>0</v>
      </c>
      <c r="E1373" s="171">
        <v>57606585.979999997</v>
      </c>
    </row>
    <row r="1374" spans="3:5">
      <c r="C1374" s="66" t="s">
        <v>1605</v>
      </c>
      <c r="D1374" s="171">
        <v>71000000</v>
      </c>
      <c r="E1374" s="171">
        <v>0</v>
      </c>
    </row>
    <row r="1375" spans="3:5">
      <c r="C1375" s="66" t="s">
        <v>1606</v>
      </c>
      <c r="D1375" s="171">
        <v>37115924</v>
      </c>
      <c r="E1375" s="171">
        <v>0</v>
      </c>
    </row>
    <row r="1376" spans="3:5">
      <c r="C1376" s="66" t="s">
        <v>1607</v>
      </c>
      <c r="D1376" s="171">
        <v>17056142</v>
      </c>
      <c r="E1376" s="171">
        <v>43408941.020000003</v>
      </c>
    </row>
    <row r="1377" spans="3:5">
      <c r="C1377" s="66" t="s">
        <v>1608</v>
      </c>
      <c r="D1377" s="171">
        <v>1350000</v>
      </c>
      <c r="E1377" s="171">
        <v>0</v>
      </c>
    </row>
    <row r="1378" spans="3:5">
      <c r="C1378" s="66" t="s">
        <v>1609</v>
      </c>
      <c r="D1378" s="171">
        <v>3886577</v>
      </c>
      <c r="E1378" s="171">
        <v>0</v>
      </c>
    </row>
    <row r="1379" spans="3:5">
      <c r="C1379" s="66" t="s">
        <v>1610</v>
      </c>
      <c r="D1379" s="171">
        <v>0</v>
      </c>
      <c r="E1379" s="171">
        <v>0</v>
      </c>
    </row>
    <row r="1380" spans="3:5">
      <c r="C1380" s="66" t="s">
        <v>1611</v>
      </c>
      <c r="D1380" s="171">
        <v>1048064</v>
      </c>
      <c r="E1380" s="171">
        <v>926187</v>
      </c>
    </row>
    <row r="1381" spans="3:5">
      <c r="C1381" s="66" t="s">
        <v>1612</v>
      </c>
      <c r="D1381" s="171">
        <v>3890701</v>
      </c>
      <c r="E1381" s="171">
        <v>0</v>
      </c>
    </row>
    <row r="1382" spans="3:5">
      <c r="C1382" s="66" t="s">
        <v>1613</v>
      </c>
      <c r="D1382" s="171">
        <v>9357241</v>
      </c>
      <c r="E1382" s="171">
        <v>0</v>
      </c>
    </row>
    <row r="1383" spans="3:5">
      <c r="C1383" s="66" t="s">
        <v>1614</v>
      </c>
      <c r="D1383" s="171">
        <v>0</v>
      </c>
      <c r="E1383" s="171">
        <v>7887227</v>
      </c>
    </row>
    <row r="1384" spans="3:5">
      <c r="C1384" s="66" t="s">
        <v>1615</v>
      </c>
      <c r="D1384" s="171">
        <v>20000000</v>
      </c>
      <c r="E1384" s="171">
        <v>0</v>
      </c>
    </row>
    <row r="1385" spans="3:5">
      <c r="C1385" s="66" t="s">
        <v>1616</v>
      </c>
      <c r="D1385" s="171">
        <v>10235232</v>
      </c>
      <c r="E1385" s="171">
        <v>0</v>
      </c>
    </row>
    <row r="1386" spans="3:5">
      <c r="C1386" s="66" t="s">
        <v>1617</v>
      </c>
      <c r="D1386" s="171">
        <v>84954779</v>
      </c>
      <c r="E1386" s="171">
        <v>59508080.799999997</v>
      </c>
    </row>
    <row r="1387" spans="3:5">
      <c r="C1387" s="66" t="s">
        <v>1618</v>
      </c>
      <c r="D1387" s="171">
        <v>50000000</v>
      </c>
      <c r="E1387" s="171">
        <v>0</v>
      </c>
    </row>
    <row r="1388" spans="3:5">
      <c r="C1388" s="66" t="s">
        <v>1619</v>
      </c>
      <c r="D1388" s="171">
        <v>30000000</v>
      </c>
      <c r="E1388" s="171">
        <v>0</v>
      </c>
    </row>
    <row r="1389" spans="3:5">
      <c r="C1389" s="66" t="s">
        <v>1620</v>
      </c>
      <c r="D1389" s="171">
        <v>14157037</v>
      </c>
      <c r="E1389" s="171">
        <v>6485621.4800000004</v>
      </c>
    </row>
    <row r="1390" spans="3:5">
      <c r="C1390" s="66" t="s">
        <v>1621</v>
      </c>
      <c r="D1390" s="171">
        <v>30000000</v>
      </c>
      <c r="E1390" s="171">
        <v>0</v>
      </c>
    </row>
    <row r="1391" spans="3:5">
      <c r="C1391" s="66" t="s">
        <v>1622</v>
      </c>
      <c r="D1391" s="171">
        <v>26731745</v>
      </c>
      <c r="E1391" s="171">
        <v>0</v>
      </c>
    </row>
    <row r="1392" spans="3:5">
      <c r="C1392" s="66" t="s">
        <v>1623</v>
      </c>
      <c r="D1392" s="171">
        <v>7564426</v>
      </c>
      <c r="E1392" s="171">
        <v>0</v>
      </c>
    </row>
    <row r="1393" spans="3:5">
      <c r="C1393" s="66" t="s">
        <v>1624</v>
      </c>
      <c r="D1393" s="171">
        <v>71052120</v>
      </c>
      <c r="E1393" s="171">
        <v>0</v>
      </c>
    </row>
    <row r="1394" spans="3:5">
      <c r="C1394" s="66" t="s">
        <v>1625</v>
      </c>
      <c r="D1394" s="171">
        <v>54690059</v>
      </c>
      <c r="E1394" s="171">
        <v>30422745.710000001</v>
      </c>
    </row>
    <row r="1395" spans="3:5">
      <c r="C1395" s="66" t="s">
        <v>1626</v>
      </c>
      <c r="D1395" s="171">
        <v>53144182</v>
      </c>
      <c r="E1395" s="171">
        <v>20647014.629999999</v>
      </c>
    </row>
    <row r="1396" spans="3:5">
      <c r="C1396" s="66" t="s">
        <v>1627</v>
      </c>
      <c r="D1396" s="171">
        <v>82755391</v>
      </c>
      <c r="E1396" s="171">
        <v>39434470.18</v>
      </c>
    </row>
    <row r="1397" spans="3:5">
      <c r="C1397" s="66" t="s">
        <v>1628</v>
      </c>
      <c r="D1397" s="171">
        <v>19012173</v>
      </c>
      <c r="E1397" s="171">
        <v>19012173</v>
      </c>
    </row>
    <row r="1398" spans="3:5">
      <c r="C1398" s="66" t="s">
        <v>1629</v>
      </c>
      <c r="D1398" s="171">
        <v>11354101</v>
      </c>
      <c r="E1398" s="171">
        <v>0</v>
      </c>
    </row>
    <row r="1399" spans="3:5">
      <c r="C1399" s="66" t="s">
        <v>1630</v>
      </c>
      <c r="D1399" s="171">
        <v>7317947</v>
      </c>
      <c r="E1399" s="171">
        <v>0</v>
      </c>
    </row>
    <row r="1400" spans="3:5">
      <c r="C1400" s="66" t="s">
        <v>1631</v>
      </c>
      <c r="D1400" s="171">
        <v>34156083</v>
      </c>
      <c r="E1400" s="171">
        <v>0</v>
      </c>
    </row>
    <row r="1401" spans="3:5">
      <c r="C1401" s="66" t="s">
        <v>1632</v>
      </c>
      <c r="D1401" s="171">
        <v>12018533</v>
      </c>
      <c r="E1401" s="171">
        <v>0</v>
      </c>
    </row>
    <row r="1402" spans="3:5">
      <c r="C1402" s="66" t="s">
        <v>1633</v>
      </c>
      <c r="D1402" s="171">
        <v>10000000</v>
      </c>
      <c r="E1402" s="171">
        <v>0</v>
      </c>
    </row>
    <row r="1403" spans="3:5">
      <c r="C1403" s="66" t="s">
        <v>1634</v>
      </c>
      <c r="D1403" s="171">
        <v>7281426</v>
      </c>
      <c r="E1403" s="171">
        <v>0</v>
      </c>
    </row>
    <row r="1404" spans="3:5">
      <c r="C1404" s="66" t="s">
        <v>1635</v>
      </c>
      <c r="D1404" s="171">
        <v>20000000</v>
      </c>
      <c r="E1404" s="171">
        <v>0</v>
      </c>
    </row>
    <row r="1405" spans="3:5">
      <c r="C1405" s="66" t="s">
        <v>1636</v>
      </c>
      <c r="D1405" s="171">
        <v>5124621</v>
      </c>
      <c r="E1405" s="171">
        <v>0</v>
      </c>
    </row>
    <row r="1406" spans="3:5">
      <c r="C1406" s="66" t="s">
        <v>1637</v>
      </c>
      <c r="D1406" s="171">
        <v>45570901</v>
      </c>
      <c r="E1406" s="171">
        <v>0</v>
      </c>
    </row>
    <row r="1407" spans="3:5">
      <c r="C1407" s="66" t="s">
        <v>1638</v>
      </c>
      <c r="D1407" s="171">
        <v>10000000</v>
      </c>
      <c r="E1407" s="171">
        <v>0</v>
      </c>
    </row>
    <row r="1408" spans="3:5">
      <c r="C1408" s="66" t="s">
        <v>1639</v>
      </c>
      <c r="D1408" s="171">
        <v>10000000</v>
      </c>
      <c r="E1408" s="171">
        <v>0</v>
      </c>
    </row>
    <row r="1409" spans="3:5">
      <c r="C1409" s="66" t="s">
        <v>1640</v>
      </c>
      <c r="D1409" s="171">
        <v>130371036</v>
      </c>
      <c r="E1409" s="171">
        <v>0</v>
      </c>
    </row>
    <row r="1410" spans="3:5">
      <c r="C1410" s="66" t="s">
        <v>1641</v>
      </c>
      <c r="D1410" s="171">
        <v>7278512</v>
      </c>
      <c r="E1410" s="171">
        <v>0</v>
      </c>
    </row>
    <row r="1411" spans="3:5">
      <c r="C1411" s="66" t="s">
        <v>1642</v>
      </c>
      <c r="D1411" s="171">
        <v>685956</v>
      </c>
      <c r="E1411" s="171">
        <v>0</v>
      </c>
    </row>
    <row r="1412" spans="3:5">
      <c r="C1412" s="66" t="s">
        <v>1643</v>
      </c>
      <c r="D1412" s="171">
        <v>21530521</v>
      </c>
      <c r="E1412" s="171">
        <v>0</v>
      </c>
    </row>
    <row r="1413" spans="3:5">
      <c r="C1413" s="66" t="s">
        <v>1644</v>
      </c>
      <c r="D1413" s="171">
        <v>2000000</v>
      </c>
      <c r="E1413" s="171">
        <v>0</v>
      </c>
    </row>
    <row r="1414" spans="3:5">
      <c r="C1414" s="66" t="s">
        <v>1645</v>
      </c>
      <c r="D1414" s="171">
        <v>100000000</v>
      </c>
      <c r="E1414" s="171">
        <v>0</v>
      </c>
    </row>
    <row r="1415" spans="3:5">
      <c r="C1415" s="66" t="s">
        <v>1646</v>
      </c>
      <c r="D1415" s="171">
        <v>7264502</v>
      </c>
      <c r="E1415" s="171">
        <v>0</v>
      </c>
    </row>
    <row r="1416" spans="3:5">
      <c r="C1416" s="66" t="s">
        <v>1647</v>
      </c>
      <c r="D1416" s="171">
        <v>13310723</v>
      </c>
      <c r="E1416" s="171">
        <v>0</v>
      </c>
    </row>
    <row r="1417" spans="3:5">
      <c r="C1417" s="66" t="s">
        <v>1648</v>
      </c>
      <c r="D1417" s="171">
        <v>101397996</v>
      </c>
      <c r="E1417" s="171">
        <v>86655368.409999996</v>
      </c>
    </row>
    <row r="1418" spans="3:5">
      <c r="C1418" s="66" t="s">
        <v>1649</v>
      </c>
      <c r="D1418" s="171">
        <v>7281033</v>
      </c>
      <c r="E1418" s="171">
        <v>0</v>
      </c>
    </row>
    <row r="1419" spans="3:5">
      <c r="C1419" s="66" t="s">
        <v>1650</v>
      </c>
      <c r="D1419" s="171">
        <v>25000000</v>
      </c>
      <c r="E1419" s="171">
        <v>0</v>
      </c>
    </row>
    <row r="1420" spans="3:5">
      <c r="C1420" s="66" t="s">
        <v>1651</v>
      </c>
      <c r="D1420" s="171">
        <v>0</v>
      </c>
      <c r="E1420" s="171">
        <v>0</v>
      </c>
    </row>
    <row r="1421" spans="3:5">
      <c r="C1421" s="66" t="s">
        <v>1652</v>
      </c>
      <c r="D1421" s="171">
        <v>78000000</v>
      </c>
      <c r="E1421" s="171">
        <v>0</v>
      </c>
    </row>
    <row r="1422" spans="3:5">
      <c r="C1422" s="66" t="s">
        <v>1653</v>
      </c>
      <c r="D1422" s="171">
        <v>5050000</v>
      </c>
      <c r="E1422" s="171">
        <v>0</v>
      </c>
    </row>
    <row r="1423" spans="3:5">
      <c r="C1423" s="66" t="s">
        <v>1654</v>
      </c>
      <c r="D1423" s="171">
        <v>0</v>
      </c>
      <c r="E1423" s="171">
        <v>0</v>
      </c>
    </row>
    <row r="1424" spans="3:5">
      <c r="C1424" s="66" t="s">
        <v>1655</v>
      </c>
      <c r="D1424" s="171">
        <v>7281426</v>
      </c>
      <c r="E1424" s="171">
        <v>0</v>
      </c>
    </row>
    <row r="1425" spans="3:5">
      <c r="C1425" s="66" t="s">
        <v>1881</v>
      </c>
      <c r="D1425" s="171">
        <v>0</v>
      </c>
      <c r="E1425" s="171">
        <v>0</v>
      </c>
    </row>
    <row r="1426" spans="3:5">
      <c r="C1426" s="66" t="s">
        <v>1882</v>
      </c>
      <c r="D1426" s="171">
        <v>0</v>
      </c>
      <c r="E1426" s="171">
        <v>0</v>
      </c>
    </row>
    <row r="1427" spans="3:5">
      <c r="C1427" s="66" t="s">
        <v>1656</v>
      </c>
      <c r="D1427" s="171">
        <v>10000000</v>
      </c>
      <c r="E1427" s="171">
        <v>0</v>
      </c>
    </row>
    <row r="1428" spans="3:5">
      <c r="C1428" s="66" t="s">
        <v>1657</v>
      </c>
      <c r="D1428" s="171">
        <v>2803805</v>
      </c>
      <c r="E1428" s="171">
        <v>0</v>
      </c>
    </row>
    <row r="1429" spans="3:5">
      <c r="C1429" s="66" t="s">
        <v>1658</v>
      </c>
      <c r="D1429" s="171">
        <v>30820896</v>
      </c>
      <c r="E1429" s="171">
        <v>0</v>
      </c>
    </row>
    <row r="1430" spans="3:5">
      <c r="C1430" s="119" t="s">
        <v>332</v>
      </c>
      <c r="D1430" s="171">
        <v>8256000</v>
      </c>
      <c r="E1430" s="171">
        <v>24241026.059999999</v>
      </c>
    </row>
    <row r="1431" spans="3:5">
      <c r="C1431" s="66" t="s">
        <v>1659</v>
      </c>
      <c r="D1431" s="171">
        <v>0</v>
      </c>
      <c r="E1431" s="171">
        <v>22032971.559999999</v>
      </c>
    </row>
    <row r="1432" spans="3:5">
      <c r="C1432" s="66" t="s">
        <v>1648</v>
      </c>
      <c r="D1432" s="171">
        <v>8256000</v>
      </c>
      <c r="E1432" s="171">
        <v>2208054.5</v>
      </c>
    </row>
    <row r="1433" spans="3:5">
      <c r="C1433" s="169" t="s">
        <v>364</v>
      </c>
      <c r="D1433" s="170">
        <v>1141004658</v>
      </c>
      <c r="E1433" s="170">
        <v>581592173.37999988</v>
      </c>
    </row>
    <row r="1434" spans="3:5">
      <c r="C1434" s="119" t="s">
        <v>331</v>
      </c>
      <c r="D1434" s="171">
        <v>1124202528</v>
      </c>
      <c r="E1434" s="171">
        <v>576001063.45999992</v>
      </c>
    </row>
    <row r="1435" spans="3:5">
      <c r="C1435" s="66" t="s">
        <v>1660</v>
      </c>
      <c r="D1435" s="171">
        <v>170900000</v>
      </c>
      <c r="E1435" s="171">
        <v>7366998.7699999996</v>
      </c>
    </row>
    <row r="1436" spans="3:5">
      <c r="C1436" s="66" t="s">
        <v>1661</v>
      </c>
      <c r="D1436" s="171">
        <v>3355957</v>
      </c>
      <c r="E1436" s="171">
        <v>0</v>
      </c>
    </row>
    <row r="1437" spans="3:5">
      <c r="C1437" s="66" t="s">
        <v>1662</v>
      </c>
      <c r="D1437" s="171">
        <v>31984150</v>
      </c>
      <c r="E1437" s="171">
        <v>20000000</v>
      </c>
    </row>
    <row r="1438" spans="3:5">
      <c r="C1438" s="66" t="s">
        <v>1663</v>
      </c>
      <c r="D1438" s="171">
        <v>25587303</v>
      </c>
      <c r="E1438" s="171">
        <v>20000000</v>
      </c>
    </row>
    <row r="1439" spans="3:5">
      <c r="C1439" s="66" t="s">
        <v>1664</v>
      </c>
      <c r="D1439" s="171">
        <v>230022862</v>
      </c>
      <c r="E1439" s="171">
        <v>137922776.86000001</v>
      </c>
    </row>
    <row r="1440" spans="3:5">
      <c r="C1440" s="66" t="s">
        <v>1665</v>
      </c>
      <c r="D1440" s="171">
        <v>259163406</v>
      </c>
      <c r="E1440" s="171">
        <v>131931327.90000001</v>
      </c>
    </row>
    <row r="1441" spans="3:5">
      <c r="C1441" s="66" t="s">
        <v>1666</v>
      </c>
      <c r="D1441" s="171">
        <v>5045444</v>
      </c>
      <c r="E1441" s="171">
        <v>0</v>
      </c>
    </row>
    <row r="1442" spans="3:5">
      <c r="C1442" s="66" t="s">
        <v>1667</v>
      </c>
      <c r="D1442" s="171">
        <v>28835516</v>
      </c>
      <c r="E1442" s="171">
        <v>55973368.079999998</v>
      </c>
    </row>
    <row r="1443" spans="3:5">
      <c r="C1443" s="66" t="s">
        <v>1668</v>
      </c>
      <c r="D1443" s="171">
        <v>1394931</v>
      </c>
      <c r="E1443" s="171">
        <v>0</v>
      </c>
    </row>
    <row r="1444" spans="3:5">
      <c r="C1444" s="66" t="s">
        <v>1669</v>
      </c>
      <c r="D1444" s="171">
        <v>0</v>
      </c>
      <c r="E1444" s="171">
        <v>0</v>
      </c>
    </row>
    <row r="1445" spans="3:5">
      <c r="C1445" s="66" t="s">
        <v>1670</v>
      </c>
      <c r="D1445" s="171">
        <v>17690642</v>
      </c>
      <c r="E1445" s="171">
        <v>0</v>
      </c>
    </row>
    <row r="1446" spans="3:5">
      <c r="C1446" s="66" t="s">
        <v>1671</v>
      </c>
      <c r="D1446" s="171">
        <v>67437623</v>
      </c>
      <c r="E1446" s="171">
        <v>62797736</v>
      </c>
    </row>
    <row r="1447" spans="3:5">
      <c r="C1447" s="66" t="s">
        <v>1672</v>
      </c>
      <c r="D1447" s="171">
        <v>26976614</v>
      </c>
      <c r="E1447" s="171">
        <v>0</v>
      </c>
    </row>
    <row r="1448" spans="3:5">
      <c r="C1448" s="66" t="s">
        <v>1673</v>
      </c>
      <c r="D1448" s="171">
        <v>6195995</v>
      </c>
      <c r="E1448" s="171">
        <v>0</v>
      </c>
    </row>
    <row r="1449" spans="3:5">
      <c r="C1449" s="66" t="s">
        <v>1674</v>
      </c>
      <c r="D1449" s="171">
        <v>10000000</v>
      </c>
      <c r="E1449" s="171">
        <v>0</v>
      </c>
    </row>
    <row r="1450" spans="3:5">
      <c r="C1450" s="66" t="s">
        <v>1675</v>
      </c>
      <c r="D1450" s="171">
        <v>239612085</v>
      </c>
      <c r="E1450" s="171">
        <v>140008855.84999999</v>
      </c>
    </row>
    <row r="1451" spans="3:5">
      <c r="C1451" s="119" t="s">
        <v>332</v>
      </c>
      <c r="D1451" s="171">
        <v>16802130</v>
      </c>
      <c r="E1451" s="171">
        <v>0</v>
      </c>
    </row>
    <row r="1452" spans="3:5">
      <c r="C1452" s="66" t="s">
        <v>1675</v>
      </c>
      <c r="D1452" s="171">
        <v>16802130</v>
      </c>
      <c r="E1452" s="171">
        <v>0</v>
      </c>
    </row>
    <row r="1453" spans="3:5">
      <c r="C1453" s="119" t="s">
        <v>333</v>
      </c>
      <c r="D1453" s="171">
        <v>0</v>
      </c>
      <c r="E1453" s="171">
        <v>5591109.9199999999</v>
      </c>
    </row>
    <row r="1454" spans="3:5">
      <c r="C1454" s="66" t="s">
        <v>1667</v>
      </c>
      <c r="D1454" s="171">
        <v>0</v>
      </c>
      <c r="E1454" s="171">
        <v>5591109.9199999999</v>
      </c>
    </row>
    <row r="1455" spans="3:5">
      <c r="C1455" s="169" t="s">
        <v>365</v>
      </c>
      <c r="D1455" s="170">
        <v>883749625</v>
      </c>
      <c r="E1455" s="170">
        <v>291602171.38</v>
      </c>
    </row>
    <row r="1456" spans="3:5">
      <c r="C1456" s="119" t="s">
        <v>331</v>
      </c>
      <c r="D1456" s="171">
        <v>768749625</v>
      </c>
      <c r="E1456" s="171">
        <v>283955579.50999999</v>
      </c>
    </row>
    <row r="1457" spans="3:5">
      <c r="C1457" s="66" t="s">
        <v>1676</v>
      </c>
      <c r="D1457" s="171">
        <v>79437546</v>
      </c>
      <c r="E1457" s="171">
        <v>7652665.9100000001</v>
      </c>
    </row>
    <row r="1458" spans="3:5">
      <c r="C1458" s="66" t="s">
        <v>1677</v>
      </c>
      <c r="D1458" s="171">
        <v>47785043</v>
      </c>
      <c r="E1458" s="171">
        <v>14451894.09</v>
      </c>
    </row>
    <row r="1459" spans="3:5">
      <c r="C1459" s="66" t="s">
        <v>1678</v>
      </c>
      <c r="D1459" s="171">
        <v>100000000</v>
      </c>
      <c r="E1459" s="171">
        <v>0</v>
      </c>
    </row>
    <row r="1460" spans="3:5">
      <c r="C1460" s="66" t="s">
        <v>1679</v>
      </c>
      <c r="D1460" s="171">
        <v>38876602</v>
      </c>
      <c r="E1460" s="171">
        <v>49727897.390000001</v>
      </c>
    </row>
    <row r="1461" spans="3:5">
      <c r="C1461" s="66" t="s">
        <v>1680</v>
      </c>
      <c r="D1461" s="171">
        <v>5000000</v>
      </c>
      <c r="E1461" s="171">
        <v>0</v>
      </c>
    </row>
    <row r="1462" spans="3:5">
      <c r="C1462" s="66" t="s">
        <v>1681</v>
      </c>
      <c r="D1462" s="171">
        <v>2080338</v>
      </c>
      <c r="E1462" s="171">
        <v>1147467.2</v>
      </c>
    </row>
    <row r="1463" spans="3:5">
      <c r="C1463" s="66" t="s">
        <v>1682</v>
      </c>
      <c r="D1463" s="171">
        <v>1787840</v>
      </c>
      <c r="E1463" s="171">
        <v>0</v>
      </c>
    </row>
    <row r="1464" spans="3:5">
      <c r="C1464" s="66" t="s">
        <v>1683</v>
      </c>
      <c r="D1464" s="171">
        <v>65220743</v>
      </c>
      <c r="E1464" s="171">
        <v>0</v>
      </c>
    </row>
    <row r="1465" spans="3:5">
      <c r="C1465" s="66" t="s">
        <v>1684</v>
      </c>
      <c r="D1465" s="171">
        <v>3148512</v>
      </c>
      <c r="E1465" s="171">
        <v>0</v>
      </c>
    </row>
    <row r="1466" spans="3:5">
      <c r="C1466" s="66" t="s">
        <v>1685</v>
      </c>
      <c r="D1466" s="171">
        <v>0</v>
      </c>
      <c r="E1466" s="171">
        <v>5801442.9100000001</v>
      </c>
    </row>
    <row r="1467" spans="3:5">
      <c r="C1467" s="66" t="s">
        <v>1686</v>
      </c>
      <c r="D1467" s="171">
        <v>3534444</v>
      </c>
      <c r="E1467" s="171">
        <v>1089210.17</v>
      </c>
    </row>
    <row r="1468" spans="3:5">
      <c r="C1468" s="66" t="s">
        <v>1687</v>
      </c>
      <c r="D1468" s="171">
        <v>99753891</v>
      </c>
      <c r="E1468" s="171">
        <v>62233645.920000002</v>
      </c>
    </row>
    <row r="1469" spans="3:5">
      <c r="C1469" s="66" t="s">
        <v>1688</v>
      </c>
      <c r="D1469" s="171">
        <v>21660226</v>
      </c>
      <c r="E1469" s="171">
        <v>0</v>
      </c>
    </row>
    <row r="1470" spans="3:5">
      <c r="C1470" s="66" t="s">
        <v>1689</v>
      </c>
      <c r="D1470" s="171">
        <v>5000000</v>
      </c>
      <c r="E1470" s="171">
        <v>2041543.08</v>
      </c>
    </row>
    <row r="1471" spans="3:5">
      <c r="C1471" s="66" t="s">
        <v>1690</v>
      </c>
      <c r="D1471" s="171">
        <v>35607958</v>
      </c>
      <c r="E1471" s="171">
        <v>23144470.059999999</v>
      </c>
    </row>
    <row r="1472" spans="3:5">
      <c r="C1472" s="66" t="s">
        <v>1691</v>
      </c>
      <c r="D1472" s="171">
        <v>36368030</v>
      </c>
      <c r="E1472" s="171">
        <v>28718037.289999999</v>
      </c>
    </row>
    <row r="1473" spans="3:5">
      <c r="C1473" s="66" t="s">
        <v>1692</v>
      </c>
      <c r="D1473" s="171">
        <v>123841896</v>
      </c>
      <c r="E1473" s="171">
        <v>52656453.43</v>
      </c>
    </row>
    <row r="1474" spans="3:5">
      <c r="C1474" s="66" t="s">
        <v>1693</v>
      </c>
      <c r="D1474" s="171">
        <v>24700</v>
      </c>
      <c r="E1474" s="171">
        <v>0</v>
      </c>
    </row>
    <row r="1475" spans="3:5">
      <c r="C1475" s="66" t="s">
        <v>1694</v>
      </c>
      <c r="D1475" s="171">
        <v>20000000</v>
      </c>
      <c r="E1475" s="171">
        <v>35290852.060000002</v>
      </c>
    </row>
    <row r="1476" spans="3:5">
      <c r="C1476" s="66" t="s">
        <v>1695</v>
      </c>
      <c r="D1476" s="171">
        <v>5000000</v>
      </c>
      <c r="E1476" s="171">
        <v>0</v>
      </c>
    </row>
    <row r="1477" spans="3:5">
      <c r="C1477" s="66" t="s">
        <v>1696</v>
      </c>
      <c r="D1477" s="171">
        <v>74621856</v>
      </c>
      <c r="E1477" s="171">
        <v>0</v>
      </c>
    </row>
    <row r="1478" spans="3:5">
      <c r="C1478" s="119" t="s">
        <v>332</v>
      </c>
      <c r="D1478" s="171">
        <v>115000000</v>
      </c>
      <c r="E1478" s="171">
        <v>7646591.8700000001</v>
      </c>
    </row>
    <row r="1479" spans="3:5">
      <c r="C1479" s="66" t="s">
        <v>1697</v>
      </c>
      <c r="D1479" s="171">
        <v>10000000</v>
      </c>
      <c r="E1479" s="171">
        <v>7646591.8700000001</v>
      </c>
    </row>
    <row r="1480" spans="3:5">
      <c r="C1480" s="66" t="s">
        <v>1695</v>
      </c>
      <c r="D1480" s="171">
        <v>105000000</v>
      </c>
      <c r="E1480" s="171">
        <v>0</v>
      </c>
    </row>
    <row r="1481" spans="3:5">
      <c r="C1481" s="169" t="s">
        <v>366</v>
      </c>
      <c r="D1481" s="170">
        <v>23638967274</v>
      </c>
      <c r="E1481" s="170">
        <v>9520831655.8300018</v>
      </c>
    </row>
    <row r="1482" spans="3:5">
      <c r="C1482" s="119" t="s">
        <v>331</v>
      </c>
      <c r="D1482" s="171">
        <v>8185911633</v>
      </c>
      <c r="E1482" s="171">
        <v>5434150986.1199989</v>
      </c>
    </row>
    <row r="1483" spans="3:5">
      <c r="C1483" s="66" t="s">
        <v>1698</v>
      </c>
      <c r="D1483" s="171">
        <v>7362516</v>
      </c>
      <c r="E1483" s="171">
        <v>0</v>
      </c>
    </row>
    <row r="1484" spans="3:5">
      <c r="C1484" s="66" t="s">
        <v>1699</v>
      </c>
      <c r="D1484" s="171">
        <v>1000000</v>
      </c>
      <c r="E1484" s="171">
        <v>106747</v>
      </c>
    </row>
    <row r="1485" spans="3:5">
      <c r="C1485" s="66" t="s">
        <v>1700</v>
      </c>
      <c r="D1485" s="171">
        <v>194161377</v>
      </c>
      <c r="E1485" s="171">
        <v>55227649.189999998</v>
      </c>
    </row>
    <row r="1486" spans="3:5">
      <c r="C1486" s="66" t="s">
        <v>1701</v>
      </c>
      <c r="D1486" s="171">
        <v>25000000</v>
      </c>
      <c r="E1486" s="171">
        <v>0</v>
      </c>
    </row>
    <row r="1487" spans="3:5">
      <c r="C1487" s="66" t="s">
        <v>1702</v>
      </c>
      <c r="D1487" s="171">
        <v>6228157</v>
      </c>
      <c r="E1487" s="171">
        <v>0</v>
      </c>
    </row>
    <row r="1488" spans="3:5">
      <c r="C1488" s="66" t="s">
        <v>1703</v>
      </c>
      <c r="D1488" s="171">
        <v>4329132</v>
      </c>
      <c r="E1488" s="171">
        <v>0</v>
      </c>
    </row>
    <row r="1489" spans="3:5">
      <c r="C1489" s="66" t="s">
        <v>1883</v>
      </c>
      <c r="D1489" s="171">
        <v>0</v>
      </c>
      <c r="E1489" s="171">
        <v>0</v>
      </c>
    </row>
    <row r="1490" spans="3:5">
      <c r="C1490" s="66" t="s">
        <v>1704</v>
      </c>
      <c r="D1490" s="171">
        <v>2513122</v>
      </c>
      <c r="E1490" s="171">
        <v>0</v>
      </c>
    </row>
    <row r="1491" spans="3:5">
      <c r="C1491" s="66" t="s">
        <v>1705</v>
      </c>
      <c r="D1491" s="171">
        <v>150000000</v>
      </c>
      <c r="E1491" s="171">
        <v>50939773.049999997</v>
      </c>
    </row>
    <row r="1492" spans="3:5">
      <c r="C1492" s="66" t="s">
        <v>1706</v>
      </c>
      <c r="D1492" s="171">
        <v>1300000000</v>
      </c>
      <c r="E1492" s="171">
        <v>1046124867.9599999</v>
      </c>
    </row>
    <row r="1493" spans="3:5">
      <c r="C1493" s="66" t="s">
        <v>1707</v>
      </c>
      <c r="D1493" s="171">
        <v>0</v>
      </c>
      <c r="E1493" s="171">
        <v>0</v>
      </c>
    </row>
    <row r="1494" spans="3:5">
      <c r="C1494" s="66" t="s">
        <v>1708</v>
      </c>
      <c r="D1494" s="171">
        <v>9000000</v>
      </c>
      <c r="E1494" s="171">
        <v>0</v>
      </c>
    </row>
    <row r="1495" spans="3:5">
      <c r="C1495" s="66" t="s">
        <v>1709</v>
      </c>
      <c r="D1495" s="171">
        <v>77011014</v>
      </c>
      <c r="E1495" s="171">
        <v>30916557.940000001</v>
      </c>
    </row>
    <row r="1496" spans="3:5">
      <c r="C1496" s="66" t="s">
        <v>1710</v>
      </c>
      <c r="D1496" s="171">
        <v>2000000</v>
      </c>
      <c r="E1496" s="171">
        <v>0</v>
      </c>
    </row>
    <row r="1497" spans="3:5">
      <c r="C1497" s="66" t="s">
        <v>1711</v>
      </c>
      <c r="D1497" s="171">
        <v>65535117</v>
      </c>
      <c r="E1497" s="171">
        <v>33808216.619999997</v>
      </c>
    </row>
    <row r="1498" spans="3:5">
      <c r="C1498" s="66" t="s">
        <v>1712</v>
      </c>
      <c r="D1498" s="171">
        <v>610000001</v>
      </c>
      <c r="E1498" s="171">
        <v>913978530.18000007</v>
      </c>
    </row>
    <row r="1499" spans="3:5">
      <c r="C1499" s="66" t="s">
        <v>1713</v>
      </c>
      <c r="D1499" s="171">
        <v>0</v>
      </c>
      <c r="E1499" s="171">
        <v>0</v>
      </c>
    </row>
    <row r="1500" spans="3:5">
      <c r="C1500" s="66" t="s">
        <v>1714</v>
      </c>
      <c r="D1500" s="171">
        <v>0</v>
      </c>
      <c r="E1500" s="171">
        <v>52692513.920000002</v>
      </c>
    </row>
    <row r="1501" spans="3:5">
      <c r="C1501" s="66" t="s">
        <v>1715</v>
      </c>
      <c r="D1501" s="171">
        <v>779207</v>
      </c>
      <c r="E1501" s="171">
        <v>0</v>
      </c>
    </row>
    <row r="1502" spans="3:5">
      <c r="C1502" s="66" t="s">
        <v>1716</v>
      </c>
      <c r="D1502" s="171">
        <v>940000000</v>
      </c>
      <c r="E1502" s="171">
        <v>353512731.60000002</v>
      </c>
    </row>
    <row r="1503" spans="3:5">
      <c r="C1503" s="66" t="s">
        <v>1717</v>
      </c>
      <c r="D1503" s="171">
        <v>0</v>
      </c>
      <c r="E1503" s="171">
        <v>0</v>
      </c>
    </row>
    <row r="1504" spans="3:5">
      <c r="C1504" s="66" t="s">
        <v>1718</v>
      </c>
      <c r="D1504" s="171">
        <v>8415087</v>
      </c>
      <c r="E1504" s="171">
        <v>0</v>
      </c>
    </row>
    <row r="1505" spans="3:5">
      <c r="C1505" s="66" t="s">
        <v>1719</v>
      </c>
      <c r="D1505" s="171">
        <v>17424123</v>
      </c>
      <c r="E1505" s="171">
        <v>0</v>
      </c>
    </row>
    <row r="1506" spans="3:5">
      <c r="C1506" s="66" t="s">
        <v>1720</v>
      </c>
      <c r="D1506" s="171">
        <v>0</v>
      </c>
      <c r="E1506" s="171">
        <v>0</v>
      </c>
    </row>
    <row r="1507" spans="3:5">
      <c r="C1507" s="66" t="s">
        <v>1721</v>
      </c>
      <c r="D1507" s="171">
        <v>16847189</v>
      </c>
      <c r="E1507" s="171">
        <v>0</v>
      </c>
    </row>
    <row r="1508" spans="3:5">
      <c r="C1508" s="66" t="s">
        <v>1722</v>
      </c>
      <c r="D1508" s="171">
        <v>193657772</v>
      </c>
      <c r="E1508" s="171">
        <v>0</v>
      </c>
    </row>
    <row r="1509" spans="3:5">
      <c r="C1509" s="66" t="s">
        <v>1723</v>
      </c>
      <c r="D1509" s="171">
        <v>10554785</v>
      </c>
      <c r="E1509" s="171">
        <v>0</v>
      </c>
    </row>
    <row r="1510" spans="3:5">
      <c r="C1510" s="66" t="s">
        <v>1724</v>
      </c>
      <c r="D1510" s="171">
        <v>0</v>
      </c>
      <c r="E1510" s="171">
        <v>516724.65</v>
      </c>
    </row>
    <row r="1511" spans="3:5">
      <c r="C1511" s="66" t="s">
        <v>1725</v>
      </c>
      <c r="D1511" s="171">
        <v>1235409</v>
      </c>
      <c r="E1511" s="171">
        <v>0</v>
      </c>
    </row>
    <row r="1512" spans="3:5">
      <c r="C1512" s="66" t="s">
        <v>1726</v>
      </c>
      <c r="D1512" s="171">
        <v>6755924</v>
      </c>
      <c r="E1512" s="171">
        <v>0</v>
      </c>
    </row>
    <row r="1513" spans="3:5">
      <c r="C1513" s="66" t="s">
        <v>1727</v>
      </c>
      <c r="D1513" s="171">
        <v>0</v>
      </c>
      <c r="E1513" s="171">
        <v>394561358.43000001</v>
      </c>
    </row>
    <row r="1514" spans="3:5">
      <c r="C1514" s="66" t="s">
        <v>1728</v>
      </c>
      <c r="D1514" s="171">
        <v>41882</v>
      </c>
      <c r="E1514" s="171">
        <v>0</v>
      </c>
    </row>
    <row r="1515" spans="3:5">
      <c r="C1515" s="66" t="s">
        <v>1729</v>
      </c>
      <c r="D1515" s="171">
        <v>24000000</v>
      </c>
      <c r="E1515" s="171">
        <v>0</v>
      </c>
    </row>
    <row r="1516" spans="3:5">
      <c r="C1516" s="66" t="s">
        <v>1730</v>
      </c>
      <c r="D1516" s="171">
        <v>2873229</v>
      </c>
      <c r="E1516" s="171">
        <v>2860566.7</v>
      </c>
    </row>
    <row r="1517" spans="3:5">
      <c r="C1517" s="66" t="s">
        <v>1731</v>
      </c>
      <c r="D1517" s="171">
        <v>55999</v>
      </c>
      <c r="E1517" s="171">
        <v>0</v>
      </c>
    </row>
    <row r="1518" spans="3:5">
      <c r="C1518" s="66" t="s">
        <v>1732</v>
      </c>
      <c r="D1518" s="171">
        <v>3264355</v>
      </c>
      <c r="E1518" s="171">
        <v>1395593.77</v>
      </c>
    </row>
    <row r="1519" spans="3:5">
      <c r="C1519" s="66" t="s">
        <v>1733</v>
      </c>
      <c r="D1519" s="171">
        <v>486807313</v>
      </c>
      <c r="E1519" s="171">
        <v>1121166578.4100001</v>
      </c>
    </row>
    <row r="1520" spans="3:5">
      <c r="C1520" s="66" t="s">
        <v>1734</v>
      </c>
      <c r="D1520" s="171">
        <v>135000000</v>
      </c>
      <c r="E1520" s="171">
        <v>0</v>
      </c>
    </row>
    <row r="1521" spans="3:5">
      <c r="C1521" s="66" t="s">
        <v>1735</v>
      </c>
      <c r="D1521" s="171">
        <v>1235409</v>
      </c>
      <c r="E1521" s="171">
        <v>643200</v>
      </c>
    </row>
    <row r="1522" spans="3:5">
      <c r="C1522" s="66" t="s">
        <v>1736</v>
      </c>
      <c r="D1522" s="171">
        <v>2000000</v>
      </c>
      <c r="E1522" s="171">
        <v>0</v>
      </c>
    </row>
    <row r="1523" spans="3:5">
      <c r="C1523" s="66" t="s">
        <v>1737</v>
      </c>
      <c r="D1523" s="171">
        <v>1235409</v>
      </c>
      <c r="E1523" s="171">
        <v>0</v>
      </c>
    </row>
    <row r="1524" spans="3:5">
      <c r="C1524" s="66" t="s">
        <v>1738</v>
      </c>
      <c r="D1524" s="171">
        <v>2223577</v>
      </c>
      <c r="E1524" s="171">
        <v>0</v>
      </c>
    </row>
    <row r="1525" spans="3:5">
      <c r="C1525" s="66" t="s">
        <v>1739</v>
      </c>
      <c r="D1525" s="171">
        <v>13816424</v>
      </c>
      <c r="E1525" s="171">
        <v>27852969.370000001</v>
      </c>
    </row>
    <row r="1526" spans="3:5">
      <c r="C1526" s="66" t="s">
        <v>1740</v>
      </c>
      <c r="D1526" s="171">
        <v>80162210</v>
      </c>
      <c r="E1526" s="171">
        <v>58979071.229999997</v>
      </c>
    </row>
    <row r="1527" spans="3:5">
      <c r="C1527" s="66" t="s">
        <v>1741</v>
      </c>
      <c r="D1527" s="171">
        <v>0</v>
      </c>
      <c r="E1527" s="171">
        <v>0</v>
      </c>
    </row>
    <row r="1528" spans="3:5">
      <c r="C1528" s="66" t="s">
        <v>1742</v>
      </c>
      <c r="D1528" s="171">
        <v>74323660</v>
      </c>
      <c r="E1528" s="171">
        <v>0</v>
      </c>
    </row>
    <row r="1529" spans="3:5">
      <c r="C1529" s="66" t="s">
        <v>1743</v>
      </c>
      <c r="D1529" s="171">
        <v>5885745</v>
      </c>
      <c r="E1529" s="171">
        <v>0</v>
      </c>
    </row>
    <row r="1530" spans="3:5">
      <c r="C1530" s="66" t="s">
        <v>1744</v>
      </c>
      <c r="D1530" s="171">
        <v>0</v>
      </c>
      <c r="E1530" s="171">
        <v>0</v>
      </c>
    </row>
    <row r="1531" spans="3:5">
      <c r="C1531" s="66" t="s">
        <v>1745</v>
      </c>
      <c r="D1531" s="171">
        <v>0</v>
      </c>
      <c r="E1531" s="171">
        <v>0</v>
      </c>
    </row>
    <row r="1532" spans="3:5">
      <c r="C1532" s="66" t="s">
        <v>1746</v>
      </c>
      <c r="D1532" s="171">
        <v>1217491</v>
      </c>
      <c r="E1532" s="171">
        <v>0</v>
      </c>
    </row>
    <row r="1533" spans="3:5">
      <c r="C1533" s="66" t="s">
        <v>1747</v>
      </c>
      <c r="D1533" s="171">
        <v>779207</v>
      </c>
      <c r="E1533" s="171">
        <v>0</v>
      </c>
    </row>
    <row r="1534" spans="3:5">
      <c r="C1534" s="66" t="s">
        <v>1748</v>
      </c>
      <c r="D1534" s="171">
        <v>1226842</v>
      </c>
      <c r="E1534" s="171">
        <v>0</v>
      </c>
    </row>
    <row r="1535" spans="3:5">
      <c r="C1535" s="66" t="s">
        <v>1749</v>
      </c>
      <c r="D1535" s="171">
        <v>50000000</v>
      </c>
      <c r="E1535" s="171">
        <v>107603821.52</v>
      </c>
    </row>
    <row r="1536" spans="3:5">
      <c r="C1536" s="66" t="s">
        <v>1750</v>
      </c>
      <c r="D1536" s="171">
        <v>75000000</v>
      </c>
      <c r="E1536" s="171">
        <v>0</v>
      </c>
    </row>
    <row r="1537" spans="3:5">
      <c r="C1537" s="66" t="s">
        <v>1751</v>
      </c>
      <c r="D1537" s="171">
        <v>0</v>
      </c>
      <c r="E1537" s="171">
        <v>0</v>
      </c>
    </row>
    <row r="1538" spans="3:5">
      <c r="C1538" s="66" t="s">
        <v>1752</v>
      </c>
      <c r="D1538" s="171">
        <v>0</v>
      </c>
      <c r="E1538" s="171">
        <v>0</v>
      </c>
    </row>
    <row r="1539" spans="3:5">
      <c r="C1539" s="66" t="s">
        <v>1753</v>
      </c>
      <c r="D1539" s="171">
        <v>0</v>
      </c>
      <c r="E1539" s="171">
        <v>2052223.74</v>
      </c>
    </row>
    <row r="1540" spans="3:5">
      <c r="C1540" s="66" t="s">
        <v>1754</v>
      </c>
      <c r="D1540" s="171">
        <v>0</v>
      </c>
      <c r="E1540" s="171">
        <v>0</v>
      </c>
    </row>
    <row r="1541" spans="3:5">
      <c r="C1541" s="66" t="s">
        <v>1755</v>
      </c>
      <c r="D1541" s="171">
        <v>0</v>
      </c>
      <c r="E1541" s="171">
        <v>0</v>
      </c>
    </row>
    <row r="1542" spans="3:5">
      <c r="C1542" s="66" t="s">
        <v>1756</v>
      </c>
      <c r="D1542" s="171">
        <v>5000000</v>
      </c>
      <c r="E1542" s="171">
        <v>1960357.84</v>
      </c>
    </row>
    <row r="1543" spans="3:5">
      <c r="C1543" s="66" t="s">
        <v>1757</v>
      </c>
      <c r="D1543" s="171">
        <v>80000000</v>
      </c>
      <c r="E1543" s="171">
        <v>125791717.73999999</v>
      </c>
    </row>
    <row r="1544" spans="3:5">
      <c r="C1544" s="66" t="s">
        <v>1758</v>
      </c>
      <c r="D1544" s="171">
        <v>0</v>
      </c>
      <c r="E1544" s="171">
        <v>0</v>
      </c>
    </row>
    <row r="1545" spans="3:5">
      <c r="C1545" s="66" t="s">
        <v>1759</v>
      </c>
      <c r="D1545" s="171">
        <v>31691995</v>
      </c>
      <c r="E1545" s="171">
        <v>665219949.79999995</v>
      </c>
    </row>
    <row r="1546" spans="3:5">
      <c r="C1546" s="66" t="s">
        <v>1760</v>
      </c>
      <c r="D1546" s="171">
        <v>3922569</v>
      </c>
      <c r="E1546" s="171">
        <v>0</v>
      </c>
    </row>
    <row r="1547" spans="3:5">
      <c r="C1547" s="66" t="s">
        <v>1761</v>
      </c>
      <c r="D1547" s="171">
        <v>0</v>
      </c>
      <c r="E1547" s="171">
        <v>0</v>
      </c>
    </row>
    <row r="1548" spans="3:5">
      <c r="C1548" s="66" t="s">
        <v>1762</v>
      </c>
      <c r="D1548" s="171">
        <v>2000000</v>
      </c>
      <c r="E1548" s="171">
        <v>0</v>
      </c>
    </row>
    <row r="1549" spans="3:5">
      <c r="C1549" s="66" t="s">
        <v>1763</v>
      </c>
      <c r="D1549" s="171">
        <v>1000000000</v>
      </c>
      <c r="E1549" s="171">
        <v>0</v>
      </c>
    </row>
    <row r="1550" spans="3:5">
      <c r="C1550" s="66" t="s">
        <v>1764</v>
      </c>
      <c r="D1550" s="171">
        <v>36754019</v>
      </c>
      <c r="E1550" s="171">
        <v>0</v>
      </c>
    </row>
    <row r="1551" spans="3:5">
      <c r="C1551" s="66" t="s">
        <v>1765</v>
      </c>
      <c r="D1551" s="171">
        <v>0</v>
      </c>
      <c r="E1551" s="171">
        <v>0</v>
      </c>
    </row>
    <row r="1552" spans="3:5">
      <c r="C1552" s="66" t="s">
        <v>1766</v>
      </c>
      <c r="D1552" s="171">
        <v>0</v>
      </c>
      <c r="E1552" s="171">
        <v>0</v>
      </c>
    </row>
    <row r="1553" spans="3:5">
      <c r="C1553" s="66" t="s">
        <v>1767</v>
      </c>
      <c r="D1553" s="171">
        <v>2642087</v>
      </c>
      <c r="E1553" s="171">
        <v>0</v>
      </c>
    </row>
    <row r="1554" spans="3:5">
      <c r="C1554" s="66" t="s">
        <v>1768</v>
      </c>
      <c r="D1554" s="171">
        <v>0</v>
      </c>
      <c r="E1554" s="171">
        <v>54338001.740000002</v>
      </c>
    </row>
    <row r="1555" spans="3:5">
      <c r="C1555" s="66" t="s">
        <v>1769</v>
      </c>
      <c r="D1555" s="171">
        <v>2083629</v>
      </c>
      <c r="E1555" s="171">
        <v>0</v>
      </c>
    </row>
    <row r="1556" spans="3:5">
      <c r="C1556" s="66" t="s">
        <v>1770</v>
      </c>
      <c r="D1556" s="171">
        <v>3397736</v>
      </c>
      <c r="E1556" s="171">
        <v>0</v>
      </c>
    </row>
    <row r="1557" spans="3:5">
      <c r="C1557" s="66" t="s">
        <v>1771</v>
      </c>
      <c r="D1557" s="171">
        <v>12635469</v>
      </c>
      <c r="E1557" s="171">
        <v>0</v>
      </c>
    </row>
    <row r="1558" spans="3:5">
      <c r="C1558" s="66" t="s">
        <v>1772</v>
      </c>
      <c r="D1558" s="171">
        <v>26665895</v>
      </c>
      <c r="E1558" s="171">
        <v>0</v>
      </c>
    </row>
    <row r="1559" spans="3:5">
      <c r="C1559" s="66" t="s">
        <v>1773</v>
      </c>
      <c r="D1559" s="171">
        <v>138712</v>
      </c>
      <c r="E1559" s="171">
        <v>0</v>
      </c>
    </row>
    <row r="1560" spans="3:5">
      <c r="C1560" s="66" t="s">
        <v>1774</v>
      </c>
      <c r="D1560" s="171">
        <v>0</v>
      </c>
      <c r="E1560" s="171">
        <v>1675071.57</v>
      </c>
    </row>
    <row r="1561" spans="3:5">
      <c r="C1561" s="66" t="s">
        <v>1775</v>
      </c>
      <c r="D1561" s="171">
        <v>0</v>
      </c>
      <c r="E1561" s="171">
        <v>5624170.1799999997</v>
      </c>
    </row>
    <row r="1562" spans="3:5">
      <c r="C1562" s="66" t="s">
        <v>1776</v>
      </c>
      <c r="D1562" s="171">
        <v>3356164</v>
      </c>
      <c r="E1562" s="171">
        <v>0</v>
      </c>
    </row>
    <row r="1563" spans="3:5">
      <c r="C1563" s="66" t="s">
        <v>1777</v>
      </c>
      <c r="D1563" s="171">
        <v>14404663</v>
      </c>
      <c r="E1563" s="171">
        <v>0</v>
      </c>
    </row>
    <row r="1564" spans="3:5">
      <c r="C1564" s="66" t="s">
        <v>1778</v>
      </c>
      <c r="D1564" s="171">
        <v>5404349</v>
      </c>
      <c r="E1564" s="171">
        <v>0</v>
      </c>
    </row>
    <row r="1565" spans="3:5">
      <c r="C1565" s="66" t="s">
        <v>1779</v>
      </c>
      <c r="D1565" s="171">
        <v>3397736</v>
      </c>
      <c r="E1565" s="171">
        <v>0</v>
      </c>
    </row>
    <row r="1566" spans="3:5">
      <c r="C1566" s="66" t="s">
        <v>1780</v>
      </c>
      <c r="D1566" s="171">
        <v>70707142</v>
      </c>
      <c r="E1566" s="171">
        <v>23548231.280000001</v>
      </c>
    </row>
    <row r="1567" spans="3:5">
      <c r="C1567" s="66" t="s">
        <v>1781</v>
      </c>
      <c r="D1567" s="171">
        <v>45320695</v>
      </c>
      <c r="E1567" s="171">
        <v>0</v>
      </c>
    </row>
    <row r="1568" spans="3:5">
      <c r="C1568" s="66" t="s">
        <v>1782</v>
      </c>
      <c r="D1568" s="171">
        <v>3397736</v>
      </c>
      <c r="E1568" s="171">
        <v>0</v>
      </c>
    </row>
    <row r="1569" spans="3:5">
      <c r="C1569" s="66" t="s">
        <v>1783</v>
      </c>
      <c r="D1569" s="171">
        <v>13049408</v>
      </c>
      <c r="E1569" s="171">
        <v>0</v>
      </c>
    </row>
    <row r="1570" spans="3:5">
      <c r="C1570" s="66" t="s">
        <v>1784</v>
      </c>
      <c r="D1570" s="171">
        <v>3397736</v>
      </c>
      <c r="E1570" s="171">
        <v>0</v>
      </c>
    </row>
    <row r="1571" spans="3:5">
      <c r="C1571" s="66" t="s">
        <v>1785</v>
      </c>
      <c r="D1571" s="171">
        <v>10991381</v>
      </c>
      <c r="E1571" s="171">
        <v>0</v>
      </c>
    </row>
    <row r="1572" spans="3:5">
      <c r="C1572" s="66" t="s">
        <v>1786</v>
      </c>
      <c r="D1572" s="171">
        <v>0</v>
      </c>
      <c r="E1572" s="171">
        <v>0</v>
      </c>
    </row>
    <row r="1573" spans="3:5">
      <c r="C1573" s="66" t="s">
        <v>1787</v>
      </c>
      <c r="D1573" s="171">
        <v>327553</v>
      </c>
      <c r="E1573" s="171">
        <v>327553</v>
      </c>
    </row>
    <row r="1574" spans="3:5">
      <c r="C1574" s="66" t="s">
        <v>1788</v>
      </c>
      <c r="D1574" s="171">
        <v>0</v>
      </c>
      <c r="E1574" s="171">
        <v>5346398.5599999996</v>
      </c>
    </row>
    <row r="1575" spans="3:5">
      <c r="C1575" s="66" t="s">
        <v>1789</v>
      </c>
      <c r="D1575" s="171">
        <v>7508745</v>
      </c>
      <c r="E1575" s="171">
        <v>0</v>
      </c>
    </row>
    <row r="1576" spans="3:5">
      <c r="C1576" s="66" t="s">
        <v>1790</v>
      </c>
      <c r="D1576" s="171">
        <v>0</v>
      </c>
      <c r="E1576" s="171">
        <v>5346398.5599999996</v>
      </c>
    </row>
    <row r="1577" spans="3:5">
      <c r="C1577" s="66" t="s">
        <v>1791</v>
      </c>
      <c r="D1577" s="171">
        <v>79000000</v>
      </c>
      <c r="E1577" s="171">
        <v>40996010.789999999</v>
      </c>
    </row>
    <row r="1578" spans="3:5">
      <c r="C1578" s="66" t="s">
        <v>1792</v>
      </c>
      <c r="D1578" s="171">
        <v>5872846</v>
      </c>
      <c r="E1578" s="171">
        <v>0</v>
      </c>
    </row>
    <row r="1579" spans="3:5">
      <c r="C1579" s="66" t="s">
        <v>1793</v>
      </c>
      <c r="D1579" s="171">
        <v>1000000</v>
      </c>
      <c r="E1579" s="171">
        <v>500000</v>
      </c>
    </row>
    <row r="1580" spans="3:5">
      <c r="C1580" s="66" t="s">
        <v>1794</v>
      </c>
      <c r="D1580" s="171">
        <v>150000000</v>
      </c>
      <c r="E1580" s="171">
        <v>31305678.969999999</v>
      </c>
    </row>
    <row r="1581" spans="3:5">
      <c r="C1581" s="66" t="s">
        <v>1795</v>
      </c>
      <c r="D1581" s="171">
        <v>0</v>
      </c>
      <c r="E1581" s="171">
        <v>3500000</v>
      </c>
    </row>
    <row r="1582" spans="3:5">
      <c r="C1582" s="66" t="s">
        <v>1796</v>
      </c>
      <c r="D1582" s="171">
        <v>0</v>
      </c>
      <c r="E1582" s="171">
        <v>3500000</v>
      </c>
    </row>
    <row r="1583" spans="3:5">
      <c r="C1583" s="66" t="s">
        <v>1797</v>
      </c>
      <c r="D1583" s="171">
        <v>3397736</v>
      </c>
      <c r="E1583" s="171">
        <v>0</v>
      </c>
    </row>
    <row r="1584" spans="3:5">
      <c r="C1584" s="66" t="s">
        <v>1798</v>
      </c>
      <c r="D1584" s="171">
        <v>2768368</v>
      </c>
      <c r="E1584" s="171">
        <v>285927.18</v>
      </c>
    </row>
    <row r="1585" spans="3:5">
      <c r="C1585" s="66" t="s">
        <v>1799</v>
      </c>
      <c r="D1585" s="171">
        <v>2083629</v>
      </c>
      <c r="E1585" s="171">
        <v>0</v>
      </c>
    </row>
    <row r="1586" spans="3:5">
      <c r="C1586" s="66" t="s">
        <v>1800</v>
      </c>
      <c r="D1586" s="171">
        <v>113083454</v>
      </c>
      <c r="E1586" s="171">
        <v>24571807.48</v>
      </c>
    </row>
    <row r="1587" spans="3:5">
      <c r="C1587" s="66" t="s">
        <v>1801</v>
      </c>
      <c r="D1587" s="171">
        <v>0</v>
      </c>
      <c r="E1587" s="171">
        <v>2962077.38</v>
      </c>
    </row>
    <row r="1588" spans="3:5">
      <c r="C1588" s="66" t="s">
        <v>1802</v>
      </c>
      <c r="D1588" s="171">
        <v>3397736</v>
      </c>
      <c r="E1588" s="171">
        <v>0</v>
      </c>
    </row>
    <row r="1589" spans="3:5">
      <c r="C1589" s="66" t="s">
        <v>1803</v>
      </c>
      <c r="D1589" s="171">
        <v>511857547</v>
      </c>
      <c r="E1589" s="171">
        <v>0</v>
      </c>
    </row>
    <row r="1590" spans="3:5">
      <c r="C1590" s="66" t="s">
        <v>1804</v>
      </c>
      <c r="D1590" s="171">
        <v>0</v>
      </c>
      <c r="E1590" s="171">
        <v>1642087.24</v>
      </c>
    </row>
    <row r="1591" spans="3:5">
      <c r="C1591" s="66" t="s">
        <v>1805</v>
      </c>
      <c r="D1591" s="171">
        <v>1386558</v>
      </c>
      <c r="E1591" s="171">
        <v>0</v>
      </c>
    </row>
    <row r="1592" spans="3:5">
      <c r="C1592" s="66" t="s">
        <v>1806</v>
      </c>
      <c r="D1592" s="171">
        <v>162584301</v>
      </c>
      <c r="E1592" s="171">
        <v>30382582.420000002</v>
      </c>
    </row>
    <row r="1593" spans="3:5">
      <c r="C1593" s="66" t="s">
        <v>1807</v>
      </c>
      <c r="D1593" s="171">
        <v>10362072</v>
      </c>
      <c r="E1593" s="171">
        <v>0</v>
      </c>
    </row>
    <row r="1594" spans="3:5">
      <c r="C1594" s="66" t="s">
        <v>1808</v>
      </c>
      <c r="D1594" s="171">
        <v>0</v>
      </c>
      <c r="E1594" s="171">
        <v>2128614.4700000002</v>
      </c>
    </row>
    <row r="1595" spans="3:5">
      <c r="C1595" s="66" t="s">
        <v>1809</v>
      </c>
      <c r="D1595" s="171">
        <v>4956061</v>
      </c>
      <c r="E1595" s="171">
        <v>0</v>
      </c>
    </row>
    <row r="1596" spans="3:5">
      <c r="C1596" s="66" t="s">
        <v>1810</v>
      </c>
      <c r="D1596" s="171">
        <v>3630913</v>
      </c>
      <c r="E1596" s="171">
        <v>0</v>
      </c>
    </row>
    <row r="1597" spans="3:5">
      <c r="C1597" s="66" t="s">
        <v>1811</v>
      </c>
      <c r="D1597" s="171">
        <v>0</v>
      </c>
      <c r="E1597" s="171">
        <v>2148337.7400000002</v>
      </c>
    </row>
    <row r="1598" spans="3:5">
      <c r="C1598" s="66" t="s">
        <v>1812</v>
      </c>
      <c r="D1598" s="171">
        <v>2751631</v>
      </c>
      <c r="E1598" s="171">
        <v>0</v>
      </c>
    </row>
    <row r="1599" spans="3:5">
      <c r="C1599" s="66" t="s">
        <v>1813</v>
      </c>
      <c r="D1599" s="171">
        <v>26302201</v>
      </c>
      <c r="E1599" s="171">
        <v>7774219.9800000004</v>
      </c>
    </row>
    <row r="1600" spans="3:5">
      <c r="C1600" s="66" t="s">
        <v>1814</v>
      </c>
      <c r="D1600" s="171">
        <v>249956945</v>
      </c>
      <c r="E1600" s="171">
        <v>85389419.920000002</v>
      </c>
    </row>
    <row r="1601" spans="3:5">
      <c r="C1601" s="66" t="s">
        <v>1815</v>
      </c>
      <c r="D1601" s="171">
        <v>1900475</v>
      </c>
      <c r="E1601" s="171">
        <v>16726463.689999999</v>
      </c>
    </row>
    <row r="1602" spans="3:5">
      <c r="C1602" s="66" t="s">
        <v>1816</v>
      </c>
      <c r="D1602" s="171">
        <v>0</v>
      </c>
      <c r="E1602" s="171">
        <v>4933236.76</v>
      </c>
    </row>
    <row r="1603" spans="3:5">
      <c r="C1603" s="66" t="s">
        <v>1817</v>
      </c>
      <c r="D1603" s="171">
        <v>0</v>
      </c>
      <c r="E1603" s="171">
        <v>0</v>
      </c>
    </row>
    <row r="1604" spans="3:5">
      <c r="C1604" s="66" t="s">
        <v>1818</v>
      </c>
      <c r="D1604" s="171">
        <v>7000000</v>
      </c>
      <c r="E1604" s="171">
        <v>0</v>
      </c>
    </row>
    <row r="1605" spans="3:5">
      <c r="C1605" s="66" t="s">
        <v>1819</v>
      </c>
      <c r="D1605" s="171">
        <v>2692079</v>
      </c>
      <c r="E1605" s="171">
        <v>0</v>
      </c>
    </row>
    <row r="1606" spans="3:5">
      <c r="C1606" s="66" t="s">
        <v>1820</v>
      </c>
      <c r="D1606" s="171">
        <v>1572428</v>
      </c>
      <c r="E1606" s="171">
        <v>1062718.9099999999</v>
      </c>
    </row>
    <row r="1607" spans="3:5">
      <c r="C1607" s="66" t="s">
        <v>1821</v>
      </c>
      <c r="D1607" s="171">
        <v>15000000</v>
      </c>
      <c r="E1607" s="171">
        <v>10671795.310000001</v>
      </c>
    </row>
    <row r="1608" spans="3:5">
      <c r="C1608" s="66" t="s">
        <v>1822</v>
      </c>
      <c r="D1608" s="171">
        <v>11067494</v>
      </c>
      <c r="E1608" s="171">
        <v>0</v>
      </c>
    </row>
    <row r="1609" spans="3:5">
      <c r="C1609" s="66" t="s">
        <v>1823</v>
      </c>
      <c r="D1609" s="171">
        <v>11067494</v>
      </c>
      <c r="E1609" s="171">
        <v>0</v>
      </c>
    </row>
    <row r="1610" spans="3:5">
      <c r="C1610" s="66" t="s">
        <v>1824</v>
      </c>
      <c r="D1610" s="171">
        <v>11602629</v>
      </c>
      <c r="E1610" s="171">
        <v>19552462.329999998</v>
      </c>
    </row>
    <row r="1611" spans="3:5">
      <c r="C1611" s="66" t="s">
        <v>1825</v>
      </c>
      <c r="D1611" s="171">
        <v>498000</v>
      </c>
      <c r="E1611" s="171">
        <v>0</v>
      </c>
    </row>
    <row r="1612" spans="3:5">
      <c r="C1612" s="66" t="s">
        <v>1826</v>
      </c>
      <c r="D1612" s="171">
        <v>7011234</v>
      </c>
      <c r="E1612" s="171">
        <v>0</v>
      </c>
    </row>
    <row r="1613" spans="3:5">
      <c r="C1613" s="66" t="s">
        <v>1827</v>
      </c>
      <c r="D1613" s="171">
        <v>498000</v>
      </c>
      <c r="E1613" s="171">
        <v>0</v>
      </c>
    </row>
    <row r="1614" spans="3:5">
      <c r="C1614" s="66" t="s">
        <v>1828</v>
      </c>
      <c r="D1614" s="171">
        <v>2083629</v>
      </c>
      <c r="E1614" s="171">
        <v>0</v>
      </c>
    </row>
    <row r="1615" spans="3:5">
      <c r="C1615" s="66" t="s">
        <v>1829</v>
      </c>
      <c r="D1615" s="171">
        <v>0</v>
      </c>
      <c r="E1615" s="171">
        <v>0</v>
      </c>
    </row>
    <row r="1616" spans="3:5">
      <c r="C1616" s="66" t="s">
        <v>1830</v>
      </c>
      <c r="D1616" s="171">
        <v>498000</v>
      </c>
      <c r="E1616" s="171">
        <v>0</v>
      </c>
    </row>
    <row r="1617" spans="3:5">
      <c r="C1617" s="66" t="s">
        <v>1831</v>
      </c>
      <c r="D1617" s="171">
        <v>3397736</v>
      </c>
      <c r="E1617" s="171">
        <v>0</v>
      </c>
    </row>
    <row r="1618" spans="3:5">
      <c r="C1618" s="66" t="s">
        <v>1832</v>
      </c>
      <c r="D1618" s="171">
        <v>3397736</v>
      </c>
      <c r="E1618" s="171">
        <v>0</v>
      </c>
    </row>
    <row r="1619" spans="3:5">
      <c r="C1619" s="66" t="s">
        <v>1833</v>
      </c>
      <c r="D1619" s="171">
        <v>3924529</v>
      </c>
      <c r="E1619" s="171">
        <v>0</v>
      </c>
    </row>
    <row r="1620" spans="3:5">
      <c r="C1620" s="66" t="s">
        <v>1834</v>
      </c>
      <c r="D1620" s="171">
        <v>745000000</v>
      </c>
      <c r="E1620" s="171">
        <v>0</v>
      </c>
    </row>
    <row r="1621" spans="3:5">
      <c r="C1621" s="66" t="s">
        <v>1835</v>
      </c>
      <c r="D1621" s="171">
        <v>11936392</v>
      </c>
      <c r="E1621" s="171">
        <v>0</v>
      </c>
    </row>
    <row r="1622" spans="3:5">
      <c r="C1622" s="66" t="s">
        <v>1836</v>
      </c>
      <c r="D1622" s="171">
        <v>3397736</v>
      </c>
      <c r="E1622" s="171">
        <v>0</v>
      </c>
    </row>
    <row r="1623" spans="3:5">
      <c r="C1623" s="66" t="s">
        <v>1837</v>
      </c>
      <c r="D1623" s="171">
        <v>1386558</v>
      </c>
      <c r="E1623" s="171">
        <v>0</v>
      </c>
    </row>
    <row r="1624" spans="3:5">
      <c r="C1624" s="66" t="s">
        <v>1838</v>
      </c>
      <c r="D1624" s="171">
        <v>3397736</v>
      </c>
      <c r="E1624" s="171">
        <v>0</v>
      </c>
    </row>
    <row r="1625" spans="3:5">
      <c r="C1625" s="66" t="s">
        <v>1839</v>
      </c>
      <c r="D1625" s="171">
        <v>2083629</v>
      </c>
      <c r="E1625" s="171">
        <v>0</v>
      </c>
    </row>
    <row r="1626" spans="3:5">
      <c r="C1626" s="66" t="s">
        <v>1840</v>
      </c>
      <c r="D1626" s="171">
        <v>976009</v>
      </c>
      <c r="E1626" s="171">
        <v>0</v>
      </c>
    </row>
    <row r="1627" spans="3:5">
      <c r="C1627" s="66" t="s">
        <v>1841</v>
      </c>
      <c r="D1627" s="171">
        <v>976009</v>
      </c>
      <c r="E1627" s="171">
        <v>0</v>
      </c>
    </row>
    <row r="1628" spans="3:5">
      <c r="C1628" s="119" t="s">
        <v>332</v>
      </c>
      <c r="D1628" s="171">
        <v>896795398</v>
      </c>
      <c r="E1628" s="171">
        <v>562126328.03999996</v>
      </c>
    </row>
    <row r="1629" spans="3:5">
      <c r="C1629" s="66" t="s">
        <v>1842</v>
      </c>
      <c r="D1629" s="171">
        <v>241231338</v>
      </c>
      <c r="E1629" s="171">
        <v>64722096</v>
      </c>
    </row>
    <row r="1630" spans="3:5">
      <c r="C1630" s="66" t="s">
        <v>1843</v>
      </c>
      <c r="D1630" s="171">
        <v>172342885</v>
      </c>
      <c r="E1630" s="171">
        <v>14304009.449999999</v>
      </c>
    </row>
    <row r="1631" spans="3:5">
      <c r="C1631" s="66" t="s">
        <v>1844</v>
      </c>
      <c r="D1631" s="171">
        <v>300000000</v>
      </c>
      <c r="E1631" s="171">
        <v>299995762.07999998</v>
      </c>
    </row>
    <row r="1632" spans="3:5">
      <c r="C1632" s="66" t="s">
        <v>1845</v>
      </c>
      <c r="D1632" s="171">
        <v>66984706</v>
      </c>
      <c r="E1632" s="171">
        <v>66983739.340000004</v>
      </c>
    </row>
    <row r="1633" spans="3:5">
      <c r="C1633" s="66" t="s">
        <v>1846</v>
      </c>
      <c r="D1633" s="171">
        <v>48027920</v>
      </c>
      <c r="E1633" s="171">
        <v>47970721.170000002</v>
      </c>
    </row>
    <row r="1634" spans="3:5">
      <c r="C1634" s="66" t="s">
        <v>1847</v>
      </c>
      <c r="D1634" s="171">
        <v>68208549</v>
      </c>
      <c r="E1634" s="171">
        <v>68150000</v>
      </c>
    </row>
    <row r="1635" spans="3:5">
      <c r="C1635" s="119" t="s">
        <v>333</v>
      </c>
      <c r="D1635" s="171">
        <v>3073696114</v>
      </c>
      <c r="E1635" s="171">
        <v>971668379.59000015</v>
      </c>
    </row>
    <row r="1636" spans="3:5">
      <c r="C1636" s="66" t="s">
        <v>1848</v>
      </c>
      <c r="D1636" s="171">
        <v>3073696114</v>
      </c>
      <c r="E1636" s="171">
        <v>971668379.59000015</v>
      </c>
    </row>
    <row r="1637" spans="3:5">
      <c r="C1637" s="119" t="s">
        <v>334</v>
      </c>
      <c r="D1637" s="171">
        <v>11482564129</v>
      </c>
      <c r="E1637" s="171">
        <v>2552885962.0800004</v>
      </c>
    </row>
    <row r="1638" spans="3:5">
      <c r="C1638" s="66" t="s">
        <v>1849</v>
      </c>
      <c r="D1638" s="171">
        <v>631100000</v>
      </c>
      <c r="E1638" s="171">
        <v>0</v>
      </c>
    </row>
    <row r="1639" spans="3:5">
      <c r="C1639" s="66" t="s">
        <v>1705</v>
      </c>
      <c r="D1639" s="171">
        <v>1914989645</v>
      </c>
      <c r="E1639" s="171">
        <v>287463634.29999995</v>
      </c>
    </row>
    <row r="1640" spans="3:5">
      <c r="C1640" s="66" t="s">
        <v>1712</v>
      </c>
      <c r="D1640" s="171">
        <v>7257650000</v>
      </c>
      <c r="E1640" s="171">
        <v>2094152776.95</v>
      </c>
    </row>
    <row r="1641" spans="3:5">
      <c r="C1641" s="66" t="s">
        <v>1850</v>
      </c>
      <c r="D1641" s="171">
        <v>12622000</v>
      </c>
      <c r="E1641" s="171">
        <v>2857489.53</v>
      </c>
    </row>
    <row r="1642" spans="3:5">
      <c r="C1642" s="66" t="s">
        <v>1722</v>
      </c>
      <c r="D1642" s="171">
        <v>167092639</v>
      </c>
      <c r="E1642" s="171">
        <v>0</v>
      </c>
    </row>
    <row r="1643" spans="3:5">
      <c r="C1643" s="66" t="s">
        <v>1729</v>
      </c>
      <c r="D1643" s="171">
        <v>607907361</v>
      </c>
      <c r="E1643" s="171">
        <v>0</v>
      </c>
    </row>
    <row r="1644" spans="3:5">
      <c r="C1644" s="66" t="s">
        <v>1851</v>
      </c>
      <c r="D1644" s="171">
        <v>750000000</v>
      </c>
      <c r="E1644" s="171">
        <v>0</v>
      </c>
    </row>
    <row r="1645" spans="3:5">
      <c r="C1645" s="66" t="s">
        <v>1794</v>
      </c>
      <c r="D1645" s="171">
        <v>0</v>
      </c>
      <c r="E1645" s="171">
        <v>121435392.69</v>
      </c>
    </row>
    <row r="1646" spans="3:5">
      <c r="C1646" s="66" t="s">
        <v>1844</v>
      </c>
      <c r="D1646" s="171">
        <v>141202484</v>
      </c>
      <c r="E1646" s="171">
        <v>46976668.609999999</v>
      </c>
    </row>
    <row r="1647" spans="3:5">
      <c r="C1647" s="169" t="s">
        <v>367</v>
      </c>
      <c r="D1647" s="170">
        <v>5994134828</v>
      </c>
      <c r="E1647" s="170">
        <v>1147387810.97</v>
      </c>
    </row>
    <row r="1648" spans="3:5">
      <c r="C1648" s="119" t="s">
        <v>331</v>
      </c>
      <c r="D1648" s="171">
        <v>1377504632</v>
      </c>
      <c r="E1648" s="171">
        <v>566879768.80999994</v>
      </c>
    </row>
    <row r="1649" spans="3:5">
      <c r="C1649" s="66" t="s">
        <v>445</v>
      </c>
      <c r="D1649" s="171">
        <v>352483469</v>
      </c>
      <c r="E1649" s="171">
        <v>87011230.439999998</v>
      </c>
    </row>
    <row r="1650" spans="3:5">
      <c r="C1650" s="66" t="s">
        <v>1852</v>
      </c>
      <c r="D1650" s="171">
        <v>79360000</v>
      </c>
      <c r="E1650" s="171">
        <v>18267610.739999998</v>
      </c>
    </row>
    <row r="1651" spans="3:5">
      <c r="C1651" s="66" t="s">
        <v>1853</v>
      </c>
      <c r="D1651" s="171">
        <v>4289420</v>
      </c>
      <c r="E1651" s="171">
        <v>0</v>
      </c>
    </row>
    <row r="1652" spans="3:5">
      <c r="C1652" s="66" t="s">
        <v>1854</v>
      </c>
      <c r="D1652" s="171">
        <v>50000001</v>
      </c>
      <c r="E1652" s="171">
        <v>14236003.1</v>
      </c>
    </row>
    <row r="1653" spans="3:5">
      <c r="C1653" s="66" t="s">
        <v>1855</v>
      </c>
      <c r="D1653" s="171">
        <v>9806189</v>
      </c>
      <c r="E1653" s="171">
        <v>1633451.51</v>
      </c>
    </row>
    <row r="1654" spans="3:5">
      <c r="C1654" s="66" t="s">
        <v>1856</v>
      </c>
      <c r="D1654" s="171">
        <v>33681857</v>
      </c>
      <c r="E1654" s="171">
        <v>23946732.180000003</v>
      </c>
    </row>
    <row r="1655" spans="3:5">
      <c r="C1655" s="66" t="s">
        <v>1857</v>
      </c>
      <c r="D1655" s="171">
        <v>9418649</v>
      </c>
      <c r="E1655" s="171">
        <v>10123420.039999999</v>
      </c>
    </row>
    <row r="1656" spans="3:5">
      <c r="C1656" s="66" t="s">
        <v>1858</v>
      </c>
      <c r="D1656" s="171">
        <v>0</v>
      </c>
      <c r="E1656" s="171">
        <v>0</v>
      </c>
    </row>
    <row r="1657" spans="3:5">
      <c r="C1657" s="66" t="s">
        <v>1859</v>
      </c>
      <c r="D1657" s="171">
        <v>0</v>
      </c>
      <c r="E1657" s="171">
        <v>0</v>
      </c>
    </row>
    <row r="1658" spans="3:5">
      <c r="C1658" s="66" t="s">
        <v>1860</v>
      </c>
      <c r="D1658" s="171">
        <v>82824634</v>
      </c>
      <c r="E1658" s="171">
        <v>0</v>
      </c>
    </row>
    <row r="1659" spans="3:5">
      <c r="C1659" s="66" t="s">
        <v>1861</v>
      </c>
      <c r="D1659" s="171">
        <v>144114678</v>
      </c>
      <c r="E1659" s="171">
        <v>13202354.859999999</v>
      </c>
    </row>
    <row r="1660" spans="3:5">
      <c r="C1660" s="66" t="s">
        <v>1862</v>
      </c>
      <c r="D1660" s="171">
        <v>1712885</v>
      </c>
      <c r="E1660" s="171">
        <v>0</v>
      </c>
    </row>
    <row r="1661" spans="3:5">
      <c r="C1661" s="66" t="s">
        <v>1863</v>
      </c>
      <c r="D1661" s="171">
        <v>0</v>
      </c>
      <c r="E1661" s="171">
        <v>0</v>
      </c>
    </row>
    <row r="1662" spans="3:5">
      <c r="C1662" s="66" t="s">
        <v>1864</v>
      </c>
      <c r="D1662" s="171">
        <v>0</v>
      </c>
      <c r="E1662" s="171">
        <v>0</v>
      </c>
    </row>
    <row r="1663" spans="3:5">
      <c r="C1663" s="66" t="s">
        <v>1865</v>
      </c>
      <c r="D1663" s="171">
        <v>188726880</v>
      </c>
      <c r="E1663" s="171">
        <v>0</v>
      </c>
    </row>
    <row r="1664" spans="3:5">
      <c r="C1664" s="66" t="s">
        <v>1866</v>
      </c>
      <c r="D1664" s="171">
        <v>4654539</v>
      </c>
      <c r="E1664" s="171">
        <v>0</v>
      </c>
    </row>
    <row r="1665" spans="3:6">
      <c r="C1665" s="66" t="s">
        <v>1867</v>
      </c>
      <c r="D1665" s="171">
        <v>5000000</v>
      </c>
      <c r="E1665" s="171">
        <v>1500600.34</v>
      </c>
    </row>
    <row r="1666" spans="3:6">
      <c r="C1666" s="66" t="s">
        <v>1868</v>
      </c>
      <c r="D1666" s="171">
        <v>31324599</v>
      </c>
      <c r="E1666" s="171">
        <v>28707238.600000001</v>
      </c>
    </row>
    <row r="1667" spans="3:6">
      <c r="C1667" s="66" t="s">
        <v>1869</v>
      </c>
      <c r="D1667" s="171">
        <v>380106832</v>
      </c>
      <c r="E1667" s="171">
        <v>368251127</v>
      </c>
    </row>
    <row r="1668" spans="3:6">
      <c r="C1668" s="119" t="s">
        <v>332</v>
      </c>
      <c r="D1668" s="171">
        <v>20000000</v>
      </c>
      <c r="E1668" s="171">
        <v>0</v>
      </c>
    </row>
    <row r="1669" spans="3:6">
      <c r="C1669" s="66" t="s">
        <v>1870</v>
      </c>
      <c r="D1669" s="171">
        <v>20000000</v>
      </c>
      <c r="E1669" s="171">
        <v>0</v>
      </c>
      <c r="F1669" s="30"/>
    </row>
    <row r="1670" spans="3:6">
      <c r="C1670" s="119" t="s">
        <v>333</v>
      </c>
      <c r="D1670" s="171">
        <v>250000000</v>
      </c>
      <c r="E1670" s="171">
        <v>90889578.510000005</v>
      </c>
      <c r="F1670" s="144"/>
    </row>
    <row r="1671" spans="3:6">
      <c r="C1671" s="66" t="s">
        <v>1869</v>
      </c>
      <c r="D1671" s="171">
        <v>250000000</v>
      </c>
      <c r="E1671" s="171">
        <v>90889578.510000005</v>
      </c>
      <c r="F1671" s="144"/>
    </row>
    <row r="1672" spans="3:6">
      <c r="C1672" s="119" t="s">
        <v>334</v>
      </c>
      <c r="D1672" s="171">
        <v>3962605662</v>
      </c>
      <c r="E1672" s="171">
        <v>406539652.06999999</v>
      </c>
      <c r="F1672" s="146"/>
    </row>
    <row r="1673" spans="3:6">
      <c r="C1673" s="66" t="s">
        <v>445</v>
      </c>
      <c r="D1673" s="171">
        <v>2017388708</v>
      </c>
      <c r="E1673" s="171">
        <v>218883264.25999999</v>
      </c>
      <c r="F1673" s="28"/>
    </row>
    <row r="1674" spans="3:6">
      <c r="C1674" s="66" t="s">
        <v>1871</v>
      </c>
      <c r="D1674" s="171">
        <v>315550000</v>
      </c>
      <c r="E1674" s="171">
        <v>0</v>
      </c>
    </row>
    <row r="1675" spans="3:6">
      <c r="C1675" s="66" t="s">
        <v>1852</v>
      </c>
      <c r="D1675" s="171">
        <v>757320000</v>
      </c>
      <c r="E1675" s="171">
        <v>8481658.5999999996</v>
      </c>
    </row>
    <row r="1676" spans="3:6">
      <c r="C1676" s="66" t="s">
        <v>1872</v>
      </c>
      <c r="D1676" s="171">
        <v>0</v>
      </c>
      <c r="E1676" s="171">
        <v>0</v>
      </c>
    </row>
    <row r="1677" spans="3:6">
      <c r="C1677" s="66" t="s">
        <v>1873</v>
      </c>
      <c r="D1677" s="171">
        <v>252440000</v>
      </c>
      <c r="E1677" s="171">
        <v>0</v>
      </c>
    </row>
    <row r="1678" spans="3:6">
      <c r="C1678" s="66" t="s">
        <v>1860</v>
      </c>
      <c r="D1678" s="171">
        <v>410215000</v>
      </c>
      <c r="E1678" s="171">
        <v>657825.21</v>
      </c>
    </row>
    <row r="1679" spans="3:6">
      <c r="C1679" s="66" t="s">
        <v>1874</v>
      </c>
      <c r="D1679" s="171">
        <v>209691954</v>
      </c>
      <c r="E1679" s="171">
        <v>0</v>
      </c>
    </row>
    <row r="1680" spans="3:6">
      <c r="C1680" s="66" t="s">
        <v>1869</v>
      </c>
      <c r="D1680" s="171">
        <v>0</v>
      </c>
      <c r="E1680" s="171">
        <v>178516904</v>
      </c>
    </row>
    <row r="1681" spans="3:7">
      <c r="C1681" s="119" t="s">
        <v>340</v>
      </c>
      <c r="D1681" s="171">
        <v>384024534</v>
      </c>
      <c r="E1681" s="171">
        <v>83078811.579999998</v>
      </c>
    </row>
    <row r="1682" spans="3:7">
      <c r="C1682" s="66" t="s">
        <v>445</v>
      </c>
      <c r="D1682" s="171">
        <v>292042534</v>
      </c>
      <c r="E1682" s="171">
        <v>83078811.579999998</v>
      </c>
    </row>
    <row r="1683" spans="3:7">
      <c r="C1683" s="66" t="s">
        <v>1871</v>
      </c>
      <c r="D1683" s="171">
        <v>91982000</v>
      </c>
      <c r="E1683" s="171">
        <v>0</v>
      </c>
    </row>
    <row r="1684" spans="3:7">
      <c r="C1684" s="56" t="s">
        <v>1884</v>
      </c>
      <c r="D1684" s="172">
        <v>79003383385</v>
      </c>
      <c r="E1684" s="172">
        <v>35230651368.190018</v>
      </c>
    </row>
    <row r="1685" spans="3:7" s="13" customFormat="1">
      <c r="C1685" s="143" t="s">
        <v>313</v>
      </c>
      <c r="E1685" s="26"/>
      <c r="F1685" s="26"/>
      <c r="G1685" s="84"/>
    </row>
    <row r="1686" spans="3:7" s="13" customFormat="1">
      <c r="C1686" s="144" t="s">
        <v>303</v>
      </c>
      <c r="D1686" s="145"/>
      <c r="E1686" s="145"/>
      <c r="F1686" s="32"/>
    </row>
    <row r="1687" spans="3:7" s="13" customFormat="1" ht="27.75" customHeight="1">
      <c r="C1687" s="192" t="s">
        <v>1876</v>
      </c>
      <c r="D1687" s="192"/>
      <c r="E1687" s="192"/>
      <c r="F1687" s="29"/>
    </row>
    <row r="1688" spans="3:7">
      <c r="C1688" s="28" t="s">
        <v>314</v>
      </c>
    </row>
  </sheetData>
  <mergeCells count="11">
    <mergeCell ref="C1687:E1687"/>
    <mergeCell ref="A7:E7"/>
    <mergeCell ref="A8:E8"/>
    <mergeCell ref="A9:E9"/>
    <mergeCell ref="E11:E12"/>
    <mergeCell ref="C11:C12"/>
    <mergeCell ref="A1:E1"/>
    <mergeCell ref="A2:E2"/>
    <mergeCell ref="A3:E3"/>
    <mergeCell ref="A5:E5"/>
    <mergeCell ref="A6:E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topLeftCell="A2" zoomScaleNormal="100" workbookViewId="0">
      <selection activeCell="G30" sqref="G30"/>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3" t="s">
        <v>0</v>
      </c>
      <c r="D1" s="183"/>
      <c r="E1" s="12"/>
    </row>
    <row r="2" spans="3:7" ht="31.5" customHeight="1">
      <c r="C2" s="211" t="s">
        <v>1</v>
      </c>
      <c r="D2" s="211"/>
      <c r="E2" s="73"/>
    </row>
    <row r="3" spans="3:7" ht="15.6" customHeight="1">
      <c r="C3" s="188" t="s">
        <v>2</v>
      </c>
      <c r="D3" s="188"/>
      <c r="E3" s="14"/>
    </row>
    <row r="4" spans="3:7" ht="13.9" customHeight="1">
      <c r="C4" s="13"/>
      <c r="D4" s="13"/>
      <c r="E4" s="13"/>
    </row>
    <row r="5" spans="3:7" ht="18.75">
      <c r="C5" s="186" t="s">
        <v>23</v>
      </c>
      <c r="D5" s="186"/>
      <c r="E5" s="39"/>
    </row>
    <row r="6" spans="3:7" ht="18.75">
      <c r="C6" s="186" t="s">
        <v>267</v>
      </c>
      <c r="D6" s="186"/>
      <c r="E6" s="39"/>
      <c r="G6" s="2"/>
    </row>
    <row r="7" spans="3:7" ht="18.75">
      <c r="C7" s="187" t="s">
        <v>1875</v>
      </c>
      <c r="D7" s="187"/>
      <c r="E7" s="17"/>
      <c r="G7" s="2"/>
    </row>
    <row r="8" spans="3:7" ht="18.75">
      <c r="C8" s="193" t="s">
        <v>276</v>
      </c>
      <c r="D8" s="193"/>
      <c r="E8" s="17"/>
      <c r="F8" s="41"/>
      <c r="G8" s="2"/>
    </row>
    <row r="9" spans="3:7" ht="15.75">
      <c r="C9" s="182" t="s">
        <v>5</v>
      </c>
      <c r="D9" s="182"/>
      <c r="E9" s="18"/>
      <c r="G9" s="3"/>
    </row>
    <row r="10" spans="3:7">
      <c r="C10" s="13"/>
      <c r="D10" s="13"/>
      <c r="E10" s="13"/>
      <c r="G10" s="3"/>
    </row>
    <row r="11" spans="3:7" ht="14.45" customHeight="1">
      <c r="C11" s="8"/>
      <c r="D11" s="8"/>
      <c r="E11" s="8"/>
      <c r="G11" s="3"/>
    </row>
    <row r="12" spans="3:7" ht="9.6" customHeight="1">
      <c r="C12" s="199" t="s">
        <v>6</v>
      </c>
      <c r="D12" s="212" t="s">
        <v>317</v>
      </c>
      <c r="E12" s="212" t="s">
        <v>300</v>
      </c>
    </row>
    <row r="13" spans="3:7" ht="13.15" customHeight="1">
      <c r="C13" s="199"/>
      <c r="D13" s="212"/>
      <c r="E13" s="212"/>
      <c r="F13" s="10"/>
    </row>
    <row r="14" spans="3:7" ht="15" customHeight="1">
      <c r="C14" s="199"/>
      <c r="D14" s="74" t="s">
        <v>276</v>
      </c>
      <c r="E14" s="212"/>
      <c r="G14" s="4"/>
    </row>
    <row r="15" spans="3:7">
      <c r="C15" s="75" t="s">
        <v>304</v>
      </c>
      <c r="D15" s="62">
        <f>D16+D18</f>
        <v>882.63869099999999</v>
      </c>
      <c r="E15" s="62">
        <f>E16+E18</f>
        <v>432.66910185</v>
      </c>
      <c r="F15" s="5"/>
      <c r="G15" s="6"/>
    </row>
    <row r="16" spans="3:7">
      <c r="C16" s="76" t="s">
        <v>83</v>
      </c>
      <c r="D16" s="77">
        <f>D17</f>
        <v>813.15455099999997</v>
      </c>
      <c r="E16" s="77">
        <f t="shared" ref="E16" si="0">E17</f>
        <v>392.13668684999999</v>
      </c>
      <c r="F16" s="5"/>
      <c r="G16" s="4"/>
    </row>
    <row r="17" spans="3:7" ht="16.149999999999999" customHeight="1">
      <c r="C17" s="78" t="s">
        <v>88</v>
      </c>
      <c r="D17" s="65">
        <v>813.15455099999997</v>
      </c>
      <c r="E17" s="52">
        <v>392.13668684999999</v>
      </c>
      <c r="F17" s="5"/>
      <c r="G17" s="9"/>
    </row>
    <row r="18" spans="3:7">
      <c r="C18" s="79" t="s">
        <v>96</v>
      </c>
      <c r="D18" s="70">
        <f>D19</f>
        <v>69.484139999999996</v>
      </c>
      <c r="E18" s="70">
        <f t="shared" ref="E18" si="1">E19</f>
        <v>40.532415</v>
      </c>
      <c r="F18" s="5"/>
      <c r="G18" s="9"/>
    </row>
    <row r="19" spans="3:7" ht="14.45" customHeight="1">
      <c r="C19" s="80" t="s">
        <v>102</v>
      </c>
      <c r="D19" s="52">
        <v>69.484139999999996</v>
      </c>
      <c r="E19" s="52">
        <v>40.532415</v>
      </c>
      <c r="F19" s="5"/>
      <c r="G19" s="6"/>
    </row>
    <row r="20" spans="3:7">
      <c r="C20" s="75" t="s">
        <v>262</v>
      </c>
      <c r="D20" s="62">
        <f t="shared" ref="D20:E21" si="2">D21</f>
        <v>243.28910500000001</v>
      </c>
      <c r="E20" s="62">
        <f t="shared" si="2"/>
        <v>138.81938425000001</v>
      </c>
      <c r="F20" s="5"/>
      <c r="G20" s="6"/>
    </row>
    <row r="21" spans="3:7">
      <c r="C21" s="79" t="s">
        <v>104</v>
      </c>
      <c r="D21" s="70">
        <f t="shared" si="2"/>
        <v>243.28910500000001</v>
      </c>
      <c r="E21" s="70">
        <f t="shared" si="2"/>
        <v>138.81938425000001</v>
      </c>
      <c r="F21" s="5"/>
      <c r="G21" s="7"/>
    </row>
    <row r="22" spans="3:7">
      <c r="C22" s="81" t="s">
        <v>107</v>
      </c>
      <c r="D22" s="52">
        <v>243.28910500000001</v>
      </c>
      <c r="E22" s="52">
        <v>138.81938425000001</v>
      </c>
      <c r="F22" s="5"/>
      <c r="G22" s="6"/>
    </row>
    <row r="23" spans="3:7">
      <c r="C23" s="75" t="s">
        <v>263</v>
      </c>
      <c r="D23" s="62">
        <f>D24+D26+D28</f>
        <v>1026.4882359999999</v>
      </c>
      <c r="E23" s="62">
        <f t="shared" ref="E23" si="3">E24+E26+E28</f>
        <v>417.82743440999997</v>
      </c>
      <c r="F23" s="5"/>
      <c r="G23" s="6"/>
    </row>
    <row r="24" spans="3:7">
      <c r="C24" s="76" t="s">
        <v>160</v>
      </c>
      <c r="D24" s="77">
        <f>D25</f>
        <v>35.07</v>
      </c>
      <c r="E24" s="77">
        <f t="shared" ref="E24" si="4">E25</f>
        <v>3.59303529</v>
      </c>
      <c r="F24" s="5"/>
      <c r="G24" s="6"/>
    </row>
    <row r="25" spans="3:7">
      <c r="C25" s="82" t="s">
        <v>163</v>
      </c>
      <c r="D25" s="65">
        <v>35.07</v>
      </c>
      <c r="E25" s="65">
        <v>3.59303529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414.23439911999998</v>
      </c>
      <c r="F28" s="5"/>
      <c r="G28" s="6"/>
    </row>
    <row r="29" spans="3:7" ht="15.6" customHeight="1">
      <c r="C29" s="82" t="s">
        <v>188</v>
      </c>
      <c r="D29" s="65">
        <v>224.073001</v>
      </c>
      <c r="E29" s="65">
        <v>97.354110789999993</v>
      </c>
      <c r="F29" s="5"/>
      <c r="G29" s="6"/>
    </row>
    <row r="30" spans="3:7" ht="24.75" customHeight="1">
      <c r="C30" s="82" t="s">
        <v>260</v>
      </c>
      <c r="D30" s="65">
        <v>112.47176399999999</v>
      </c>
      <c r="E30" s="65">
        <v>31.33456507</v>
      </c>
      <c r="F30" s="5"/>
      <c r="G30" s="6"/>
    </row>
    <row r="31" spans="3:7" ht="18.600000000000001" customHeight="1">
      <c r="C31" s="82" t="s">
        <v>189</v>
      </c>
      <c r="D31" s="65">
        <v>253.35952499999999</v>
      </c>
      <c r="E31" s="65">
        <v>70.100676559999982</v>
      </c>
      <c r="F31" s="5"/>
      <c r="G31" s="9"/>
    </row>
    <row r="32" spans="3:7" ht="19.899999999999999" customHeight="1">
      <c r="C32" s="82" t="s">
        <v>190</v>
      </c>
      <c r="D32" s="65">
        <v>394.82145000000003</v>
      </c>
      <c r="E32" s="65">
        <v>215.44504669999998</v>
      </c>
      <c r="F32" s="5"/>
      <c r="G32" s="7"/>
    </row>
    <row r="33" spans="3:6">
      <c r="C33" s="83" t="s">
        <v>265</v>
      </c>
      <c r="D33" s="57">
        <f>D15+D20+D23</f>
        <v>2152.4160320000001</v>
      </c>
      <c r="E33" s="57">
        <f>E15+E20+E23</f>
        <v>989.31592051000007</v>
      </c>
      <c r="F33" s="5"/>
    </row>
    <row r="34" spans="3:6" s="149" customFormat="1">
      <c r="C34" s="30" t="s">
        <v>316</v>
      </c>
      <c r="D34" s="150"/>
      <c r="E34" s="150"/>
      <c r="F34" s="151"/>
    </row>
    <row r="35" spans="3:6">
      <c r="C35" s="113" t="s">
        <v>303</v>
      </c>
      <c r="D35" s="146"/>
      <c r="E35" s="146"/>
      <c r="F35" s="26"/>
    </row>
    <row r="36" spans="3:6" ht="30" customHeight="1">
      <c r="C36" s="192" t="s">
        <v>1876</v>
      </c>
      <c r="D36" s="192"/>
      <c r="E36" s="192"/>
      <c r="F36" s="32"/>
    </row>
    <row r="37" spans="3:6">
      <c r="C37" s="32" t="s">
        <v>314</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K30" sqref="K30"/>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83" t="s">
        <v>0</v>
      </c>
      <c r="C1" s="183"/>
      <c r="D1" s="183"/>
      <c r="E1" s="183"/>
      <c r="F1" s="183"/>
      <c r="G1" s="183"/>
    </row>
    <row r="2" spans="2:12" ht="21" customHeight="1" thickBot="1">
      <c r="B2" s="184" t="s">
        <v>1</v>
      </c>
      <c r="C2" s="184"/>
      <c r="D2" s="184"/>
      <c r="E2" s="184"/>
      <c r="F2" s="184"/>
      <c r="G2" s="184"/>
      <c r="K2" s="11" t="s">
        <v>268</v>
      </c>
      <c r="L2" s="160">
        <v>7976131.2000000002</v>
      </c>
    </row>
    <row r="3" spans="2:12" ht="14.45" customHeight="1">
      <c r="B3" s="185" t="s">
        <v>2</v>
      </c>
      <c r="C3" s="185"/>
      <c r="D3" s="185"/>
      <c r="E3" s="185"/>
      <c r="F3" s="185"/>
      <c r="G3" s="185"/>
    </row>
    <row r="4" spans="2:12" ht="14.45" customHeight="1">
      <c r="C4" s="13"/>
      <c r="D4" s="13"/>
      <c r="E4" s="13"/>
      <c r="F4" s="13"/>
      <c r="G4" s="13"/>
    </row>
    <row r="5" spans="2:12" ht="18" customHeight="1">
      <c r="B5" s="186" t="s">
        <v>23</v>
      </c>
      <c r="C5" s="186"/>
      <c r="D5" s="186"/>
      <c r="E5" s="186"/>
      <c r="F5" s="186"/>
      <c r="G5" s="186"/>
      <c r="L5" s="90"/>
    </row>
    <row r="6" spans="2:12" ht="18" customHeight="1">
      <c r="B6" s="198" t="s">
        <v>272</v>
      </c>
      <c r="C6" s="198"/>
      <c r="D6" s="198"/>
      <c r="E6" s="198"/>
      <c r="F6" s="198"/>
      <c r="G6" s="198"/>
    </row>
    <row r="7" spans="2:12" ht="18" customHeight="1">
      <c r="B7" s="187" t="s">
        <v>1875</v>
      </c>
      <c r="C7" s="187"/>
      <c r="D7" s="187"/>
      <c r="E7" s="187"/>
      <c r="F7" s="187"/>
      <c r="G7" s="187"/>
    </row>
    <row r="8" spans="2:12" ht="18" customHeight="1">
      <c r="B8" s="193" t="s">
        <v>276</v>
      </c>
      <c r="C8" s="193"/>
      <c r="D8" s="193"/>
      <c r="E8" s="193"/>
      <c r="F8" s="193"/>
      <c r="G8" s="193"/>
    </row>
    <row r="9" spans="2:12" ht="15.6" customHeight="1">
      <c r="B9" s="182" t="s">
        <v>5</v>
      </c>
      <c r="C9" s="182"/>
      <c r="D9" s="182"/>
      <c r="E9" s="182"/>
      <c r="F9" s="182"/>
      <c r="G9" s="182"/>
      <c r="L9" s="10"/>
    </row>
    <row r="11" spans="2:12" ht="11.45" customHeight="1">
      <c r="B11" s="214" t="s">
        <v>6</v>
      </c>
      <c r="C11" s="215" t="s">
        <v>317</v>
      </c>
      <c r="D11" s="215" t="s">
        <v>300</v>
      </c>
      <c r="E11" s="215" t="s">
        <v>298</v>
      </c>
      <c r="F11" s="215" t="s">
        <v>299</v>
      </c>
      <c r="G11" s="215" t="s">
        <v>271</v>
      </c>
    </row>
    <row r="12" spans="2:12" ht="2.4500000000000002" customHeight="1">
      <c r="B12" s="214"/>
      <c r="C12" s="215"/>
      <c r="D12" s="215"/>
      <c r="E12" s="215"/>
      <c r="F12" s="215"/>
      <c r="G12" s="215"/>
    </row>
    <row r="13" spans="2:12" ht="6.6" customHeight="1">
      <c r="B13" s="214"/>
      <c r="C13" s="216"/>
      <c r="D13" s="215"/>
      <c r="E13" s="215"/>
      <c r="F13" s="215"/>
      <c r="G13" s="215"/>
    </row>
    <row r="14" spans="2:12" ht="15.6" customHeight="1">
      <c r="B14" s="214"/>
      <c r="C14" s="110" t="s">
        <v>276</v>
      </c>
      <c r="D14" s="215"/>
      <c r="E14" s="215"/>
      <c r="F14" s="215"/>
      <c r="G14" s="215"/>
    </row>
    <row r="15" spans="2:12" ht="13.15" customHeight="1">
      <c r="B15" s="214"/>
      <c r="C15" s="109">
        <v>1</v>
      </c>
      <c r="D15" s="109">
        <v>2</v>
      </c>
      <c r="E15" s="109">
        <v>3</v>
      </c>
      <c r="F15" s="109">
        <v>4</v>
      </c>
      <c r="G15" s="109" t="s">
        <v>310</v>
      </c>
    </row>
    <row r="16" spans="2:12">
      <c r="B16" s="85" t="s">
        <v>304</v>
      </c>
      <c r="C16" s="86">
        <f>C17</f>
        <v>1400.4293500000001</v>
      </c>
      <c r="D16" s="86">
        <f>D17</f>
        <v>557.07654935000005</v>
      </c>
      <c r="E16" s="87">
        <f>E17</f>
        <v>557.07654935000005</v>
      </c>
      <c r="F16" s="86">
        <f>F17</f>
        <v>0</v>
      </c>
      <c r="G16" s="88">
        <f>D16/$L$2</f>
        <v>6.9842952100637466E-5</v>
      </c>
      <c r="K16" s="116"/>
    </row>
    <row r="17" spans="2:11">
      <c r="B17" s="89" t="s">
        <v>96</v>
      </c>
      <c r="C17" s="95">
        <f>C18</f>
        <v>1400.4293500000001</v>
      </c>
      <c r="D17" s="95">
        <f>D18</f>
        <v>557.07654935000005</v>
      </c>
      <c r="E17" s="90">
        <f>E18</f>
        <v>557.07654935000005</v>
      </c>
      <c r="F17" s="90">
        <v>0</v>
      </c>
      <c r="G17" s="91">
        <f t="shared" ref="G17:G56" si="0">D17/$L$2</f>
        <v>6.9842952100637466E-5</v>
      </c>
    </row>
    <row r="18" spans="2:11">
      <c r="B18" s="92" t="s">
        <v>98</v>
      </c>
      <c r="C18" s="90">
        <v>1400.4293500000001</v>
      </c>
      <c r="D18" s="90">
        <v>557.07654935000005</v>
      </c>
      <c r="E18" s="90">
        <f>D18</f>
        <v>557.07654935000005</v>
      </c>
      <c r="F18" s="90">
        <v>0</v>
      </c>
      <c r="G18" s="93">
        <f t="shared" si="0"/>
        <v>6.9842952100637466E-5</v>
      </c>
    </row>
    <row r="19" spans="2:11">
      <c r="B19" s="85" t="s">
        <v>262</v>
      </c>
      <c r="C19" s="86">
        <f>C20+C23+C28+C30</f>
        <v>127066.27533399998</v>
      </c>
      <c r="D19" s="86">
        <f>D20+D23+D28+D30</f>
        <v>69342.158448970004</v>
      </c>
      <c r="E19" s="86">
        <f>E20+E23+E28+E30</f>
        <v>15775.82892505</v>
      </c>
      <c r="F19" s="86">
        <f>F20+F23+F28+F30</f>
        <v>53566.329523919994</v>
      </c>
      <c r="G19" s="88">
        <f t="shared" si="0"/>
        <v>8.6937083543673407E-3</v>
      </c>
      <c r="I19" s="94"/>
    </row>
    <row r="20" spans="2:11">
      <c r="B20" s="89" t="s">
        <v>108</v>
      </c>
      <c r="C20" s="95">
        <f>C22+C21</f>
        <v>534.07675300000005</v>
      </c>
      <c r="D20" s="95">
        <f>D22+D21</f>
        <v>39.330280969999997</v>
      </c>
      <c r="E20" s="95">
        <f>E22+E21</f>
        <v>39.330280969999997</v>
      </c>
      <c r="F20" s="95">
        <f>F22+F21</f>
        <v>0</v>
      </c>
      <c r="G20" s="91">
        <f t="shared" si="0"/>
        <v>4.9309972446290749E-6</v>
      </c>
      <c r="I20" s="94"/>
    </row>
    <row r="21" spans="2:11">
      <c r="B21" s="92" t="s">
        <v>270</v>
      </c>
      <c r="C21" s="90">
        <v>252.44</v>
      </c>
      <c r="D21" s="90">
        <v>0</v>
      </c>
      <c r="E21" s="90">
        <f>D21</f>
        <v>0</v>
      </c>
      <c r="F21" s="90">
        <v>0</v>
      </c>
      <c r="G21" s="91">
        <f t="shared" si="0"/>
        <v>0</v>
      </c>
      <c r="I21" s="96"/>
      <c r="K21" s="97"/>
    </row>
    <row r="22" spans="2:11">
      <c r="B22" s="92" t="s">
        <v>111</v>
      </c>
      <c r="C22" s="90">
        <v>281.636753</v>
      </c>
      <c r="D22" s="90">
        <v>39.330280969999997</v>
      </c>
      <c r="E22" s="90">
        <f>D22</f>
        <v>39.330280969999997</v>
      </c>
      <c r="F22" s="90">
        <v>0</v>
      </c>
      <c r="G22" s="98">
        <f t="shared" si="0"/>
        <v>4.9309972446290749E-6</v>
      </c>
      <c r="I22" s="99"/>
    </row>
    <row r="23" spans="2:11">
      <c r="B23" s="89" t="s">
        <v>115</v>
      </c>
      <c r="C23" s="95">
        <f>SUM(C24:C27)</f>
        <v>90444.999545999977</v>
      </c>
      <c r="D23" s="95">
        <f>SUM(D24:D27)</f>
        <v>54117.871739689996</v>
      </c>
      <c r="E23" s="95">
        <f>SUM(E24:E27)</f>
        <v>973.71645118000004</v>
      </c>
      <c r="F23" s="95">
        <f>SUM(F24:F27)</f>
        <v>53144.155288509995</v>
      </c>
      <c r="G23" s="100">
        <f t="shared" si="0"/>
        <v>6.7849776267082966E-3</v>
      </c>
    </row>
    <row r="24" spans="2:11">
      <c r="B24" s="92" t="s">
        <v>116</v>
      </c>
      <c r="C24" s="90">
        <v>670.85495600000002</v>
      </c>
      <c r="D24" s="90">
        <v>268.32468741999998</v>
      </c>
      <c r="E24" s="90">
        <v>0</v>
      </c>
      <c r="F24" s="90">
        <f>D24</f>
        <v>268.32468741999998</v>
      </c>
      <c r="G24" s="98">
        <f t="shared" si="0"/>
        <v>3.3640957087064966E-5</v>
      </c>
    </row>
    <row r="25" spans="2:11">
      <c r="B25" s="92" t="s">
        <v>117</v>
      </c>
      <c r="C25" s="90">
        <v>84996.417663999993</v>
      </c>
      <c r="D25" s="90">
        <v>52875.830601089998</v>
      </c>
      <c r="E25" s="90">
        <v>0</v>
      </c>
      <c r="F25" s="90">
        <f>D25</f>
        <v>52875.830601089998</v>
      </c>
      <c r="G25" s="98">
        <f t="shared" si="0"/>
        <v>6.6292578789438669E-3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959.37664808</v>
      </c>
      <c r="E27" s="90">
        <f>D27</f>
        <v>959.37664808</v>
      </c>
      <c r="F27" s="90">
        <v>0</v>
      </c>
      <c r="G27" s="98">
        <f t="shared" si="0"/>
        <v>1.2028095125616791E-4</v>
      </c>
    </row>
    <row r="28" spans="2:11">
      <c r="B28" s="89" t="s">
        <v>120</v>
      </c>
      <c r="C28" s="95">
        <f>C29</f>
        <v>868.70703800000001</v>
      </c>
      <c r="D28" s="95">
        <f>D29</f>
        <v>422.17423540999999</v>
      </c>
      <c r="E28" s="95">
        <f>E29</f>
        <v>0</v>
      </c>
      <c r="F28" s="95">
        <f>F29</f>
        <v>422.17423540999999</v>
      </c>
      <c r="G28" s="100">
        <f t="shared" si="0"/>
        <v>5.2929700480603929E-5</v>
      </c>
    </row>
    <row r="29" spans="2:11">
      <c r="B29" s="92" t="s">
        <v>121</v>
      </c>
      <c r="C29" s="90">
        <v>868.70703800000001</v>
      </c>
      <c r="D29" s="90">
        <v>422.17423540999999</v>
      </c>
      <c r="E29" s="90">
        <v>0</v>
      </c>
      <c r="F29" s="90">
        <f>D29</f>
        <v>422.17423540999999</v>
      </c>
      <c r="G29" s="98">
        <f t="shared" si="0"/>
        <v>5.2929700480603929E-5</v>
      </c>
    </row>
    <row r="30" spans="2:11">
      <c r="B30" s="89" t="s">
        <v>122</v>
      </c>
      <c r="C30" s="95">
        <f>C31</f>
        <v>35218.491996999997</v>
      </c>
      <c r="D30" s="95">
        <f>D31</f>
        <v>14762.7821929</v>
      </c>
      <c r="E30" s="95">
        <f>E31</f>
        <v>14762.7821929</v>
      </c>
      <c r="F30" s="95">
        <f>F31</f>
        <v>0</v>
      </c>
      <c r="G30" s="100">
        <f t="shared" si="0"/>
        <v>1.8508700299338105E-3</v>
      </c>
    </row>
    <row r="31" spans="2:11">
      <c r="B31" s="92" t="s">
        <v>125</v>
      </c>
      <c r="C31" s="90">
        <v>35218.491996999997</v>
      </c>
      <c r="D31" s="90">
        <v>14762.7821929</v>
      </c>
      <c r="E31" s="90">
        <f>D31</f>
        <v>14762.7821929</v>
      </c>
      <c r="F31" s="90">
        <v>0</v>
      </c>
      <c r="G31" s="93">
        <f t="shared" si="0"/>
        <v>1.8508700299338105E-3</v>
      </c>
    </row>
    <row r="32" spans="2:11">
      <c r="B32" s="85" t="s">
        <v>269</v>
      </c>
      <c r="C32" s="86">
        <f>C33+C36+C47</f>
        <v>13678.780962000001</v>
      </c>
      <c r="D32" s="86">
        <f>D33+D36+D47</f>
        <v>4564.73473156</v>
      </c>
      <c r="E32" s="86">
        <f>E33+E36+E47</f>
        <v>4559.4890705600001</v>
      </c>
      <c r="F32" s="86">
        <f>F33+F36+F47</f>
        <v>5.2456610000000001</v>
      </c>
      <c r="G32" s="88">
        <f t="shared" si="0"/>
        <v>5.7229935379698863E-4</v>
      </c>
    </row>
    <row r="33" spans="2:7">
      <c r="B33" s="89" t="s">
        <v>134</v>
      </c>
      <c r="C33" s="95">
        <f>C34+C35</f>
        <v>314.56412499999999</v>
      </c>
      <c r="D33" s="95">
        <f>D34+D35</f>
        <v>112.72476678000001</v>
      </c>
      <c r="E33" s="95">
        <f>E34+E35</f>
        <v>112.72476678000001</v>
      </c>
      <c r="F33" s="95">
        <f>F34+F35</f>
        <v>0</v>
      </c>
      <c r="G33" s="91">
        <f t="shared" si="0"/>
        <v>1.413276235726915E-5</v>
      </c>
    </row>
    <row r="34" spans="2:7">
      <c r="B34" s="92" t="s">
        <v>135</v>
      </c>
      <c r="C34" s="90">
        <v>225.042</v>
      </c>
      <c r="D34" s="90">
        <v>78.864416690000013</v>
      </c>
      <c r="E34" s="90">
        <f>D34</f>
        <v>78.864416690000013</v>
      </c>
      <c r="F34" s="90">
        <v>0</v>
      </c>
      <c r="G34" s="93">
        <f t="shared" si="0"/>
        <v>9.8875525881520115E-6</v>
      </c>
    </row>
    <row r="35" spans="2:7">
      <c r="B35" s="92" t="s">
        <v>137</v>
      </c>
      <c r="C35" s="90">
        <v>89.522125000000003</v>
      </c>
      <c r="D35" s="90">
        <v>33.860350090000004</v>
      </c>
      <c r="E35" s="90">
        <f>D35</f>
        <v>33.860350090000004</v>
      </c>
      <c r="F35" s="90">
        <v>0</v>
      </c>
      <c r="G35" s="93">
        <f t="shared" si="0"/>
        <v>4.2452097691171385E-6</v>
      </c>
    </row>
    <row r="36" spans="2:7">
      <c r="B36" s="89" t="s">
        <v>138</v>
      </c>
      <c r="C36" s="95">
        <f>SUM(C37:C46)</f>
        <v>8015.2290570000005</v>
      </c>
      <c r="D36" s="95">
        <f>SUM(D37:D46)</f>
        <v>3136.5193213299999</v>
      </c>
      <c r="E36" s="95">
        <f>SUM(E37:E46)</f>
        <v>3131.27366033</v>
      </c>
      <c r="F36" s="95">
        <f>SUM(F37:F46)</f>
        <v>5.2456610000000001</v>
      </c>
      <c r="G36" s="91">
        <f t="shared" si="0"/>
        <v>3.9323818060189381E-4</v>
      </c>
    </row>
    <row r="37" spans="2:7">
      <c r="B37" s="92" t="s">
        <v>139</v>
      </c>
      <c r="C37" s="90">
        <v>1130.0497190000001</v>
      </c>
      <c r="D37" s="90">
        <v>79.273887340000016</v>
      </c>
      <c r="E37" s="90">
        <f>D37</f>
        <v>79.273887340000016</v>
      </c>
      <c r="F37" s="90">
        <v>0</v>
      </c>
      <c r="G37" s="93">
        <f t="shared" si="0"/>
        <v>9.9388895884761797E-6</v>
      </c>
    </row>
    <row r="38" spans="2:7">
      <c r="B38" s="92" t="s">
        <v>140</v>
      </c>
      <c r="C38" s="90">
        <v>320.09149500000001</v>
      </c>
      <c r="D38" s="90">
        <v>97.081817439999995</v>
      </c>
      <c r="E38" s="90">
        <f>D38</f>
        <v>97.081817439999995</v>
      </c>
      <c r="F38" s="90">
        <v>0</v>
      </c>
      <c r="G38" s="98">
        <f t="shared" si="0"/>
        <v>1.2171542193287892E-5</v>
      </c>
    </row>
    <row r="39" spans="2:7">
      <c r="B39" s="92" t="s">
        <v>142</v>
      </c>
      <c r="C39" s="90">
        <v>8.4097159999999995</v>
      </c>
      <c r="D39" s="90">
        <v>2.8112228200000002</v>
      </c>
      <c r="E39" s="90">
        <f>D39</f>
        <v>2.8112228200000002</v>
      </c>
      <c r="F39" s="90">
        <v>0</v>
      </c>
      <c r="G39" s="98">
        <f t="shared" si="0"/>
        <v>3.5245443555391868E-7</v>
      </c>
    </row>
    <row r="40" spans="2:7">
      <c r="B40" s="92" t="s">
        <v>144</v>
      </c>
      <c r="C40" s="90">
        <v>1338.1688340000001</v>
      </c>
      <c r="D40" s="90">
        <v>493.32989299000002</v>
      </c>
      <c r="E40" s="90">
        <f t="shared" ref="E40:E43" si="1">D40</f>
        <v>493.32989299000002</v>
      </c>
      <c r="F40" s="90">
        <v>0</v>
      </c>
      <c r="G40" s="98">
        <f t="shared" si="0"/>
        <v>6.1850774594831133E-5</v>
      </c>
    </row>
    <row r="41" spans="2:7">
      <c r="B41" s="92" t="s">
        <v>145</v>
      </c>
      <c r="C41" s="90">
        <v>2031.4511130000001</v>
      </c>
      <c r="D41" s="90">
        <v>695.75675861000002</v>
      </c>
      <c r="E41" s="90">
        <f t="shared" si="1"/>
        <v>695.75675861000002</v>
      </c>
      <c r="F41" s="90">
        <v>0</v>
      </c>
      <c r="G41" s="98">
        <f t="shared" si="0"/>
        <v>8.7229853818101684E-5</v>
      </c>
    </row>
    <row r="42" spans="2:7">
      <c r="B42" s="92" t="s">
        <v>146</v>
      </c>
      <c r="C42" s="90">
        <v>101.411794</v>
      </c>
      <c r="D42" s="90">
        <v>44.420381329999998</v>
      </c>
      <c r="E42" s="90">
        <f t="shared" si="1"/>
        <v>44.420381329999998</v>
      </c>
      <c r="F42" s="90">
        <v>0</v>
      </c>
      <c r="G42" s="98">
        <f t="shared" si="0"/>
        <v>5.5691638234335959E-6</v>
      </c>
    </row>
    <row r="43" spans="2:7">
      <c r="B43" s="92" t="s">
        <v>147</v>
      </c>
      <c r="C43" s="90">
        <v>1</v>
      </c>
      <c r="D43" s="90">
        <v>0</v>
      </c>
      <c r="E43" s="90">
        <f t="shared" si="1"/>
        <v>0</v>
      </c>
      <c r="F43" s="90">
        <v>0</v>
      </c>
      <c r="G43" s="98">
        <f t="shared" si="0"/>
        <v>0</v>
      </c>
    </row>
    <row r="44" spans="2:7">
      <c r="B44" s="92" t="s">
        <v>255</v>
      </c>
      <c r="C44" s="90">
        <v>30.547778999999998</v>
      </c>
      <c r="D44" s="90">
        <v>5.2456610000000001</v>
      </c>
      <c r="E44" s="90">
        <v>0</v>
      </c>
      <c r="F44" s="90">
        <f>D44</f>
        <v>5.2456610000000001</v>
      </c>
      <c r="G44" s="98">
        <f t="shared" si="0"/>
        <v>6.5766984876076261E-7</v>
      </c>
    </row>
    <row r="45" spans="2:7">
      <c r="B45" s="92" t="s">
        <v>322</v>
      </c>
      <c r="C45" s="90">
        <v>12</v>
      </c>
      <c r="D45" s="90">
        <v>12.135177539999999</v>
      </c>
      <c r="E45" s="90">
        <f>D45</f>
        <v>12.135177539999999</v>
      </c>
      <c r="F45" s="90">
        <v>0</v>
      </c>
      <c r="G45" s="98">
        <f t="shared" si="0"/>
        <v>1.5214365505923473E-6</v>
      </c>
    </row>
    <row r="46" spans="2:7">
      <c r="B46" s="92" t="s">
        <v>148</v>
      </c>
      <c r="C46" s="90">
        <v>3042.0986069999999</v>
      </c>
      <c r="D46" s="90">
        <v>1706.4645222599997</v>
      </c>
      <c r="E46" s="90">
        <f>D46</f>
        <v>1706.4645222599997</v>
      </c>
      <c r="F46" s="90">
        <v>0</v>
      </c>
      <c r="G46" s="98">
        <f t="shared" si="0"/>
        <v>2.1394639574885625E-4</v>
      </c>
    </row>
    <row r="47" spans="2:7">
      <c r="B47" s="89" t="s">
        <v>149</v>
      </c>
      <c r="C47" s="95">
        <f>SUM(C48:C55)</f>
        <v>5348.9877800000004</v>
      </c>
      <c r="D47" s="95">
        <f>SUM(D48:D55)</f>
        <v>1315.4906434499999</v>
      </c>
      <c r="E47" s="95">
        <f>SUM(E48:E55)</f>
        <v>1315.4906434499999</v>
      </c>
      <c r="F47" s="95">
        <f>SUM(F48:F55)</f>
        <v>0</v>
      </c>
      <c r="G47" s="100">
        <f t="shared" si="0"/>
        <v>1.649284108378257E-4</v>
      </c>
    </row>
    <row r="48" spans="2:7">
      <c r="B48" s="92" t="s">
        <v>150</v>
      </c>
      <c r="C48" s="90">
        <v>260.17793799999998</v>
      </c>
      <c r="D48" s="90">
        <v>142.32007995999999</v>
      </c>
      <c r="E48" s="90">
        <f>D48</f>
        <v>142.32007995999999</v>
      </c>
      <c r="F48" s="90">
        <v>0</v>
      </c>
      <c r="G48" s="98">
        <f t="shared" si="0"/>
        <v>1.7843247107068648E-5</v>
      </c>
    </row>
    <row r="49" spans="2:8">
      <c r="B49" s="92" t="s">
        <v>151</v>
      </c>
      <c r="C49" s="90">
        <v>5.5485429999999996</v>
      </c>
      <c r="D49" s="90">
        <v>2.95455829</v>
      </c>
      <c r="E49" s="90">
        <f t="shared" ref="E49:E55" si="2">D49</f>
        <v>2.95455829</v>
      </c>
      <c r="F49" s="90">
        <v>0</v>
      </c>
      <c r="G49" s="98">
        <f t="shared" si="0"/>
        <v>3.7042498623894253E-7</v>
      </c>
    </row>
    <row r="50" spans="2:8">
      <c r="B50" s="92" t="s">
        <v>152</v>
      </c>
      <c r="C50" s="90">
        <v>153.29686799999999</v>
      </c>
      <c r="D50" s="90">
        <v>58.750006450000001</v>
      </c>
      <c r="E50" s="90">
        <f t="shared" si="2"/>
        <v>58.750006450000001</v>
      </c>
      <c r="F50" s="90">
        <v>0</v>
      </c>
      <c r="G50" s="93">
        <f t="shared" si="0"/>
        <v>7.365727189893767E-6</v>
      </c>
    </row>
    <row r="51" spans="2:8">
      <c r="B51" s="92" t="s">
        <v>153</v>
      </c>
      <c r="C51" s="90">
        <v>17.3</v>
      </c>
      <c r="D51" s="90">
        <v>1.1074671899999999</v>
      </c>
      <c r="E51" s="90">
        <f t="shared" si="2"/>
        <v>1.1074671899999999</v>
      </c>
      <c r="F51" s="90">
        <v>0</v>
      </c>
      <c r="G51" s="93">
        <f t="shared" si="0"/>
        <v>1.3884766464222655E-7</v>
      </c>
    </row>
    <row r="52" spans="2:8">
      <c r="B52" s="92" t="s">
        <v>256</v>
      </c>
      <c r="C52" s="90">
        <v>4740.9021789999997</v>
      </c>
      <c r="D52" s="90">
        <v>1017.6350661300002</v>
      </c>
      <c r="E52" s="90">
        <f t="shared" si="2"/>
        <v>1017.6350661300002</v>
      </c>
      <c r="F52" s="90">
        <v>0</v>
      </c>
      <c r="G52" s="93">
        <f t="shared" si="0"/>
        <v>1.2758504600952404E-4</v>
      </c>
    </row>
    <row r="53" spans="2:8">
      <c r="B53" s="92" t="s">
        <v>257</v>
      </c>
      <c r="C53" s="90">
        <v>6.0446759999999999</v>
      </c>
      <c r="D53" s="90">
        <v>12.873885490000001</v>
      </c>
      <c r="E53" s="90">
        <f t="shared" si="2"/>
        <v>12.873885490000001</v>
      </c>
      <c r="F53" s="90">
        <v>0</v>
      </c>
      <c r="G53" s="93">
        <f t="shared" si="0"/>
        <v>1.6140513699172852E-6</v>
      </c>
    </row>
    <row r="54" spans="2:8">
      <c r="B54" s="92" t="s">
        <v>154</v>
      </c>
      <c r="C54" s="90">
        <v>6.5530090000000003</v>
      </c>
      <c r="D54" s="90">
        <v>2.5132197999999999</v>
      </c>
      <c r="E54" s="90">
        <f t="shared" si="2"/>
        <v>2.5132197999999999</v>
      </c>
      <c r="F54" s="90">
        <v>0</v>
      </c>
      <c r="G54" s="93">
        <f t="shared" si="0"/>
        <v>3.1509258523731402E-7</v>
      </c>
    </row>
    <row r="55" spans="2:8">
      <c r="B55" s="92" t="s">
        <v>155</v>
      </c>
      <c r="C55" s="90">
        <v>159.16456700000001</v>
      </c>
      <c r="D55" s="90">
        <v>77.336360139999996</v>
      </c>
      <c r="E55" s="90">
        <f t="shared" si="2"/>
        <v>77.336360139999996</v>
      </c>
      <c r="F55" s="90">
        <v>0</v>
      </c>
      <c r="G55" s="93">
        <f t="shared" si="0"/>
        <v>9.6959739253035344E-6</v>
      </c>
    </row>
    <row r="56" spans="2:8">
      <c r="B56" s="102" t="s">
        <v>241</v>
      </c>
      <c r="C56" s="103">
        <f>C16+C19+C32</f>
        <v>142145.48564599999</v>
      </c>
      <c r="D56" s="103">
        <f>D16+D19+D32</f>
        <v>74463.969729880002</v>
      </c>
      <c r="E56" s="103">
        <f>E16+E19+E32</f>
        <v>20892.39454496</v>
      </c>
      <c r="F56" s="103">
        <f>F16+F19+F32</f>
        <v>53571.575184919995</v>
      </c>
      <c r="G56" s="104">
        <f t="shared" si="0"/>
        <v>9.3358506602649674E-3</v>
      </c>
    </row>
    <row r="57" spans="2:8" s="152" customFormat="1">
      <c r="B57" s="30" t="s">
        <v>313</v>
      </c>
      <c r="C57" s="153"/>
      <c r="D57" s="153"/>
      <c r="E57" s="153"/>
      <c r="F57" s="153"/>
      <c r="G57" s="154"/>
    </row>
    <row r="58" spans="2:8">
      <c r="B58" s="144" t="s">
        <v>303</v>
      </c>
      <c r="C58" s="155"/>
      <c r="D58" s="155"/>
      <c r="E58" s="155"/>
      <c r="F58" s="152"/>
      <c r="G58" s="152"/>
      <c r="H58" s="152"/>
    </row>
    <row r="59" spans="2:8" ht="24" customHeight="1">
      <c r="B59" s="213" t="s">
        <v>1876</v>
      </c>
      <c r="C59" s="213"/>
      <c r="D59" s="213"/>
      <c r="E59" s="156"/>
      <c r="F59" s="152"/>
      <c r="G59" s="152"/>
      <c r="H59" s="152"/>
    </row>
    <row r="60" spans="2:8" ht="15.75" customHeight="1">
      <c r="B60" s="191" t="s">
        <v>329</v>
      </c>
      <c r="C60" s="191"/>
      <c r="D60" s="191"/>
      <c r="E60" s="191"/>
      <c r="F60" s="191"/>
      <c r="G60" s="152"/>
      <c r="H60" s="152"/>
    </row>
    <row r="61" spans="2:8">
      <c r="B61" s="32" t="s">
        <v>315</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7:G7"/>
    <mergeCell ref="B1:G1"/>
    <mergeCell ref="B2:G2"/>
    <mergeCell ref="B3:G3"/>
    <mergeCell ref="B5:G5"/>
    <mergeCell ref="B6:G6"/>
    <mergeCell ref="B59:D59"/>
    <mergeCell ref="B60:F60"/>
    <mergeCell ref="B8:G8"/>
    <mergeCell ref="B9:G9"/>
    <mergeCell ref="B11:B15"/>
    <mergeCell ref="C11:C13"/>
    <mergeCell ref="D11:D14"/>
    <mergeCell ref="E11:E14"/>
    <mergeCell ref="F11:F14"/>
    <mergeCell ref="G11:G14"/>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F6D5E9-AD23-4ED7-8748-BE529413E8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2025-08-04T12:58:43Z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