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peguero\OneDrive - Direccion General de Presupuesto\Reportes semanales\"/>
    </mc:Choice>
  </mc:AlternateContent>
  <bookViews>
    <workbookView xWindow="-28920" yWindow="-45" windowWidth="29040" windowHeight="1584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6" i="44" l="1"/>
  <c r="I85" i="44"/>
  <c r="I84" i="44"/>
  <c r="I83" i="44"/>
  <c r="I82" i="44"/>
  <c r="I81" i="44"/>
  <c r="I80" i="44"/>
  <c r="I79" i="44"/>
  <c r="I78" i="44"/>
  <c r="I77" i="44"/>
  <c r="I76" i="44"/>
  <c r="I75" i="44"/>
  <c r="I74" i="44"/>
  <c r="I73" i="44"/>
  <c r="I72" i="44"/>
  <c r="I71" i="44"/>
  <c r="I70" i="44"/>
  <c r="I69" i="44"/>
  <c r="I68" i="44"/>
  <c r="I67" i="44"/>
  <c r="I66" i="44"/>
  <c r="I65" i="44"/>
  <c r="I64" i="44"/>
  <c r="I63" i="44"/>
  <c r="H63" i="44"/>
  <c r="G63" i="44"/>
  <c r="F63" i="44"/>
  <c r="E63" i="44"/>
  <c r="D63" i="44"/>
  <c r="C63" i="44"/>
  <c r="I62" i="44"/>
  <c r="I61" i="44"/>
  <c r="I60" i="44"/>
  <c r="I59" i="44"/>
  <c r="I58" i="44"/>
  <c r="I57" i="44"/>
  <c r="I56" i="44"/>
  <c r="I55" i="44"/>
  <c r="I54" i="44"/>
  <c r="I53" i="44"/>
  <c r="I52" i="44"/>
  <c r="I51" i="44"/>
  <c r="I50" i="44"/>
  <c r="I49" i="44"/>
  <c r="I48" i="44"/>
  <c r="I47" i="44"/>
  <c r="I46" i="44"/>
  <c r="I45" i="44"/>
  <c r="I44" i="44"/>
  <c r="I43" i="44"/>
  <c r="I42" i="44"/>
  <c r="I41" i="44"/>
  <c r="I40" i="44"/>
  <c r="I39" i="44"/>
  <c r="I38" i="44"/>
  <c r="I37" i="44"/>
  <c r="I36" i="44"/>
  <c r="I35" i="44"/>
  <c r="I34" i="44"/>
  <c r="I33" i="44"/>
  <c r="I32" i="44"/>
  <c r="I31" i="44"/>
  <c r="I30" i="44"/>
  <c r="I29" i="44"/>
  <c r="I28" i="44"/>
  <c r="I27" i="44"/>
  <c r="I26" i="44"/>
  <c r="I25" i="44"/>
  <c r="I24" i="44"/>
  <c r="I23" i="44"/>
  <c r="I22" i="44"/>
  <c r="I21" i="44"/>
  <c r="I20" i="44"/>
  <c r="I19" i="44"/>
  <c r="I18" i="44"/>
  <c r="I17" i="44"/>
  <c r="I16" i="44"/>
  <c r="I15" i="44"/>
  <c r="I14" i="44"/>
  <c r="I13" i="44"/>
  <c r="I12" i="44" s="1"/>
  <c r="I86" i="44" s="1"/>
  <c r="H12" i="44"/>
  <c r="H86" i="44" s="1"/>
  <c r="G12" i="44"/>
  <c r="G86" i="44" s="1"/>
  <c r="F12" i="44"/>
  <c r="F86" i="44" s="1"/>
  <c r="E12" i="44"/>
  <c r="E86" i="44" s="1"/>
  <c r="D12" i="44"/>
  <c r="C12" i="44"/>
  <c r="C86" i="44" s="1"/>
  <c r="F17" i="43" l="1"/>
  <c r="E17" i="43"/>
  <c r="D17" i="43"/>
  <c r="G16" i="43"/>
  <c r="G17" i="43" l="1"/>
  <c r="G11" i="43" l="1"/>
  <c r="G12" i="43"/>
  <c r="G13" i="43"/>
  <c r="G14" i="43"/>
  <c r="G15" i="43"/>
  <c r="E12" i="1" l="1"/>
  <c r="D76" i="27" l="1"/>
  <c r="D116" i="29"/>
  <c r="D115" i="29" s="1"/>
  <c r="D114" i="29" s="1"/>
  <c r="D112" i="29"/>
  <c r="D111" i="29" s="1"/>
  <c r="D14" i="3" l="1"/>
  <c r="D17" i="4"/>
  <c r="D42" i="4" l="1"/>
  <c r="D44" i="4"/>
  <c r="D46" i="4"/>
  <c r="D74" i="27"/>
  <c r="D73" i="27" s="1"/>
  <c r="D69" i="27"/>
  <c r="D65" i="27"/>
  <c r="D55" i="27"/>
  <c r="D49" i="27"/>
  <c r="D40" i="27"/>
  <c r="D30" i="27"/>
  <c r="D20" i="27"/>
  <c r="D45" i="29"/>
  <c r="D55" i="4"/>
  <c r="D52" i="4"/>
  <c r="D50" i="4"/>
  <c r="D48" i="4"/>
  <c r="C76" i="27" l="1"/>
  <c r="C57" i="4" l="1"/>
  <c r="C55" i="4"/>
  <c r="C54" i="4" l="1"/>
  <c r="E15" i="1"/>
  <c r="C116" i="29" l="1"/>
  <c r="C115" i="29" s="1"/>
  <c r="C114" i="29" s="1"/>
  <c r="C112" i="29" l="1"/>
  <c r="C111" i="29" s="1"/>
  <c r="C41" i="29"/>
  <c r="C43" i="29"/>
  <c r="C54" i="29"/>
  <c r="C56" i="29"/>
  <c r="D41" i="29"/>
  <c r="D43" i="29"/>
  <c r="D54" i="29"/>
  <c r="D56" i="29"/>
  <c r="C67" i="29" l="1"/>
  <c r="C23" i="29"/>
  <c r="C27" i="29"/>
  <c r="C48" i="29"/>
  <c r="C35" i="29"/>
  <c r="C102" i="29"/>
  <c r="D35" i="29"/>
  <c r="C20" i="29"/>
  <c r="C15" i="29"/>
  <c r="C58" i="29"/>
  <c r="C64" i="29"/>
  <c r="C82" i="29"/>
  <c r="C77" i="29"/>
  <c r="C72" i="29"/>
  <c r="C45" i="29"/>
  <c r="C38" i="29"/>
  <c r="C90" i="29"/>
  <c r="D64" i="29"/>
  <c r="D90" i="29"/>
  <c r="D20" i="29"/>
  <c r="D15" i="29"/>
  <c r="D102" i="29"/>
  <c r="D67" i="29"/>
  <c r="D48" i="29"/>
  <c r="D23" i="29"/>
  <c r="D82" i="29"/>
  <c r="D77" i="29"/>
  <c r="D72" i="29"/>
  <c r="D58" i="29"/>
  <c r="D38" i="29"/>
  <c r="D27" i="29"/>
  <c r="C63" i="29" l="1"/>
  <c r="C34" i="29"/>
  <c r="D63" i="29"/>
  <c r="D34" i="29"/>
  <c r="D71" i="29"/>
  <c r="D14" i="29"/>
  <c r="D13" i="29" l="1"/>
  <c r="D118"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1" i="29"/>
  <c r="C13" i="29" l="1"/>
  <c r="C118" i="29" s="1"/>
</calcChain>
</file>

<file path=xl/connections.xml><?xml version="1.0" encoding="utf-8"?>
<connections xmlns="http://schemas.openxmlformats.org/spreadsheetml/2006/main">
  <connection id="1"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<sst xmlns="http://schemas.openxmlformats.org/spreadsheetml/2006/main" count="439" uniqueCount="317">
  <si>
    <t>MINISTERIO DE HACIENDA</t>
  </si>
  <si>
    <t>DIRECCIÓN GENERAL DE PRESUPUESTO</t>
  </si>
  <si>
    <t>DIRECCIÓN DE ESTUDIOS ECONÓMICOS Y SEGUIMIENTO FINANCIERO</t>
  </si>
  <si>
    <t>Cuenta de Ahorro, Inversión y Financiamiento</t>
  </si>
  <si>
    <t>Gobierno Central</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</si>
  <si>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</si>
  <si>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</si>
  <si>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</si>
  <si>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</si>
  <si>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</si>
  <si>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</si>
  <si>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</si>
  <si>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</si>
  <si>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</si>
  <si>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</si>
  <si>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</si>
  <si>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</si>
  <si>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</si>
  <si>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</si>
  <si>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</si>
  <si>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</si>
  <si>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</si>
  <si>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</si>
  <si>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</si>
  <si>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</si>
  <si>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</si>
  <si>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</si>
  <si>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</si>
  <si>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</si>
  <si>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</si>
  <si>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</si>
  <si>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</si>
  <si>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</si>
  <si>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</si>
  <si>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</si>
  <si>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</si>
  <si>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</si>
  <si>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</si>
  <si>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</si>
  <si>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</si>
  <si>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</si>
  <si>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</si>
  <si>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</si>
  <si>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</si>
  <si>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</si>
  <si>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</si>
  <si>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</si>
  <si>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</si>
  <si>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</si>
  <si>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</si>
  <si>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</si>
  <si>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</si>
  <si>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</si>
  <si>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</si>
  <si>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</si>
  <si>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</si>
  <si>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</si>
  <si>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</si>
  <si>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</si>
  <si>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</si>
  <si>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</si>
  <si>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</si>
  <si>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</si>
  <si>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</si>
  <si>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</si>
  <si>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</si>
  <si>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</si>
  <si>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</si>
  <si>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</si>
  <si>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</si>
  <si>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</si>
  <si>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</si>
  <si>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</si>
  <si>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</si>
  <si>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</si>
  <si>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</si>
  <si>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</si>
  <si>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</si>
  <si>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</si>
  <si>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</si>
  <si>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</si>
  <si>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</si>
  <si>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</si>
  <si>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</si>
  <si>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</si>
  <si>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</si>
  <si>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</si>
  <si>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</si>
  <si>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</si>
  <si>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</si>
  <si>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</si>
  <si>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</si>
  <si>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</si>
  <si>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</si>
  <si>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</si>
  <si>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</si>
  <si>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</si>
  <si>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</si>
  <si>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</si>
  <si>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</si>
  <si>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</si>
  <si>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</si>
  <si>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</si>
  <si>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</si>
  <si>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</si>
  <si>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</si>
  <si>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</si>
  <si>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</si>
  <si>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</si>
  <si>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</si>
  <si>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</si>
  <si>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</si>
  <si>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</si>
  <si>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</si>
  <si>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</si>
  <si>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</si>
  <si>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</si>
  <si>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</si>
  <si>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</si>
  <si>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</si>
  <si>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</si>
  <si>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</si>
  <si>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</si>
  <si>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</si>
  <si>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</si>
  <si>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</si>
  <si>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</si>
  <si>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</si>
  <si>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</si>
  <si>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</si>
  <si>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</si>
  <si>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</si>
  <si>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</si>
  <si>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</si>
  <si>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</si>
  <si>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</si>
  <si>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</si>
  <si>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</si>
  <si>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</si>
  <si>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</si>
  <si>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</si>
  <si>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</si>
  <si>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</si>
  <si>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</si>
  <si>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</si>
  <si>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</si>
  <si>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</si>
  <si>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</si>
  <si>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</si>
  <si>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</si>
  <si>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</si>
  <si>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</si>
  <si>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</si>
  <si>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</si>
  <si>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</si>
  <si>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</si>
  <si>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</si>
  <si>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</si>
  <si>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</si>
  <si>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</si>
  <si>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</si>
  <si>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</si>
  <si>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</si>
  <si>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</si>
  <si>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</si>
  <si>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</si>
  <si>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</si>
  <si>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</si>
  <si>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</si>
  <si>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</si>
  <si>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</si>
  <si>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</si>
  <si>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</si>
  <si>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</si>
  <si>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</si>
  <si>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</si>
  <si>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</si>
  <si>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</si>
  <si>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</si>
  <si>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</si>
  <si>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</si>
  <si>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</si>
  <si>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</si>
  <si>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</si>
  <si>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</si>
  <si>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</si>
  <si>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</si>
  <si>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</si>
  <si>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</si>
  <si>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</si>
  <si>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</si>
  <si>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</si>
  <si>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</si>
  <si>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</si>
  <si>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</si>
  <si>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</si>
  <si>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</si>
  <si>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</si>
  <si>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</si>
  <si>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</si>
  <si>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</si>
  <si>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</si>
  <si>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</si>
  <si>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</si>
  <si>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</si>
  <si>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</si>
  <si>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</si>
  <si>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</si>
  <si>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</si>
  <si>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</si>
  <si>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</si>
  <si>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</si>
  <si>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</si>
  <si>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</si>
  <si>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</si>
  <si>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</si>
  <si>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</si>
  <si>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</si>
  <si>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</si>
  <si>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</si>
  <si>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</si>
  <si>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</si>
  <si>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</si>
  <si>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</si>
  <si>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</si>
  <si>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</si>
  <si>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</si>
  <si>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</si>
  <si>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</si>
  <si>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</si>
  <si>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</si>
  <si>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</si>
  <si>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</si>
  <si>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</si>
  <si>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</si>
  <si>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</si>
  <si>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</si>
  <si>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</si>
  <si>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</si>
  <si>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</si>
  <si>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</si>
  <si>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</si>
  <si>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</si>
  <si>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</si>
  <si>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</si>
  <si>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</si>
  <si>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</si>
  <si>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</si>
  <si>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</si>
  <si>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</si>
  <si>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</si>
  <si>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</si>
  <si>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</si>
  <si>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</si>
  <si>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</si>
  <si>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Presupuesto Ejecutado</t>
  </si>
  <si>
    <t>Fondo de Asistencia Solidaria al Empleado (FASE)</t>
  </si>
  <si>
    <t>Quédate en Casa</t>
  </si>
  <si>
    <t>Total Ejecución</t>
  </si>
  <si>
    <t>Enero</t>
  </si>
  <si>
    <t>Febrero</t>
  </si>
  <si>
    <t>Marzo</t>
  </si>
  <si>
    <t>Abril</t>
  </si>
  <si>
    <t>Mayo</t>
  </si>
  <si>
    <t>Total General</t>
  </si>
  <si>
    <t>Recursos Ejecutados COVID-19</t>
  </si>
  <si>
    <t xml:space="preserve">Gobierno Central y Organismos Descentralizados y Autónomos No Financieros </t>
  </si>
  <si>
    <t>Capítulo/Sub-Capítulo/Fuente Específica</t>
  </si>
  <si>
    <t>GOBIERNO CENTRAL</t>
  </si>
  <si>
    <t>ORGANISMOS DESCENTRALIZADOS Y AUTONOMOS NO FINANCIEROS</t>
  </si>
  <si>
    <t>Supérate</t>
  </si>
  <si>
    <t xml:space="preserve">El programa Supérate se incluye por el incremento de beneficiarios generado por la situación del COVID-19 </t>
  </si>
  <si>
    <t>Junio</t>
  </si>
  <si>
    <t>Ejecución 1ro de enero - 18 de junio 2021*</t>
  </si>
  <si>
    <t>* Fecha de imputación al 18 de junio y fecha de registro al 21 de junio. La fecha de imputación representa los gastos o ingresos en el momento de su ejecución, mientras que la fecha de registro representa el momento de su registro en el sistema, en la medida que se van regularizando los pagos.</t>
  </si>
  <si>
    <t>Ejecución 1ro de enero - 18 de junio 2021</t>
  </si>
  <si>
    <t>Ejecución Gastos: Por fecha de imputación al 18 de junio y fecha de registro al 21 de junio.</t>
  </si>
  <si>
    <t>3.2.02 - Ordenación de desechos</t>
  </si>
  <si>
    <t>01 - MINISTERIO ADMINISTRATIVO DE LA PRESIDENCIA</t>
  </si>
  <si>
    <t>0100 - FONDO GENERAL</t>
  </si>
  <si>
    <t>02 - GABINETE DE LA POLÍTICA SOCIAL</t>
  </si>
  <si>
    <t>06 - MINISTERIO DE LA PRESIDENCIA</t>
  </si>
  <si>
    <t>7301 - FORTALECIMIENTO DE CAPACIDADES DEL CENTRO DE OPERACIONES DE EMERGENCIAS PARA EL COVID - 19</t>
  </si>
  <si>
    <t>02 - POLICIA NACIONAL</t>
  </si>
  <si>
    <t>01 - MINISTERIO DE DEFENSA</t>
  </si>
  <si>
    <t>02 - EJERCITO DE LA  REPUBLICA DOMINICANA</t>
  </si>
  <si>
    <t>03 - ARMADA DE LA REPUBLICA DOMINICANA</t>
  </si>
  <si>
    <t>04 - FUERZA AEREA DE LA REPUBLICA DOMINICANA</t>
  </si>
  <si>
    <t>01 - MINISTERIO DE RELACIONES EXTERIORES</t>
  </si>
  <si>
    <t>2087 - RECURSOS DE CAPTACION DIRECTA DE LA DIRECCION GENERAL DE PASAPORTES LEY 144 - 99</t>
  </si>
  <si>
    <t>01 - MINISTERIO DE HACIENDA</t>
  </si>
  <si>
    <t>2085 - RECURSOS DE CAPTACION DIRECTA DE LA DIRECCION GENERAL DE BIENES NACIONALES LEY 1832 - 1948</t>
  </si>
  <si>
    <t>01 - MINISTERIO DE EDUCACION</t>
  </si>
  <si>
    <t>01 - MINISTERIO DE SALUD PUBLICA Y ASISTENCIA SOCIAL</t>
  </si>
  <si>
    <t>2092 - RECURSOS DE CAPTACION DIRECTA DEL PROGRAMA ESCENCIALES (PROMESE CAL) DECRECTO 308 - 97</t>
  </si>
  <si>
    <t>01 - MINISTERIO DE OBRAS PUBLICAS Y COMUNICACIONES</t>
  </si>
  <si>
    <t>01 - MINISTERIO DE CULTURA</t>
  </si>
  <si>
    <t>01 - MINISTERIO DE ADMINISTRACION PUBLICA (MAP)</t>
  </si>
  <si>
    <t>01 - MINISTERIO DE ENERGIA Y MINAS</t>
  </si>
  <si>
    <t>1974 - FOM. DE PROG. DE ENERG. ALT. Y AHOR. DE ENERG.</t>
  </si>
  <si>
    <t>01 - ADM. DE OBLIGACIONES DEL TESORO</t>
  </si>
  <si>
    <t>5102 - CENTRO DE EXPORTACIONES E INVERSIONES DE LA REP. DOM.</t>
  </si>
  <si>
    <t>01 - CENTRO DE EXPORTACION E INVERSION DE LA REPUBLICA DOMINICANA</t>
  </si>
  <si>
    <t>5111 - INSTITUTO AGRARIO DOMINICANO</t>
  </si>
  <si>
    <t>01 - INSTITUTO AGRARIO DOMINICANO</t>
  </si>
  <si>
    <t>10 - FONDO GENERAL</t>
  </si>
  <si>
    <t>5161 - INSTITUTO DE PROTECCION DE LOS DERECHOS AL CONSUMIDOR</t>
  </si>
  <si>
    <t>01 - INSTITUTO NACIONAL DE PROTECCION DE LOS DERECHOS DEL CONSUMIDOR</t>
  </si>
  <si>
    <t>5167 - OFICINA NACIONAL DE DEFENSA PUBLICA</t>
  </si>
  <si>
    <t>01 - OFICINA NACIONAL DE DEFENSA PUBLICA</t>
  </si>
  <si>
    <t>5168 - ARCHIVO GENERAL DE LA NACIÓN</t>
  </si>
  <si>
    <t>01 - ARCHIVO GENERAL DE LA NACION</t>
  </si>
  <si>
    <t>5180 - DIRECCION CENTRAL DEL SERVICIO NACIONAL DE SALUD</t>
  </si>
  <si>
    <t>01 - DIRECCION CENTRAL DEL SERVICIO NACIONAL DE SALUD</t>
  </si>
  <si>
    <t>9995 - VENTAS DE SERVICIOS</t>
  </si>
  <si>
    <t>5183 - UNIDAD DE ANÁLISIS FINANCIERO (UAF)</t>
  </si>
  <si>
    <t>01 - UNIDAD DE ANÁLISIS FINANCIERO (UAF)</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</si>
</sst>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 numFmtId="177" formatCode="_(* #,##0.0_);_(* \(#,##0.0\);_(*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5">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5" fontId="9" fillId="5" borderId="0" xfId="1" applyNumberFormat="1" applyFont="1" applyFill="1" applyBorder="1" applyAlignment="1">
      <alignment horizontal="left" vertical="center" wrapText="1"/>
    </xf>
    <xf numFmtId="164" fontId="7" fillId="2" borderId="0" xfId="0" applyNumberFormat="1" applyFont="1" applyFill="1"/>
    <xf numFmtId="167" fontId="12" fillId="0" borderId="0" xfId="8" applyNumberFormat="1"/>
    <xf numFmtId="164" fontId="12" fillId="0" borderId="0" xfId="9" applyNumberFormat="1"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177" fontId="0" fillId="0" borderId="0" xfId="0" applyNumberFormat="1"/>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15" fillId="2" borderId="0" xfId="0" applyFont="1" applyFill="1" applyAlignment="1">
      <alignment horizontal="center" wrapText="1"/>
    </xf>
    <xf numFmtId="0" fontId="1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cellXfs>
  <cellStyles count="701">
    <cellStyle name="20% - Accent1 2" xfId="11"/>
    <cellStyle name="20% - Accent2 2" xfId="12"/>
    <cellStyle name="20% - Accent3 2" xfId="13"/>
    <cellStyle name="20% - Accent4 2" xfId="14"/>
    <cellStyle name="20% - Accent5 2" xfId="15"/>
    <cellStyle name="20% - Accent6 2" xfId="16"/>
    <cellStyle name="20% - Énfasis1 2" xfId="17"/>
    <cellStyle name="20% - Énfasis1 2 2" xfId="18"/>
    <cellStyle name="20% - Énfasis1 3" xfId="19"/>
    <cellStyle name="20% - Énfasis1 4" xfId="20"/>
    <cellStyle name="20% - Énfasis1 5" xfId="21"/>
    <cellStyle name="20% - Énfasis1 6" xfId="22"/>
    <cellStyle name="20% - Énfasis2 2" xfId="23"/>
    <cellStyle name="20% - Énfasis2 2 2" xfId="24"/>
    <cellStyle name="20% - Énfasis2 3" xfId="25"/>
    <cellStyle name="20% - Énfasis2 4" xfId="26"/>
    <cellStyle name="20% - Énfasis2 5" xfId="27"/>
    <cellStyle name="20% - Énfasis2 6" xfId="28"/>
    <cellStyle name="20% - Énfasis3 2" xfId="29"/>
    <cellStyle name="20% - Énfasis3 2 2" xfId="30"/>
    <cellStyle name="20% - Énfasis3 3" xfId="31"/>
    <cellStyle name="20% - Énfasis3 4" xfId="32"/>
    <cellStyle name="20% - Énfasis3 5" xfId="33"/>
    <cellStyle name="20% - Énfasis3 6" xfId="34"/>
    <cellStyle name="20% - Énfasis4 2" xfId="35"/>
    <cellStyle name="20% - Énfasis4 2 2" xfId="36"/>
    <cellStyle name="20% - Énfasis4 3" xfId="37"/>
    <cellStyle name="20% - Énfasis4 4" xfId="38"/>
    <cellStyle name="20% - Énfasis4 5" xfId="39"/>
    <cellStyle name="20% - Énfasis4 6" xfId="40"/>
    <cellStyle name="20% - Énfasis5 2" xfId="41"/>
    <cellStyle name="20% - Énfasis5 2 2" xfId="42"/>
    <cellStyle name="20% - Énfasis5 3" xfId="43"/>
    <cellStyle name="20% - Énfasis5 4" xfId="44"/>
    <cellStyle name="20% - Énfasis5 5" xfId="45"/>
    <cellStyle name="20% - Énfasis5 6" xfId="46"/>
    <cellStyle name="20% - Énfasis6 2" xfId="47"/>
    <cellStyle name="20% - Énfasis6 2 2" xfId="48"/>
    <cellStyle name="20% - Énfasis6 3" xfId="49"/>
    <cellStyle name="20% - Énfasis6 4" xfId="50"/>
    <cellStyle name="20% - Énfasis6 5" xfId="51"/>
    <cellStyle name="20% - Énfasis6 6" xfId="52"/>
    <cellStyle name="40% - Accent1 2" xfId="53"/>
    <cellStyle name="40% - Accent2 2" xfId="54"/>
    <cellStyle name="40% - Accent3 2" xfId="55"/>
    <cellStyle name="40% - Accent4 2" xfId="56"/>
    <cellStyle name="40% - Accent5 2" xfId="57"/>
    <cellStyle name="40% - Accent6 2" xfId="58"/>
    <cellStyle name="40% - Énfasis1 2" xfId="59"/>
    <cellStyle name="40% - Énfasis1 2 2" xfId="60"/>
    <cellStyle name="40% - Énfasis1 3" xfId="61"/>
    <cellStyle name="40% - Énfasis1 4" xfId="62"/>
    <cellStyle name="40% - Énfasis1 5" xfId="63"/>
    <cellStyle name="40% - Énfasis1 6" xfId="64"/>
    <cellStyle name="40% - Énfasis2 2" xfId="65"/>
    <cellStyle name="40% - Énfasis2 2 2" xfId="66"/>
    <cellStyle name="40% - Énfasis2 3" xfId="67"/>
    <cellStyle name="40% - Énfasis2 4" xfId="68"/>
    <cellStyle name="40% - Énfasis2 5" xfId="69"/>
    <cellStyle name="40% - Énfasis2 6" xfId="70"/>
    <cellStyle name="40% - Énfasis3 2" xfId="71"/>
    <cellStyle name="40% - Énfasis3 2 2" xfId="72"/>
    <cellStyle name="40% - Énfasis3 3" xfId="73"/>
    <cellStyle name="40% - Énfasis3 4" xfId="74"/>
    <cellStyle name="40% - Énfasis3 5" xfId="75"/>
    <cellStyle name="40% - Énfasis3 6" xfId="76"/>
    <cellStyle name="40% - Énfasis4 2" xfId="77"/>
    <cellStyle name="40% - Énfasis4 2 2" xfId="78"/>
    <cellStyle name="40% - Énfasis4 3" xfId="79"/>
    <cellStyle name="40% - Énfasis4 4" xfId="80"/>
    <cellStyle name="40% - Énfasis4 5" xfId="81"/>
    <cellStyle name="40% - Énfasis4 6" xfId="82"/>
    <cellStyle name="40% - Énfasis5 2" xfId="83"/>
    <cellStyle name="40% - Énfasis5 2 2" xfId="84"/>
    <cellStyle name="40% - Énfasis5 3" xfId="85"/>
    <cellStyle name="40% - Énfasis5 4" xfId="86"/>
    <cellStyle name="40% - Énfasis5 5" xfId="87"/>
    <cellStyle name="40% - Énfasis5 6" xfId="88"/>
    <cellStyle name="40% - Énfasis6 2" xfId="89"/>
    <cellStyle name="40% - Énfasis6 2 2" xfId="90"/>
    <cellStyle name="40% - Énfasis6 3" xfId="91"/>
    <cellStyle name="40% - Énfasis6 4" xfId="92"/>
    <cellStyle name="40% - Énfasis6 5" xfId="93"/>
    <cellStyle name="40% - Énfasis6 6" xfId="94"/>
    <cellStyle name="60% - Accent1 2" xfId="95"/>
    <cellStyle name="60% - Accent2 2" xfId="96"/>
    <cellStyle name="60% - Accent3 2" xfId="97"/>
    <cellStyle name="60% - Accent4 2" xfId="98"/>
    <cellStyle name="60% - Accent5 2" xfId="99"/>
    <cellStyle name="60% - Accent6 2" xfId="100"/>
    <cellStyle name="60% - Énfasis1 2" xfId="101"/>
    <cellStyle name="60% - Énfasis1 2 2" xfId="102"/>
    <cellStyle name="60% - Énfasis2 2" xfId="103"/>
    <cellStyle name="60% - Énfasis2 2 2" xfId="104"/>
    <cellStyle name="60% - Énfasis3 2" xfId="105"/>
    <cellStyle name="60% - Énfasis3 2 2" xfId="106"/>
    <cellStyle name="60% - Énfasis4 2" xfId="107"/>
    <cellStyle name="60% - Énfasis4 2 2" xfId="108"/>
    <cellStyle name="60% - Énfasis5 2" xfId="109"/>
    <cellStyle name="60% - Énfasis5 2 2" xfId="110"/>
    <cellStyle name="60% - Énfasis6 2" xfId="111"/>
    <cellStyle name="60% - Énfasis6 2 2" xfId="112"/>
    <cellStyle name="Accent1 2" xfId="113"/>
    <cellStyle name="Accent2 2" xfId="114"/>
    <cellStyle name="Accent3 2" xfId="115"/>
    <cellStyle name="Accent4 2" xfId="116"/>
    <cellStyle name="Accent5 2" xfId="117"/>
    <cellStyle name="Accent6 2" xfId="118"/>
    <cellStyle name="Array" xfId="119"/>
    <cellStyle name="Array 2" xfId="120"/>
    <cellStyle name="Array Enter" xfId="121"/>
    <cellStyle name="Array Enter 2" xfId="122"/>
    <cellStyle name="Array_Cuadro No. 1" xfId="123"/>
    <cellStyle name="Bad 2" xfId="124"/>
    <cellStyle name="base paren" xfId="125"/>
    <cellStyle name="Body: normal cell" xfId="126"/>
    <cellStyle name="Buena 2" xfId="127"/>
    <cellStyle name="Buena 2 2" xfId="128"/>
    <cellStyle name="Calculation 2" xfId="129"/>
    <cellStyle name="Cálculo 2" xfId="130"/>
    <cellStyle name="Cálculo 2 2" xfId="131"/>
    <cellStyle name="Celda de comprobación 2" xfId="132"/>
    <cellStyle name="Celda de comprobación 2 2" xfId="133"/>
    <cellStyle name="Celda vinculada 2" xfId="134"/>
    <cellStyle name="Celda vinculada 2 2" xfId="135"/>
    <cellStyle name="Check Cell 2" xfId="136"/>
    <cellStyle name="Comma 10" xfId="137"/>
    <cellStyle name="Comma 10 2" xfId="138"/>
    <cellStyle name="Comma 11" xfId="139"/>
    <cellStyle name="Comma 2" xfId="140"/>
    <cellStyle name="Comma 2 2" xfId="141"/>
    <cellStyle name="Comma 2 2 2" xfId="142"/>
    <cellStyle name="Comma 2 2 3" xfId="143"/>
    <cellStyle name="Comma 2 3" xfId="144"/>
    <cellStyle name="Comma 2 3 2" xfId="145"/>
    <cellStyle name="Comma 2 3 3" xfId="146"/>
    <cellStyle name="Comma 2 3 4" xfId="147"/>
    <cellStyle name="Comma 2 4" xfId="148"/>
    <cellStyle name="Comma 2 5" xfId="149"/>
    <cellStyle name="Comma 2_Cuadro No. 1" xfId="150"/>
    <cellStyle name="Comma 3" xfId="151"/>
    <cellStyle name="Comma 3 2" xfId="152"/>
    <cellStyle name="Comma 3 3" xfId="153"/>
    <cellStyle name="Comma 3 4" xfId="154"/>
    <cellStyle name="Comma 3 5" xfId="155"/>
    <cellStyle name="Comma 4" xfId="156"/>
    <cellStyle name="Comma 4 2" xfId="157"/>
    <cellStyle name="Comma 4 2 2" xfId="158"/>
    <cellStyle name="Comma 4 2 3" xfId="159"/>
    <cellStyle name="Comma 4 3" xfId="160"/>
    <cellStyle name="Comma 4 3 2" xfId="161"/>
    <cellStyle name="Comma 4 3 3" xfId="162"/>
    <cellStyle name="Comma 5" xfId="163"/>
    <cellStyle name="Comma 5 2" xfId="164"/>
    <cellStyle name="Comma 5 3" xfId="165"/>
    <cellStyle name="Comma 6" xfId="166"/>
    <cellStyle name="Comma 6 2" xfId="167"/>
    <cellStyle name="Comma 6 3" xfId="168"/>
    <cellStyle name="Comma 7" xfId="169"/>
    <cellStyle name="Comma 7 2" xfId="170"/>
    <cellStyle name="Comma 7 3" xfId="171"/>
    <cellStyle name="Comma 8" xfId="172"/>
    <cellStyle name="Comma 8 2" xfId="173"/>
    <cellStyle name="Comma 8 3" xfId="174"/>
    <cellStyle name="Comma 9" xfId="175"/>
    <cellStyle name="Comma 9 2" xfId="176"/>
    <cellStyle name="Comma 9 2 2" xfId="177"/>
    <cellStyle name="Comma 9 2 3" xfId="178"/>
    <cellStyle name="Comma 9 3" xfId="179"/>
    <cellStyle name="Comma 9 4" xfId="180"/>
    <cellStyle name="Currency 2" xfId="181"/>
    <cellStyle name="Currency 2 2" xfId="182"/>
    <cellStyle name="Encabezado 4 2" xfId="183"/>
    <cellStyle name="Encabezado 4 2 2" xfId="184"/>
    <cellStyle name="Énfasis1 2" xfId="185"/>
    <cellStyle name="Énfasis1 2 2" xfId="186"/>
    <cellStyle name="Énfasis2 2" xfId="187"/>
    <cellStyle name="Énfasis2 2 2" xfId="188"/>
    <cellStyle name="Énfasis3 2" xfId="189"/>
    <cellStyle name="Énfasis3 2 2" xfId="190"/>
    <cellStyle name="Énfasis4 2" xfId="191"/>
    <cellStyle name="Énfasis4 2 2" xfId="192"/>
    <cellStyle name="Énfasis5 2" xfId="193"/>
    <cellStyle name="Énfasis5 2 2" xfId="194"/>
    <cellStyle name="Énfasis6 2" xfId="195"/>
    <cellStyle name="Énfasis6 2 2" xfId="196"/>
    <cellStyle name="Entrada 2" xfId="197"/>
    <cellStyle name="Entrada 2 2" xfId="198"/>
    <cellStyle name="Entrada 3" xfId="199"/>
    <cellStyle name="Euro" xfId="200"/>
    <cellStyle name="Euro 2" xfId="201"/>
    <cellStyle name="Euro 3" xfId="202"/>
    <cellStyle name="Euro 4" xfId="203"/>
    <cellStyle name="Explanatory Text 2" xfId="204"/>
    <cellStyle name="Font: Calibri, 9pt regular" xfId="205"/>
    <cellStyle name="Footnotes: top row" xfId="206"/>
    <cellStyle name="Good 2" xfId="207"/>
    <cellStyle name="Header: bottom row" xfId="208"/>
    <cellStyle name="Heading 1 2" xfId="209"/>
    <cellStyle name="Heading 2 2" xfId="210"/>
    <cellStyle name="Heading 3 2" xfId="211"/>
    <cellStyle name="Heading 4 2" xfId="212"/>
    <cellStyle name="Hipervínculo 2" xfId="213"/>
    <cellStyle name="Hipervínculo 2 2" xfId="214"/>
    <cellStyle name="Hyperlink 2" xfId="215"/>
    <cellStyle name="Incorrecto 2" xfId="216"/>
    <cellStyle name="Incorrecto 2 2" xfId="217"/>
    <cellStyle name="Input 2" xfId="218"/>
    <cellStyle name="Linked Cell 2" xfId="219"/>
    <cellStyle name="MacroCode" xfId="220"/>
    <cellStyle name="MacroCode 2" xfId="221"/>
    <cellStyle name="Millares" xfId="1" builtinId="3"/>
    <cellStyle name="Millares 10" xfId="222"/>
    <cellStyle name="Millares 10 10" xfId="223"/>
    <cellStyle name="Millares 10 10 2" xfId="224"/>
    <cellStyle name="Millares 10 10 3" xfId="225"/>
    <cellStyle name="Millares 10 11" xfId="226"/>
    <cellStyle name="Millares 10 11 2" xfId="227"/>
    <cellStyle name="Millares 10 11 3" xfId="228"/>
    <cellStyle name="Millares 10 11 4" xfId="229"/>
    <cellStyle name="Millares 10 11 5" xfId="230"/>
    <cellStyle name="Millares 10 2" xfId="231"/>
    <cellStyle name="Millares 10 2 2" xfId="232"/>
    <cellStyle name="Millares 10 2 3" xfId="233"/>
    <cellStyle name="Millares 10 2 4" xfId="234"/>
    <cellStyle name="Millares 10 3" xfId="235"/>
    <cellStyle name="Millares 10 3 2" xfId="236"/>
    <cellStyle name="Millares 10 3 3" xfId="237"/>
    <cellStyle name="Millares 10 4" xfId="238"/>
    <cellStyle name="Millares 10 5" xfId="239"/>
    <cellStyle name="Millares 10 5 2" xfId="240"/>
    <cellStyle name="Millares 10 6" xfId="241"/>
    <cellStyle name="Millares 10 6 2" xfId="242"/>
    <cellStyle name="Millares 10 6 3" xfId="243"/>
    <cellStyle name="Millares 10 7" xfId="244"/>
    <cellStyle name="Millares 10 7 2" xfId="245"/>
    <cellStyle name="Millares 10 7 3" xfId="246"/>
    <cellStyle name="Millares 10 8" xfId="247"/>
    <cellStyle name="Millares 10 8 2" xfId="248"/>
    <cellStyle name="Millares 10 8 3" xfId="249"/>
    <cellStyle name="Millares 10 9" xfId="250"/>
    <cellStyle name="Millares 10 9 2" xfId="251"/>
    <cellStyle name="Millares 10 9 3" xfId="252"/>
    <cellStyle name="Millares 11" xfId="253"/>
    <cellStyle name="Millares 11 2" xfId="254"/>
    <cellStyle name="Millares 11 2 2" xfId="255"/>
    <cellStyle name="Millares 11 2 3" xfId="256"/>
    <cellStyle name="Millares 11 3" xfId="257"/>
    <cellStyle name="Millares 11 4" xfId="258"/>
    <cellStyle name="Millares 12" xfId="259"/>
    <cellStyle name="Millares 12 2" xfId="260"/>
    <cellStyle name="Millares 13" xfId="261"/>
    <cellStyle name="Millares 13 2" xfId="262"/>
    <cellStyle name="Millares 14" xfId="263"/>
    <cellStyle name="Millares 14 2" xfId="264"/>
    <cellStyle name="Millares 15" xfId="265"/>
    <cellStyle name="Millares 15 2" xfId="266"/>
    <cellStyle name="Millares 15 3" xfId="267"/>
    <cellStyle name="Millares 16" xfId="268"/>
    <cellStyle name="Millares 16 2" xfId="269"/>
    <cellStyle name="Millares 16 3" xfId="270"/>
    <cellStyle name="Millares 16 4" xfId="271"/>
    <cellStyle name="Millares 17" xfId="272"/>
    <cellStyle name="Millares 17 2" xfId="273"/>
    <cellStyle name="Millares 18" xfId="274"/>
    <cellStyle name="Millares 18 2" xfId="275"/>
    <cellStyle name="Millares 18 3" xfId="276"/>
    <cellStyle name="Millares 19" xfId="277"/>
    <cellStyle name="Millares 19 2" xfId="278"/>
    <cellStyle name="Millares 19 3" xfId="279"/>
    <cellStyle name="Millares 2" xfId="280"/>
    <cellStyle name="Millares 2 2" xfId="281"/>
    <cellStyle name="Millares 2 2 2" xfId="282"/>
    <cellStyle name="Millares 2 2 2 2" xfId="283"/>
    <cellStyle name="Millares 2 2 2 3" xfId="284"/>
    <cellStyle name="Millares 2 2 3" xfId="285"/>
    <cellStyle name="Millares 2 2 3 2" xfId="286"/>
    <cellStyle name="Millares 2 2 3 3" xfId="287"/>
    <cellStyle name="Millares 2 2 4" xfId="288"/>
    <cellStyle name="Millares 2 2 5" xfId="289"/>
    <cellStyle name="Millares 2 2_Cuadro No. 1" xfId="290"/>
    <cellStyle name="Millares 2 3" xfId="291"/>
    <cellStyle name="Millares 2 3 2" xfId="292"/>
    <cellStyle name="Millares 2 4" xfId="293"/>
    <cellStyle name="Millares 2 5" xfId="294"/>
    <cellStyle name="Millares 2 5 2" xfId="295"/>
    <cellStyle name="Millares 2 5 3" xfId="296"/>
    <cellStyle name="Millares 2 6" xfId="297"/>
    <cellStyle name="Millares 2_Cuadro No. 1" xfId="298"/>
    <cellStyle name="Millares 20" xfId="299"/>
    <cellStyle name="Millares 21" xfId="300"/>
    <cellStyle name="Millares 22" xfId="301"/>
    <cellStyle name="Millares 23" xfId="302"/>
    <cellStyle name="Millares 24" xfId="303"/>
    <cellStyle name="Millares 25" xfId="304"/>
    <cellStyle name="Millares 26" xfId="305"/>
    <cellStyle name="Millares 27" xfId="306"/>
    <cellStyle name="Millares 28" xfId="307"/>
    <cellStyle name="Millares 29" xfId="308"/>
    <cellStyle name="Millares 3" xfId="309"/>
    <cellStyle name="Millares 3 2" xfId="310"/>
    <cellStyle name="Millares 3 2 2" xfId="311"/>
    <cellStyle name="Millares 3 2 2 2" xfId="312"/>
    <cellStyle name="Millares 3 2 3" xfId="313"/>
    <cellStyle name="Millares 3 2 3 2" xfId="314"/>
    <cellStyle name="Millares 3 2 3 3" xfId="315"/>
    <cellStyle name="Millares 3 3" xfId="316"/>
    <cellStyle name="Millares 3 3 2" xfId="317"/>
    <cellStyle name="Millares 3 3 3" xfId="318"/>
    <cellStyle name="Millares 3 4" xfId="319"/>
    <cellStyle name="Millares 3 4 2" xfId="320"/>
    <cellStyle name="Millares 3 4 3" xfId="321"/>
    <cellStyle name="Millares 3 5" xfId="322"/>
    <cellStyle name="Millares 3 5 2" xfId="323"/>
    <cellStyle name="Millares 3 5 3" xfId="324"/>
    <cellStyle name="Millares 3 6" xfId="325"/>
    <cellStyle name="Millares 3_Cuadro No. 1" xfId="326"/>
    <cellStyle name="Millares 30" xfId="327"/>
    <cellStyle name="Millares 31" xfId="328"/>
    <cellStyle name="Millares 32" xfId="329"/>
    <cellStyle name="Millares 33" xfId="330"/>
    <cellStyle name="Millares 34" xfId="331"/>
    <cellStyle name="Millares 35" xfId="332"/>
    <cellStyle name="Millares 36" xfId="333"/>
    <cellStyle name="Millares 37" xfId="334"/>
    <cellStyle name="Millares 38" xfId="335"/>
    <cellStyle name="Millares 39" xfId="336"/>
    <cellStyle name="Millares 4" xfId="337"/>
    <cellStyle name="Millares 4 2" xfId="338"/>
    <cellStyle name="Millares 4 2 2" xfId="339"/>
    <cellStyle name="Millares 4 2 3" xfId="340"/>
    <cellStyle name="Millares 4 3" xfId="341"/>
    <cellStyle name="Millares 4 3 2" xfId="342"/>
    <cellStyle name="Millares 4 3 3" xfId="343"/>
    <cellStyle name="Millares 4 4" xfId="344"/>
    <cellStyle name="Millares 4 4 2" xfId="345"/>
    <cellStyle name="Millares 4 4 3" xfId="346"/>
    <cellStyle name="Millares 4 5" xfId="347"/>
    <cellStyle name="Millares 4 5 2" xfId="348"/>
    <cellStyle name="Millares 4 5 3" xfId="349"/>
    <cellStyle name="Millares 4 6" xfId="350"/>
    <cellStyle name="Millares 4 6 2" xfId="351"/>
    <cellStyle name="Millares 4 6 3" xfId="352"/>
    <cellStyle name="Millares 4 7" xfId="353"/>
    <cellStyle name="Millares 4 8" xfId="354"/>
    <cellStyle name="Millares 4_Cuadro No. 1" xfId="355"/>
    <cellStyle name="Millares 40" xfId="356"/>
    <cellStyle name="Millares 41" xfId="357"/>
    <cellStyle name="Millares 42" xfId="358"/>
    <cellStyle name="Millares 43" xfId="359"/>
    <cellStyle name="Millares 44" xfId="360"/>
    <cellStyle name="Millares 45" xfId="361"/>
    <cellStyle name="Millares 46" xfId="362"/>
    <cellStyle name="Millares 47" xfId="363"/>
    <cellStyle name="Millares 48" xfId="364"/>
    <cellStyle name="Millares 49" xfId="365"/>
    <cellStyle name="Millares 5" xfId="366"/>
    <cellStyle name="Millares 5 2" xfId="367"/>
    <cellStyle name="Millares 5 2 2" xfId="368"/>
    <cellStyle name="Millares 5 2 3" xfId="369"/>
    <cellStyle name="Millares 5 3" xfId="370"/>
    <cellStyle name="Millares 5 3 2" xfId="371"/>
    <cellStyle name="Millares 5 3 3" xfId="372"/>
    <cellStyle name="Millares 5 4" xfId="373"/>
    <cellStyle name="Millares 5 5" xfId="374"/>
    <cellStyle name="Millares 5_Cuadro No. 1" xfId="375"/>
    <cellStyle name="Millares 50" xfId="376"/>
    <cellStyle name="Millares 51" xfId="377"/>
    <cellStyle name="Millares 52" xfId="378"/>
    <cellStyle name="Millares 53" xfId="379"/>
    <cellStyle name="Millares 54" xfId="380"/>
    <cellStyle name="Millares 55" xfId="381"/>
    <cellStyle name="Millares 56" xfId="382"/>
    <cellStyle name="Millares 57" xfId="9"/>
    <cellStyle name="Millares 58" xfId="383"/>
    <cellStyle name="Millares 59" xfId="384"/>
    <cellStyle name="Millares 6" xfId="385"/>
    <cellStyle name="Millares 6 2" xfId="386"/>
    <cellStyle name="Millares 6 2 2" xfId="387"/>
    <cellStyle name="Millares 6 3" xfId="388"/>
    <cellStyle name="Millares 60" xfId="389"/>
    <cellStyle name="Millares 61" xfId="390"/>
    <cellStyle name="Millares 62" xfId="391"/>
    <cellStyle name="Millares 63" xfId="392"/>
    <cellStyle name="Millares 64" xfId="393"/>
    <cellStyle name="Millares 7" xfId="394"/>
    <cellStyle name="Millares 7 2" xfId="395"/>
    <cellStyle name="Millares 7 2 2" xfId="396"/>
    <cellStyle name="Millares 7 2 3" xfId="397"/>
    <cellStyle name="Millares 7 3" xfId="398"/>
    <cellStyle name="Millares 7 4" xfId="399"/>
    <cellStyle name="Millares 8" xfId="400"/>
    <cellStyle name="Millares 8 2" xfId="401"/>
    <cellStyle name="Millares 8 2 2" xfId="402"/>
    <cellStyle name="Millares 8 2 3" xfId="403"/>
    <cellStyle name="Millares 8 3" xfId="404"/>
    <cellStyle name="Millares 8 3 2" xfId="405"/>
    <cellStyle name="Millares 8 3 3" xfId="406"/>
    <cellStyle name="Millares 8 4" xfId="407"/>
    <cellStyle name="Millares 9" xfId="408"/>
    <cellStyle name="Millares 9 2" xfId="409"/>
    <cellStyle name="Millares 9 2 2" xfId="410"/>
    <cellStyle name="Millares 9 2 3" xfId="411"/>
    <cellStyle name="Millares 9 2 4" xfId="412"/>
    <cellStyle name="Millares 9 3" xfId="413"/>
    <cellStyle name="Millares 9 3 2" xfId="414"/>
    <cellStyle name="Millares 9 3 3" xfId="415"/>
    <cellStyle name="Millares 9 4" xfId="416"/>
    <cellStyle name="Millares 9 5" xfId="417"/>
    <cellStyle name="Millares 9 5 2" xfId="418"/>
    <cellStyle name="Millares 9 5 3" xfId="419"/>
    <cellStyle name="Millares 9 6" xfId="420"/>
    <cellStyle name="Millares 9 6 2" xfId="421"/>
    <cellStyle name="Millares 9 6 3" xfId="422"/>
    <cellStyle name="Millares 9 7" xfId="423"/>
    <cellStyle name="Millares 9 8" xfId="424"/>
    <cellStyle name="Moneda 2" xfId="425"/>
    <cellStyle name="Moneda 2 2" xfId="426"/>
    <cellStyle name="Moneda 3" xfId="427"/>
    <cellStyle name="Moneda 4" xfId="428"/>
    <cellStyle name="Moneda 4 2" xfId="429"/>
    <cellStyle name="Moneda 4 3" xfId="430"/>
    <cellStyle name="Moneda 5" xfId="431"/>
    <cellStyle name="Moneda 5 2" xfId="432"/>
    <cellStyle name="Moneda 5 3" xfId="433"/>
    <cellStyle name="Moneda 5 3 2" xfId="434"/>
    <cellStyle name="Neutral 2" xfId="435"/>
    <cellStyle name="Neutral 2 2" xfId="436"/>
    <cellStyle name="Normal" xfId="0" builtinId="0"/>
    <cellStyle name="Normal 10" xfId="437"/>
    <cellStyle name="Normal 10 2" xfId="438"/>
    <cellStyle name="Normal 10 2 2" xfId="439"/>
    <cellStyle name="Normal 10 2 2 2" xfId="440"/>
    <cellStyle name="Normal 10 2 3" xfId="441"/>
    <cellStyle name="Normal 10 3" xfId="8"/>
    <cellStyle name="Normal 10 3 2" xfId="442"/>
    <cellStyle name="Normal 10 4" xfId="443"/>
    <cellStyle name="Normal 10_Cuadro No. 1" xfId="444"/>
    <cellStyle name="Normal 11" xfId="445"/>
    <cellStyle name="Normal 11 2" xfId="4"/>
    <cellStyle name="Normal 11_Estimado Mensual" xfId="446"/>
    <cellStyle name="Normal 12" xfId="447"/>
    <cellStyle name="Normal 12 2" xfId="448"/>
    <cellStyle name="Normal 13" xfId="449"/>
    <cellStyle name="Normal 13 2" xfId="450"/>
    <cellStyle name="Normal 14" xfId="451"/>
    <cellStyle name="Normal 14 2" xfId="452"/>
    <cellStyle name="Normal 15" xfId="453"/>
    <cellStyle name="Normal 15 2" xfId="454"/>
    <cellStyle name="Normal 16" xfId="455"/>
    <cellStyle name="Normal 17" xfId="456"/>
    <cellStyle name="Normal 18" xfId="457"/>
    <cellStyle name="Normal 19" xfId="458"/>
    <cellStyle name="Normal 2" xfId="5"/>
    <cellStyle name="Normal 2 2" xfId="3"/>
    <cellStyle name="Normal 2 2 2" xfId="6"/>
    <cellStyle name="Normal 2 2 2 2" xfId="459"/>
    <cellStyle name="Normal 2 2 3" xfId="460"/>
    <cellStyle name="Normal 2 2 4" xfId="461"/>
    <cellStyle name="Normal 2 3" xfId="462"/>
    <cellStyle name="Normal 2 3 2" xfId="463"/>
    <cellStyle name="Normal 2 4" xfId="464"/>
    <cellStyle name="Normal 2 4 2" xfId="465"/>
    <cellStyle name="Normal 2 5" xfId="466"/>
    <cellStyle name="Normal 2 5 2" xfId="467"/>
    <cellStyle name="Normal 2 6" xfId="468"/>
    <cellStyle name="Normal 2 7" xfId="469"/>
    <cellStyle name="Normal 2_Cuadro No. 1" xfId="470"/>
    <cellStyle name="Normal 20" xfId="471"/>
    <cellStyle name="Normal 21" xfId="472"/>
    <cellStyle name="Normal 22" xfId="473"/>
    <cellStyle name="Normal 23" xfId="474"/>
    <cellStyle name="Normal 24" xfId="475"/>
    <cellStyle name="Normal 25" xfId="476"/>
    <cellStyle name="Normal 26" xfId="477"/>
    <cellStyle name="Normal 26 2" xfId="478"/>
    <cellStyle name="Normal 27" xfId="479"/>
    <cellStyle name="Normal 28" xfId="480"/>
    <cellStyle name="Normal 29" xfId="481"/>
    <cellStyle name="Normal 3" xfId="7"/>
    <cellStyle name="Normal 3 2" xfId="483"/>
    <cellStyle name="Normal 3 2 2" xfId="484"/>
    <cellStyle name="Normal 3 2 3" xfId="485"/>
    <cellStyle name="Normal 3 3" xfId="486"/>
    <cellStyle name="Normal 3 3 2" xfId="487"/>
    <cellStyle name="Normal 3 4" xfId="488"/>
    <cellStyle name="Normal 3 4 2" xfId="489"/>
    <cellStyle name="Normal 3 4 3" xfId="490"/>
    <cellStyle name="Normal 3 5" xfId="491"/>
    <cellStyle name="Normal 3 5 2" xfId="492"/>
    <cellStyle name="Normal 3 6" xfId="493"/>
    <cellStyle name="Normal 3 7" xfId="494"/>
    <cellStyle name="Normal 3 8" xfId="482"/>
    <cellStyle name="Normal 3_COMP.Febrero 2018" xfId="495"/>
    <cellStyle name="Normal 30" xfId="496"/>
    <cellStyle name="Normal 31" xfId="497"/>
    <cellStyle name="Normal 32" xfId="498"/>
    <cellStyle name="Normal 33" xfId="499"/>
    <cellStyle name="Normal 34" xfId="500"/>
    <cellStyle name="Normal 35" xfId="501"/>
    <cellStyle name="Normal 35 2" xfId="502"/>
    <cellStyle name="Normal 36" xfId="503"/>
    <cellStyle name="Normal 37" xfId="504"/>
    <cellStyle name="Normal 38" xfId="505"/>
    <cellStyle name="Normal 39" xfId="506"/>
    <cellStyle name="Normal 4" xfId="507"/>
    <cellStyle name="Normal 4 2" xfId="508"/>
    <cellStyle name="Normal 4 2 2" xfId="509"/>
    <cellStyle name="Normal 4 2 3" xfId="510"/>
    <cellStyle name="Normal 4 3" xfId="10"/>
    <cellStyle name="Normal 4_Cuadro No. 1" xfId="511"/>
    <cellStyle name="Normal 40" xfId="512"/>
    <cellStyle name="Normal 41" xfId="513"/>
    <cellStyle name="Normal 42" xfId="514"/>
    <cellStyle name="Normal 43" xfId="515"/>
    <cellStyle name="Normal 44" xfId="516"/>
    <cellStyle name="Normal 45" xfId="517"/>
    <cellStyle name="Normal 46" xfId="518"/>
    <cellStyle name="Normal 47" xfId="519"/>
    <cellStyle name="Normal 48" xfId="520"/>
    <cellStyle name="Normal 49" xfId="521"/>
    <cellStyle name="Normal 5" xfId="522"/>
    <cellStyle name="Normal 5 2" xfId="523"/>
    <cellStyle name="Normal 5 2 2" xfId="524"/>
    <cellStyle name="Normal 5 2 3" xfId="525"/>
    <cellStyle name="Normal 5 3" xfId="526"/>
    <cellStyle name="Normal 5 3 2" xfId="527"/>
    <cellStyle name="Normal 5 3 3" xfId="528"/>
    <cellStyle name="Normal 5 3 4" xfId="529"/>
    <cellStyle name="Normal 5 4" xfId="530"/>
    <cellStyle name="Normal 5 4 2" xfId="531"/>
    <cellStyle name="Normal 5 4 3" xfId="532"/>
    <cellStyle name="Normal 5 5" xfId="533"/>
    <cellStyle name="Normal 5 5 2" xfId="534"/>
    <cellStyle name="Normal 5 6" xfId="535"/>
    <cellStyle name="Normal 5 6 2" xfId="536"/>
    <cellStyle name="Normal 5_Cuadro No. 1" xfId="537"/>
    <cellStyle name="Normal 50" xfId="538"/>
    <cellStyle name="Normal 51" xfId="539"/>
    <cellStyle name="Normal 52" xfId="540"/>
    <cellStyle name="Normal 53" xfId="541"/>
    <cellStyle name="Normal 54" xfId="542"/>
    <cellStyle name="Normal 55" xfId="543"/>
    <cellStyle name="Normal 56" xfId="544"/>
    <cellStyle name="Normal 57" xfId="545"/>
    <cellStyle name="Normal 58" xfId="546"/>
    <cellStyle name="Normal 6" xfId="547"/>
    <cellStyle name="Normal 6 2" xfId="548"/>
    <cellStyle name="Normal 6 2 2" xfId="549"/>
    <cellStyle name="Normal 6 2 2 2" xfId="550"/>
    <cellStyle name="Normal 6 2 2 3" xfId="551"/>
    <cellStyle name="Normal 6 2 3" xfId="552"/>
    <cellStyle name="Normal 6 2 3 2" xfId="553"/>
    <cellStyle name="Normal 6 2 4" xfId="554"/>
    <cellStyle name="Normal 6 2 5" xfId="555"/>
    <cellStyle name="Normal 6 2_Cuadro No. 1" xfId="556"/>
    <cellStyle name="Normal 6 3" xfId="557"/>
    <cellStyle name="Normal 6 3 2" xfId="558"/>
    <cellStyle name="Normal 6 3 3" xfId="559"/>
    <cellStyle name="Normal 6 4" xfId="560"/>
    <cellStyle name="Normal 6 4 2" xfId="561"/>
    <cellStyle name="Normal 6 5" xfId="562"/>
    <cellStyle name="Normal 6 5 2" xfId="563"/>
    <cellStyle name="Normal 6 6" xfId="564"/>
    <cellStyle name="Normal 6 6 2" xfId="565"/>
    <cellStyle name="Normal 6 7" xfId="566"/>
    <cellStyle name="Normal 6_Cuadro No. 1" xfId="567"/>
    <cellStyle name="Normal 7" xfId="568"/>
    <cellStyle name="Normal 7 2" xfId="569"/>
    <cellStyle name="Normal 7 2 2" xfId="570"/>
    <cellStyle name="Normal 7 2 2 2" xfId="571"/>
    <cellStyle name="Normal 7 2 3" xfId="572"/>
    <cellStyle name="Normal 7 2 4" xfId="573"/>
    <cellStyle name="Normal 7 3" xfId="574"/>
    <cellStyle name="Normal 7 3 2" xfId="575"/>
    <cellStyle name="Normal 7 3 3" xfId="576"/>
    <cellStyle name="Normal 7 4" xfId="577"/>
    <cellStyle name="Normal 7 4 2" xfId="578"/>
    <cellStyle name="Normal 7 4 3" xfId="579"/>
    <cellStyle name="Normal 7 5" xfId="580"/>
    <cellStyle name="Normal 7 5 2" xfId="581"/>
    <cellStyle name="Normal 7 6" xfId="582"/>
    <cellStyle name="Normal 7 6 2" xfId="583"/>
    <cellStyle name="Normal 7 7" xfId="584"/>
    <cellStyle name="Normal 8" xfId="585"/>
    <cellStyle name="Normal 8 2" xfId="586"/>
    <cellStyle name="Normal 8 2 2" xfId="587"/>
    <cellStyle name="Normal 8 2 3" xfId="588"/>
    <cellStyle name="Normal 8 3" xfId="589"/>
    <cellStyle name="Normal 8 3 2" xfId="590"/>
    <cellStyle name="Normal 8 3 3" xfId="591"/>
    <cellStyle name="Normal 8 4" xfId="592"/>
    <cellStyle name="Normal 8 5" xfId="593"/>
    <cellStyle name="Normal 8_Cuadro No. 1" xfId="594"/>
    <cellStyle name="Normal 9" xfId="595"/>
    <cellStyle name="Normal 9 2" xfId="596"/>
    <cellStyle name="Normal 9 2 2" xfId="597"/>
    <cellStyle name="Normal 9 2 3" xfId="598"/>
    <cellStyle name="Normal 9 3" xfId="599"/>
    <cellStyle name="Normal 9 3 2" xfId="600"/>
    <cellStyle name="Normal 9 3 3" xfId="601"/>
    <cellStyle name="Normal 9 4" xfId="602"/>
    <cellStyle name="Normal 9 4 2" xfId="603"/>
    <cellStyle name="Normal 9 5" xfId="604"/>
    <cellStyle name="Normal 9_Cuadro No. 1" xfId="605"/>
    <cellStyle name="Notas 2" xfId="606"/>
    <cellStyle name="Notas 2 2" xfId="607"/>
    <cellStyle name="Notas 2 2 2" xfId="608"/>
    <cellStyle name="Notas 2 2 3" xfId="609"/>
    <cellStyle name="Notas 2 3" xfId="610"/>
    <cellStyle name="Notas 2 4" xfId="611"/>
    <cellStyle name="Notas 2_Cuadro No. 1" xfId="612"/>
    <cellStyle name="Notas 3" xfId="613"/>
    <cellStyle name="Notas 4" xfId="614"/>
    <cellStyle name="Notas 5" xfId="615"/>
    <cellStyle name="Notas 6" xfId="616"/>
    <cellStyle name="Notas 7" xfId="617"/>
    <cellStyle name="Note 2" xfId="618"/>
    <cellStyle name="Output 2" xfId="619"/>
    <cellStyle name="Parent row" xfId="620"/>
    <cellStyle name="Percent 2" xfId="621"/>
    <cellStyle name="Percent 2 2" xfId="622"/>
    <cellStyle name="Percent 2 2 2" xfId="623"/>
    <cellStyle name="Percent 2 2 3" xfId="624"/>
    <cellStyle name="Percent 2 3" xfId="625"/>
    <cellStyle name="Percent 2 4" xfId="626"/>
    <cellStyle name="Percent 3" xfId="627"/>
    <cellStyle name="Percent 3 2" xfId="628"/>
    <cellStyle name="Percent 3 3" xfId="629"/>
    <cellStyle name="Percent 4" xfId="630"/>
    <cellStyle name="Percent 4 2" xfId="631"/>
    <cellStyle name="Percent 4 3" xfId="632"/>
    <cellStyle name="Percent 5" xfId="633"/>
    <cellStyle name="Percent 5 2" xfId="634"/>
    <cellStyle name="Percent 5 3" xfId="635"/>
    <cellStyle name="Percent 6" xfId="636"/>
    <cellStyle name="Percent 6 2" xfId="637"/>
    <cellStyle name="Percent 6 3" xfId="638"/>
    <cellStyle name="Percent 7" xfId="639"/>
    <cellStyle name="Percent 7 2" xfId="640"/>
    <cellStyle name="Percent 7 2 2" xfId="641"/>
    <cellStyle name="Percent 7 2 3" xfId="642"/>
    <cellStyle name="Percent 7 3" xfId="643"/>
    <cellStyle name="Percent 7 4" xfId="644"/>
    <cellStyle name="Percent 8" xfId="645"/>
    <cellStyle name="Percent 8 2" xfId="646"/>
    <cellStyle name="Porcentaje" xfId="2" builtinId="5"/>
    <cellStyle name="Porcentaje 2" xfId="647"/>
    <cellStyle name="Porcentaje 3" xfId="648"/>
    <cellStyle name="Porcentual 2" xfId="649"/>
    <cellStyle name="Porcentual 2 2" xfId="650"/>
    <cellStyle name="Porcentual 2 2 2" xfId="651"/>
    <cellStyle name="Porcentual 2 2 3" xfId="652"/>
    <cellStyle name="Porcentual 2 3" xfId="653"/>
    <cellStyle name="Porcentual 2 4" xfId="654"/>
    <cellStyle name="Porcentual 2 5" xfId="655"/>
    <cellStyle name="Porcentual 3" xfId="656"/>
    <cellStyle name="Porcentual 3 2" xfId="657"/>
    <cellStyle name="Porcentual 3 2 2" xfId="658"/>
    <cellStyle name="Porcentual 3 2 3" xfId="659"/>
    <cellStyle name="Porcentual 3 3" xfId="660"/>
    <cellStyle name="Porcentual 4" xfId="661"/>
    <cellStyle name="Porcentual 4 2" xfId="662"/>
    <cellStyle name="Porcentual 4 3" xfId="663"/>
    <cellStyle name="Porcentual 4 4" xfId="664"/>
    <cellStyle name="Porcentual 4 5" xfId="665"/>
    <cellStyle name="Porcentual 5" xfId="666"/>
    <cellStyle name="Porcentual 6" xfId="667"/>
    <cellStyle name="Porcentual 6 2" xfId="668"/>
    <cellStyle name="Porcentual 7" xfId="669"/>
    <cellStyle name="Porcentual 7 2" xfId="670"/>
    <cellStyle name="Porcentual 8" xfId="671"/>
    <cellStyle name="Porcentual 8 2" xfId="672"/>
    <cellStyle name="Porcentual 9" xfId="673"/>
    <cellStyle name="Red Text" xfId="674"/>
    <cellStyle name="Red Text 2" xfId="675"/>
    <cellStyle name="Salida 2" xfId="676"/>
    <cellStyle name="Salida 2 2" xfId="677"/>
    <cellStyle name="Table title" xfId="678"/>
    <cellStyle name="Texto de advertencia 2" xfId="679"/>
    <cellStyle name="Texto de advertencia 2 2" xfId="680"/>
    <cellStyle name="Texto explicativo 2" xfId="681"/>
    <cellStyle name="Texto explicativo 2 2" xfId="682"/>
    <cellStyle name="Title 2" xfId="683"/>
    <cellStyle name="Título 1 2" xfId="684"/>
    <cellStyle name="Título 1 2 2" xfId="685"/>
    <cellStyle name="Título 2 2" xfId="686"/>
    <cellStyle name="Título 2 2 2" xfId="687"/>
    <cellStyle name="Título 3 2" xfId="688"/>
    <cellStyle name="Título 3 2 2" xfId="689"/>
    <cellStyle name="Título 4" xfId="690"/>
    <cellStyle name="Título 4 2" xfId="691"/>
    <cellStyle name="Título 5" xfId="692"/>
    <cellStyle name="Título 6" xfId="693"/>
    <cellStyle name="TopGrey" xfId="694"/>
    <cellStyle name="TopGrey 2" xfId="695"/>
    <cellStyle name="Total 2" xfId="696"/>
    <cellStyle name="Total 2 2" xfId="697"/>
    <cellStyle name="Total 2_COMP.Febrero 2018" xfId="698"/>
    <cellStyle name="Total 3" xfId="699"/>
    <cellStyle name="Warning Text 2" xfId="7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723900</xdr:colOff>
      <xdr:row>0</xdr:row>
      <xdr:rowOff>114301</xdr:rowOff>
    </xdr:from>
    <xdr:to>
      <xdr:col>4</xdr:col>
      <xdr:colOff>1185432</xdr:colOff>
      <xdr:row>4</xdr:row>
      <xdr:rowOff>19051</xdr:rowOff>
    </xdr:to>
    <xdr:pic>
      <xdr:nvPicPr>
        <xdr:cNvPr id="5" name="Imagen 3">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77050" y="114301"/>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1181100</xdr:colOff>
      <xdr:row>0</xdr:row>
      <xdr:rowOff>76201</xdr:rowOff>
    </xdr:from>
    <xdr:to>
      <xdr:col>5</xdr:col>
      <xdr:colOff>14146</xdr:colOff>
      <xdr:row>4</xdr:row>
      <xdr:rowOff>1</xdr:rowOff>
    </xdr:to>
    <xdr:pic>
      <xdr:nvPicPr>
        <xdr:cNvPr id="5" name="Imagen 3">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924800" y="76201"/>
          <a:ext cx="1881046" cy="933450"/>
        </a:xfrm>
        <a:prstGeom prst="rect">
          <a:avLst/>
        </a:prstGeom>
      </xdr:spPr>
    </xdr:pic>
    <xdr:clientData/>
  </xdr:twoCellAnchor>
  <xdr:twoCellAnchor editAs="oneCell">
    <xdr:from>
      <xdr:col>0</xdr:col>
      <xdr:colOff>647700</xdr:colOff>
      <xdr:row>0</xdr:row>
      <xdr:rowOff>104776</xdr:rowOff>
    </xdr:from>
    <xdr:to>
      <xdr:col>1</xdr:col>
      <xdr:colOff>771525</xdr:colOff>
      <xdr:row>3</xdr:row>
      <xdr:rowOff>65471</xdr:rowOff>
    </xdr:to>
    <xdr:pic>
      <xdr:nvPicPr>
        <xdr:cNvPr id="6" name="Imagen 5">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647700" y="1047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19050</xdr:colOff>
      <xdr:row>0</xdr:row>
      <xdr:rowOff>190501</xdr:rowOff>
    </xdr:from>
    <xdr:to>
      <xdr:col>4</xdr:col>
      <xdr:colOff>202335</xdr:colOff>
      <xdr:row>3</xdr:row>
      <xdr:rowOff>152400</xdr:rowOff>
    </xdr:to>
    <xdr:pic>
      <xdr:nvPicPr>
        <xdr:cNvPr id="5" name="Imagen 3">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382000" y="190501"/>
          <a:ext cx="1564410" cy="781049"/>
        </a:xfrm>
        <a:prstGeom prst="rect">
          <a:avLst/>
        </a:prstGeom>
      </xdr:spPr>
    </xdr:pic>
    <xdr:clientData/>
  </xdr:twoCellAnchor>
  <xdr:twoCellAnchor editAs="oneCell">
    <xdr:from>
      <xdr:col>0</xdr:col>
      <xdr:colOff>866775</xdr:colOff>
      <xdr:row>0</xdr:row>
      <xdr:rowOff>238125</xdr:rowOff>
    </xdr:from>
    <xdr:to>
      <xdr:col>1</xdr:col>
      <xdr:colOff>1538020</xdr:colOff>
      <xdr:row>3</xdr:row>
      <xdr:rowOff>171450</xdr:rowOff>
    </xdr:to>
    <xdr:pic>
      <xdr:nvPicPr>
        <xdr:cNvPr id="6" name="Imagen 5">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66775" y="2381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704850</xdr:colOff>
      <xdr:row>0</xdr:row>
      <xdr:rowOff>276226</xdr:rowOff>
    </xdr:from>
    <xdr:to>
      <xdr:col>1</xdr:col>
      <xdr:colOff>1292959</xdr:colOff>
      <xdr:row>4</xdr:row>
      <xdr:rowOff>28576</xdr:rowOff>
    </xdr:to>
    <xdr:pic>
      <xdr:nvPicPr>
        <xdr:cNvPr id="5" name="Imagen 4">
          <a:extLst>
            <a:ext uri="{FF2B5EF4-FFF2-40B4-BE49-F238E27FC236}">
              <a16:creationId xmlns=""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4850" y="276226"/>
          <a:ext cx="1731109" cy="762000"/>
        </a:xfrm>
        <a:prstGeom prst="rect">
          <a:avLst/>
        </a:prstGeom>
      </xdr:spPr>
    </xdr:pic>
    <xdr:clientData/>
  </xdr:twoCellAnchor>
  <xdr:twoCellAnchor editAs="oneCell">
    <xdr:from>
      <xdr:col>2</xdr:col>
      <xdr:colOff>1352891</xdr:colOff>
      <xdr:row>0</xdr:row>
      <xdr:rowOff>152401</xdr:rowOff>
    </xdr:from>
    <xdr:to>
      <xdr:col>4</xdr:col>
      <xdr:colOff>536772</xdr:colOff>
      <xdr:row>3</xdr:row>
      <xdr:rowOff>161925</xdr:rowOff>
    </xdr:to>
    <xdr:pic>
      <xdr:nvPicPr>
        <xdr:cNvPr id="6" name="Imagen 3">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7344116" y="1524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10584</xdr:colOff>
      <xdr:row>1</xdr:row>
      <xdr:rowOff>197236</xdr:rowOff>
    </xdr:from>
    <xdr:ext cx="1753980" cy="787545"/>
    <xdr:pic>
      <xdr:nvPicPr>
        <xdr:cNvPr id="3" name="Imagen 2">
          <a:extLst>
            <a:ext uri="{FF2B5EF4-FFF2-40B4-BE49-F238E27FC236}">
              <a16:creationId xmlns=""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363009" y="559186"/>
          <a:ext cx="1753980" cy="787545"/>
        </a:xfrm>
        <a:prstGeom prst="rect">
          <a:avLst/>
        </a:prstGeom>
      </xdr:spPr>
    </xdr:pic>
    <xdr:clientData/>
  </xdr:oneCellAnchor>
  <xdr:oneCellAnchor>
    <xdr:from>
      <xdr:col>7</xdr:col>
      <xdr:colOff>38100</xdr:colOff>
      <xdr:row>1</xdr:row>
      <xdr:rowOff>66675</xdr:rowOff>
    </xdr:from>
    <xdr:ext cx="1668319" cy="870479"/>
    <xdr:pic>
      <xdr:nvPicPr>
        <xdr:cNvPr id="4" name="Imagen 3">
          <a:extLst>
            <a:ext uri="{FF2B5EF4-FFF2-40B4-BE49-F238E27FC236}">
              <a16:creationId xmlns=""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0906125" y="428625"/>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gprd-my.sharepoint.com/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M33"/>
  <sheetViews>
    <sheetView showGridLines="0" tabSelected="1" zoomScaleNormal="100" workbookViewId="0">
      <selection activeCell="E57" sqref="E57"/>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s>
  <sheetData>
    <row r="1" spans="1:13" ht="28.5" customHeight="1">
      <c r="A1" s="104" t="s">
        <v>0</v>
      </c>
      <c r="B1" s="104"/>
      <c r="C1" s="104"/>
      <c r="D1" s="104"/>
      <c r="E1" s="104"/>
      <c r="F1" s="104"/>
      <c r="G1" s="16"/>
      <c r="H1" s="16"/>
      <c r="I1" s="16"/>
      <c r="J1" s="16"/>
      <c r="K1" s="1"/>
      <c r="L1" s="1"/>
    </row>
    <row r="2" spans="1:13" ht="21" customHeight="1">
      <c r="A2" s="112" t="s">
        <v>1</v>
      </c>
      <c r="B2" s="112"/>
      <c r="C2" s="112"/>
      <c r="D2" s="112"/>
      <c r="E2" s="112"/>
      <c r="F2" s="112"/>
      <c r="G2" s="15"/>
      <c r="H2" s="15"/>
      <c r="I2" s="15"/>
      <c r="K2" s="1"/>
      <c r="L2" s="1"/>
    </row>
    <row r="3" spans="1:13" s="71" customFormat="1" ht="28.5" customHeight="1">
      <c r="A3" s="111" t="s">
        <v>2</v>
      </c>
      <c r="B3" s="111"/>
      <c r="C3" s="111"/>
      <c r="D3" s="111"/>
      <c r="E3" s="111"/>
      <c r="F3" s="111"/>
      <c r="G3" s="70"/>
      <c r="H3" s="70"/>
      <c r="I3" s="70"/>
      <c r="J3" s="11"/>
      <c r="K3" s="11"/>
      <c r="L3" s="11"/>
      <c r="M3" s="11"/>
    </row>
    <row r="4" spans="1:13" ht="18.75" customHeight="1">
      <c r="A4" s="110" t="s">
        <v>3</v>
      </c>
      <c r="B4" s="110"/>
      <c r="C4" s="110"/>
      <c r="D4" s="110"/>
      <c r="E4" s="110"/>
      <c r="F4" s="110"/>
      <c r="G4" s="83"/>
      <c r="H4" s="17"/>
      <c r="I4" s="17"/>
      <c r="J4" s="12"/>
      <c r="K4" s="12"/>
      <c r="L4" s="12"/>
      <c r="M4" s="12"/>
    </row>
    <row r="5" spans="1:13" ht="18.75" customHeight="1">
      <c r="A5" s="110" t="s">
        <v>4</v>
      </c>
      <c r="B5" s="110"/>
      <c r="C5" s="110"/>
      <c r="D5" s="110"/>
      <c r="E5" s="110"/>
      <c r="F5" s="110"/>
      <c r="G5" s="83"/>
      <c r="H5" s="17"/>
      <c r="I5" s="17"/>
      <c r="J5" s="12"/>
      <c r="K5" s="12"/>
      <c r="L5" s="12"/>
      <c r="M5" s="12"/>
    </row>
    <row r="6" spans="1:13" ht="18.75">
      <c r="A6" s="108" t="s">
        <v>273</v>
      </c>
      <c r="B6" s="108"/>
      <c r="C6" s="108"/>
      <c r="D6" s="108"/>
      <c r="E6" s="108"/>
      <c r="F6" s="108"/>
      <c r="G6" s="73"/>
      <c r="H6" s="44"/>
      <c r="I6" s="18"/>
      <c r="J6" s="13"/>
      <c r="K6" s="13"/>
      <c r="L6" s="13"/>
      <c r="M6" s="13"/>
    </row>
    <row r="7" spans="1:13" ht="15.75">
      <c r="A7" s="109" t="s">
        <v>5</v>
      </c>
      <c r="B7" s="109"/>
      <c r="C7" s="109"/>
      <c r="D7" s="109"/>
      <c r="E7" s="109"/>
      <c r="F7" s="109"/>
      <c r="G7" s="82"/>
      <c r="H7" s="19"/>
      <c r="I7" s="19"/>
      <c r="K7" s="1"/>
      <c r="L7" s="1"/>
    </row>
    <row r="8" spans="1:13" ht="15.75">
      <c r="A8" s="100"/>
      <c r="B8" s="100"/>
      <c r="C8" s="100"/>
      <c r="D8" s="100"/>
      <c r="E8" s="100"/>
      <c r="F8" s="100"/>
      <c r="G8" s="100"/>
      <c r="H8" s="19"/>
      <c r="I8" s="19"/>
      <c r="K8" s="1"/>
      <c r="L8" s="1"/>
    </row>
    <row r="9" spans="1:13" ht="15" customHeight="1">
      <c r="C9" s="106" t="s">
        <v>6</v>
      </c>
      <c r="D9" s="106" t="s">
        <v>7</v>
      </c>
      <c r="E9" s="106" t="s">
        <v>8</v>
      </c>
    </row>
    <row r="10" spans="1:13">
      <c r="C10" s="106"/>
      <c r="D10" s="106"/>
      <c r="E10" s="106"/>
    </row>
    <row r="12" spans="1:13">
      <c r="C12" s="38" t="s">
        <v>9</v>
      </c>
      <c r="D12" s="41">
        <f>SUM(D13:D14)</f>
        <v>746313.83555099997</v>
      </c>
      <c r="E12" s="53">
        <f>SUM(E13:E14)</f>
        <v>378248.18131285306</v>
      </c>
      <c r="F12" s="96"/>
    </row>
    <row r="13" spans="1:13">
      <c r="C13" s="39" t="s">
        <v>10</v>
      </c>
      <c r="D13" s="42">
        <v>657166.22935799998</v>
      </c>
      <c r="E13" s="42">
        <v>373006.25801547308</v>
      </c>
      <c r="I13" s="96"/>
    </row>
    <row r="14" spans="1:13">
      <c r="C14" s="39" t="s">
        <v>11</v>
      </c>
      <c r="D14" s="42">
        <v>89147.606193</v>
      </c>
      <c r="E14" s="42">
        <v>5241.9232973799999</v>
      </c>
      <c r="F14" s="96"/>
      <c r="G14" s="42"/>
      <c r="I14" s="97"/>
    </row>
    <row r="15" spans="1:13">
      <c r="C15" s="38" t="s">
        <v>12</v>
      </c>
      <c r="D15" s="41">
        <f>D16+D18</f>
        <v>891378.80090500007</v>
      </c>
      <c r="E15" s="41">
        <f>E16+E18</f>
        <v>375889.63149982039</v>
      </c>
      <c r="H15" s="25"/>
    </row>
    <row r="16" spans="1:13">
      <c r="C16" s="39" t="s">
        <v>13</v>
      </c>
      <c r="D16" s="42">
        <v>768220.84493400005</v>
      </c>
      <c r="E16" s="42">
        <v>351283.61501324037</v>
      </c>
      <c r="I16" s="24"/>
    </row>
    <row r="17" spans="3:9">
      <c r="C17" s="40" t="s">
        <v>14</v>
      </c>
      <c r="D17" s="42">
        <v>184836.13</v>
      </c>
      <c r="E17" s="42">
        <v>79629.290698289988</v>
      </c>
      <c r="I17" s="24"/>
    </row>
    <row r="18" spans="3:9">
      <c r="C18" s="39" t="s">
        <v>15</v>
      </c>
      <c r="D18" s="42">
        <v>123157.955971</v>
      </c>
      <c r="E18" s="42">
        <v>24606.016486580003</v>
      </c>
    </row>
    <row r="19" spans="3:9">
      <c r="C19" s="33" t="s">
        <v>16</v>
      </c>
      <c r="D19" s="33"/>
      <c r="E19" s="34"/>
    </row>
    <row r="20" spans="3:9">
      <c r="C20" s="65" t="s">
        <v>17</v>
      </c>
      <c r="D20" s="7">
        <f>D13-D16</f>
        <v>-111054.61557600007</v>
      </c>
      <c r="E20" s="7">
        <f>E13-E16</f>
        <v>21722.643002232711</v>
      </c>
    </row>
    <row r="21" spans="3:9">
      <c r="C21" s="65" t="s">
        <v>18</v>
      </c>
      <c r="D21" s="7">
        <f>D14-D18</f>
        <v>-34010.349778000003</v>
      </c>
      <c r="E21" s="7">
        <f>E14-E18</f>
        <v>-19364.093189200004</v>
      </c>
    </row>
    <row r="22" spans="3:9">
      <c r="C22" s="65" t="s">
        <v>19</v>
      </c>
      <c r="D22" s="7">
        <f>D12-D15</f>
        <v>-145064.9653540001</v>
      </c>
      <c r="E22" s="7">
        <f>E12-E15</f>
        <v>2358.5498130326741</v>
      </c>
    </row>
    <row r="23" spans="3:9">
      <c r="C23" s="65" t="s">
        <v>20</v>
      </c>
      <c r="D23" s="7">
        <f>(D12-(D15-D17))</f>
        <v>39771.164645999903</v>
      </c>
      <c r="E23" s="7">
        <f>(E12-(E15-E17))</f>
        <v>81987.840511322662</v>
      </c>
    </row>
    <row r="24" spans="3:9">
      <c r="C24" s="33" t="s">
        <v>21</v>
      </c>
      <c r="D24" s="68">
        <f>D26-D28</f>
        <v>145064.96535400001</v>
      </c>
      <c r="E24" s="85">
        <f t="shared" ref="E24" si="0">E26-E28</f>
        <v>121567.47224111002</v>
      </c>
      <c r="I24" s="25"/>
    </row>
    <row r="25" spans="3:9">
      <c r="C25" s="35"/>
      <c r="D25" s="35"/>
      <c r="E25" s="36"/>
    </row>
    <row r="26" spans="3:9">
      <c r="C26" s="38" t="s">
        <v>22</v>
      </c>
      <c r="D26" s="41">
        <v>291528.48715300002</v>
      </c>
      <c r="E26" s="53">
        <v>166645.00031116002</v>
      </c>
      <c r="I26" s="25"/>
    </row>
    <row r="27" spans="3:9">
      <c r="C27" s="37"/>
      <c r="D27" s="43"/>
      <c r="E27" s="84"/>
      <c r="H27" s="25"/>
    </row>
    <row r="28" spans="3:9">
      <c r="C28" s="38" t="s">
        <v>23</v>
      </c>
      <c r="D28" s="41">
        <v>146463.52179900001</v>
      </c>
      <c r="E28" s="53">
        <v>45077.528070049993</v>
      </c>
    </row>
    <row r="29" spans="3:9">
      <c r="C29" s="30" t="s">
        <v>24</v>
      </c>
      <c r="D29" s="2"/>
      <c r="E29" s="2"/>
      <c r="F29" s="20"/>
    </row>
    <row r="30" spans="3:9" ht="31.5" customHeight="1">
      <c r="C30" s="107" t="s">
        <v>274</v>
      </c>
      <c r="D30" s="107"/>
      <c r="E30" s="107"/>
      <c r="F30" s="20"/>
    </row>
    <row r="31" spans="3:9">
      <c r="C31" s="107" t="s">
        <v>25</v>
      </c>
      <c r="D31" s="107"/>
      <c r="E31" s="107"/>
      <c r="F31" s="20"/>
    </row>
    <row r="32" spans="3:9">
      <c r="C32" s="105" t="s">
        <v>26</v>
      </c>
      <c r="D32" s="105"/>
      <c r="E32" s="105"/>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S46"/>
  <sheetViews>
    <sheetView showGridLines="0" workbookViewId="0">
      <selection activeCell="F26" sqref="F26"/>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5.140625" bestFit="1" customWidth="1"/>
    <col min="9" max="9" width="18.85546875" bestFit="1" customWidth="1"/>
    <col min="10" max="11" width="20.42578125" bestFit="1" customWidth="1"/>
  </cols>
  <sheetData>
    <row r="1" spans="1:9" ht="28.5" customHeight="1">
      <c r="A1" s="104" t="s">
        <v>0</v>
      </c>
      <c r="B1" s="104"/>
      <c r="C1" s="104"/>
      <c r="D1" s="104"/>
      <c r="E1" s="104"/>
      <c r="F1" s="16"/>
      <c r="G1" s="16"/>
    </row>
    <row r="2" spans="1:9" ht="21" customHeight="1">
      <c r="A2" s="112" t="s">
        <v>1</v>
      </c>
      <c r="B2" s="112"/>
      <c r="C2" s="112"/>
      <c r="D2" s="112"/>
      <c r="E2" s="112"/>
      <c r="F2" s="15"/>
      <c r="G2" s="15"/>
    </row>
    <row r="3" spans="1:9" ht="15" customHeight="1">
      <c r="A3" s="114" t="s">
        <v>2</v>
      </c>
      <c r="B3" s="114"/>
      <c r="C3" s="114"/>
      <c r="D3" s="114"/>
      <c r="E3" s="114"/>
      <c r="F3" s="14"/>
      <c r="G3" s="14"/>
    </row>
    <row r="5" spans="1:9" ht="18.75" customHeight="1">
      <c r="A5" s="113" t="s">
        <v>27</v>
      </c>
      <c r="B5" s="113"/>
      <c r="C5" s="113"/>
      <c r="D5" s="113"/>
      <c r="E5" s="113"/>
      <c r="F5" s="17"/>
      <c r="G5" s="17"/>
    </row>
    <row r="6" spans="1:9" ht="18.75" customHeight="1">
      <c r="A6" s="113" t="s">
        <v>28</v>
      </c>
      <c r="B6" s="113"/>
      <c r="C6" s="113"/>
      <c r="D6" s="113"/>
      <c r="E6" s="113"/>
      <c r="F6" s="17"/>
      <c r="G6" s="17"/>
    </row>
    <row r="7" spans="1:9" ht="18.75">
      <c r="A7" s="108" t="s">
        <v>273</v>
      </c>
      <c r="B7" s="108"/>
      <c r="C7" s="108"/>
      <c r="D7" s="108"/>
      <c r="E7" s="108"/>
      <c r="F7" s="73"/>
      <c r="G7" s="73"/>
    </row>
    <row r="8" spans="1:9" ht="15.75">
      <c r="A8" s="117" t="s">
        <v>5</v>
      </c>
      <c r="B8" s="117"/>
      <c r="C8" s="117"/>
      <c r="D8" s="117"/>
      <c r="E8" s="117"/>
      <c r="F8" s="19"/>
      <c r="G8" s="19"/>
    </row>
    <row r="11" spans="1:9" ht="15" customHeight="1">
      <c r="B11" s="115" t="s">
        <v>6</v>
      </c>
      <c r="C11" s="116" t="s">
        <v>7</v>
      </c>
      <c r="D11" s="106" t="s">
        <v>8</v>
      </c>
    </row>
    <row r="12" spans="1:9" ht="15" customHeight="1">
      <c r="B12" s="115"/>
      <c r="C12" s="116"/>
      <c r="D12" s="106"/>
      <c r="H12" s="25"/>
    </row>
    <row r="13" spans="1:9">
      <c r="B13" s="47" t="s">
        <v>12</v>
      </c>
      <c r="C13" s="45">
        <f>+C14+C21</f>
        <v>891378.80090500007</v>
      </c>
      <c r="D13" s="45">
        <f>D14+D21</f>
        <v>375889.63149982039</v>
      </c>
    </row>
    <row r="14" spans="1:9">
      <c r="B14" s="48" t="s">
        <v>13</v>
      </c>
      <c r="C14" s="69">
        <f>SUM(C15:C20)</f>
        <v>768220.84493400005</v>
      </c>
      <c r="D14" s="69">
        <f>SUM(D15:D20)</f>
        <v>351283.61501324037</v>
      </c>
    </row>
    <row r="15" spans="1:9" ht="12.75" customHeight="1">
      <c r="B15" s="49" t="s">
        <v>29</v>
      </c>
      <c r="C15" s="46">
        <v>313475.53906699998</v>
      </c>
      <c r="D15" s="46">
        <v>136342.64409399038</v>
      </c>
      <c r="I15" s="25"/>
    </row>
    <row r="16" spans="1:9">
      <c r="B16" s="49" t="s">
        <v>30</v>
      </c>
      <c r="C16" s="46">
        <v>45951.048903000003</v>
      </c>
      <c r="D16" s="54">
        <v>21303.486134909996</v>
      </c>
    </row>
    <row r="17" spans="2:18">
      <c r="B17" s="49" t="s">
        <v>14</v>
      </c>
      <c r="C17" s="46">
        <v>184836.13</v>
      </c>
      <c r="D17" s="54">
        <v>79629.290698289988</v>
      </c>
      <c r="G17" s="25"/>
    </row>
    <row r="18" spans="2:18">
      <c r="B18" s="49" t="s">
        <v>31</v>
      </c>
      <c r="C18" s="46">
        <v>0</v>
      </c>
      <c r="D18" s="54">
        <v>1284.6603090399999</v>
      </c>
    </row>
    <row r="19" spans="2:18">
      <c r="B19" s="49" t="s">
        <v>32</v>
      </c>
      <c r="C19" s="46">
        <v>223692.31142300001</v>
      </c>
      <c r="D19" s="54">
        <v>112611.13423982999</v>
      </c>
      <c r="H19" s="81"/>
      <c r="I19" s="81"/>
      <c r="J19" s="81"/>
    </row>
    <row r="20" spans="2:18">
      <c r="B20" s="49" t="s">
        <v>33</v>
      </c>
      <c r="C20" s="46">
        <v>265.815541</v>
      </c>
      <c r="D20" s="54">
        <v>112.39953718000001</v>
      </c>
      <c r="H20" s="81"/>
      <c r="I20" s="81"/>
      <c r="J20" s="81"/>
    </row>
    <row r="21" spans="2:18">
      <c r="B21" s="48" t="s">
        <v>15</v>
      </c>
      <c r="C21" s="69">
        <f>SUM(C22:C27)</f>
        <v>123157.955971</v>
      </c>
      <c r="D21" s="69">
        <f>SUM(D22:D27)</f>
        <v>24606.016486580003</v>
      </c>
      <c r="H21" s="81"/>
      <c r="I21" s="81"/>
      <c r="J21" s="81"/>
    </row>
    <row r="22" spans="2:18">
      <c r="B22" s="49" t="s">
        <v>34</v>
      </c>
      <c r="C22" s="46">
        <v>30479.010985000001</v>
      </c>
      <c r="D22" s="54">
        <v>3662.1351342900002</v>
      </c>
      <c r="H22" s="81"/>
      <c r="I22" s="81"/>
      <c r="J22" s="81"/>
    </row>
    <row r="23" spans="2:18">
      <c r="B23" s="49" t="s">
        <v>35</v>
      </c>
      <c r="C23" s="46">
        <v>44127.092095</v>
      </c>
      <c r="D23" s="54">
        <v>7521.6711910299982</v>
      </c>
    </row>
    <row r="24" spans="2:18">
      <c r="B24" s="49" t="s">
        <v>36</v>
      </c>
      <c r="C24" s="46">
        <v>15.70552</v>
      </c>
      <c r="D24" s="54">
        <v>0</v>
      </c>
    </row>
    <row r="25" spans="2:18">
      <c r="B25" s="49" t="s">
        <v>37</v>
      </c>
      <c r="C25" s="46">
        <v>1196.1647559999999</v>
      </c>
      <c r="D25" s="54">
        <v>108.17175834</v>
      </c>
      <c r="I25" s="25"/>
    </row>
    <row r="26" spans="2:18">
      <c r="B26" s="49" t="s">
        <v>38</v>
      </c>
      <c r="C26" s="46">
        <v>45893.698340000003</v>
      </c>
      <c r="D26" s="54">
        <v>13314.038402920003</v>
      </c>
    </row>
    <row r="27" spans="2:18">
      <c r="B27" s="49" t="s">
        <v>39</v>
      </c>
      <c r="C27" s="46">
        <v>1446.284275</v>
      </c>
      <c r="D27" s="54">
        <v>0</v>
      </c>
    </row>
    <row r="28" spans="2:18">
      <c r="B28" s="47" t="s">
        <v>40</v>
      </c>
      <c r="C28" s="45">
        <f>C29</f>
        <v>146463.52179899998</v>
      </c>
      <c r="D28" s="53">
        <f t="shared" ref="D28" si="0">D29</f>
        <v>45077.528070049993</v>
      </c>
    </row>
    <row r="29" spans="2:18">
      <c r="B29" s="48" t="s">
        <v>23</v>
      </c>
      <c r="C29" s="69">
        <f>SUM(C30:C31)</f>
        <v>146463.52179899998</v>
      </c>
      <c r="D29" s="62">
        <f>SUM(D30:D31)</f>
        <v>45077.528070049993</v>
      </c>
    </row>
    <row r="30" spans="2:18">
      <c r="B30" s="49" t="s">
        <v>41</v>
      </c>
      <c r="C30" s="46">
        <v>23000</v>
      </c>
      <c r="D30" s="54">
        <v>937.49999800000001</v>
      </c>
    </row>
    <row r="31" spans="2:18">
      <c r="B31" s="40" t="s">
        <v>42</v>
      </c>
      <c r="C31" s="46">
        <v>123463.52179899999</v>
      </c>
      <c r="D31" s="54">
        <v>44140.028072049994</v>
      </c>
    </row>
    <row r="32" spans="2:18" ht="15" customHeight="1">
      <c r="B32" s="59" t="s">
        <v>43</v>
      </c>
      <c r="C32" s="55">
        <f>C13+C28</f>
        <v>1037842.322704</v>
      </c>
      <c r="D32" s="55">
        <f>D13+D28</f>
        <v>420967.15956987039</v>
      </c>
      <c r="E32" s="21"/>
      <c r="F32" s="21"/>
      <c r="G32" s="21"/>
      <c r="H32" s="21"/>
      <c r="I32" s="21"/>
      <c r="J32" s="21"/>
      <c r="K32" s="21"/>
      <c r="L32" s="21"/>
      <c r="M32" s="21"/>
      <c r="N32" s="21"/>
      <c r="O32" s="21"/>
      <c r="P32" s="21"/>
      <c r="Q32" s="21"/>
      <c r="R32" s="21"/>
    </row>
    <row r="33" spans="2:19" ht="15" customHeight="1">
      <c r="B33" s="30" t="s">
        <v>24</v>
      </c>
      <c r="C33" s="30"/>
      <c r="D33" s="99"/>
      <c r="E33" s="21"/>
      <c r="F33" s="21"/>
      <c r="G33" s="21"/>
      <c r="H33" s="21"/>
      <c r="I33" s="21"/>
      <c r="J33" s="21"/>
      <c r="K33" s="21"/>
      <c r="L33" s="21"/>
      <c r="M33" s="21"/>
      <c r="N33" s="21"/>
      <c r="O33" s="21"/>
      <c r="P33" s="21"/>
      <c r="Q33" s="21"/>
      <c r="R33" s="21"/>
    </row>
    <row r="34" spans="2:19" ht="22.5" customHeight="1">
      <c r="B34" s="107" t="s">
        <v>274</v>
      </c>
      <c r="C34" s="107"/>
      <c r="D34" s="107"/>
      <c r="E34" s="21"/>
      <c r="F34" s="21"/>
      <c r="G34" s="21"/>
      <c r="H34" s="21"/>
      <c r="I34" s="21"/>
      <c r="J34" s="21"/>
      <c r="K34" s="21"/>
      <c r="L34" s="21"/>
      <c r="M34" s="21"/>
      <c r="N34" s="21"/>
      <c r="O34" s="21"/>
      <c r="P34" s="21"/>
      <c r="Q34" s="21"/>
      <c r="R34" s="21"/>
      <c r="S34" s="21"/>
    </row>
    <row r="35" spans="2:19">
      <c r="B35" s="107" t="s">
        <v>44</v>
      </c>
      <c r="C35" s="107"/>
      <c r="D35" s="107"/>
      <c r="E35" s="21"/>
      <c r="F35" s="21"/>
      <c r="G35" s="21"/>
      <c r="H35" s="21"/>
      <c r="I35" s="21"/>
      <c r="J35" s="21"/>
      <c r="K35" s="21"/>
      <c r="L35" s="21"/>
      <c r="M35" s="21"/>
      <c r="N35" s="21"/>
      <c r="O35" s="21"/>
      <c r="P35" s="21"/>
      <c r="Q35" s="21"/>
      <c r="R35" s="21"/>
      <c r="S35" s="21"/>
    </row>
    <row r="36" spans="2:19">
      <c r="B36" s="30"/>
      <c r="C36" s="30"/>
      <c r="D36" s="99"/>
      <c r="E36" s="21"/>
      <c r="F36" s="21"/>
      <c r="G36" s="21"/>
      <c r="H36" s="21"/>
      <c r="I36" s="21"/>
      <c r="J36" s="21"/>
      <c r="K36" s="21"/>
      <c r="L36" s="21"/>
      <c r="M36" s="21"/>
      <c r="N36" s="21"/>
      <c r="O36" s="21"/>
      <c r="P36" s="21"/>
      <c r="Q36" s="21"/>
      <c r="R36" s="21"/>
      <c r="S36" s="21"/>
    </row>
    <row r="37" spans="2:19">
      <c r="C37" s="30"/>
      <c r="D37" s="99"/>
      <c r="E37" s="21"/>
    </row>
    <row r="38" spans="2:19">
      <c r="E38" s="21"/>
    </row>
    <row r="46" spans="2:19">
      <c r="B46" s="25"/>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7"/>
  <sheetViews>
    <sheetView showGridLines="0" zoomScaleNormal="100" workbookViewId="0">
      <selection activeCell="F61" sqref="F61"/>
    </sheetView>
  </sheetViews>
  <sheetFormatPr baseColWidth="10" defaultColWidth="11.42578125" defaultRowHeight="15"/>
  <cols>
    <col min="1" max="1" width="24.7109375" customWidth="1"/>
    <col min="2" max="2" width="55.7109375" customWidth="1"/>
    <col min="3" max="3" width="20.7109375" customWidth="1"/>
    <col min="4" max="4" width="20.85546875" customWidth="1"/>
    <col min="5" max="5" width="24.85546875" customWidth="1"/>
    <col min="6" max="6" width="18.85546875" bestFit="1" customWidth="1"/>
  </cols>
  <sheetData>
    <row r="1" spans="1:9" ht="28.5" customHeight="1">
      <c r="A1" s="104" t="s">
        <v>0</v>
      </c>
      <c r="B1" s="104"/>
      <c r="C1" s="104"/>
      <c r="D1" s="104"/>
      <c r="E1" s="104"/>
      <c r="F1" s="16"/>
      <c r="G1" s="16"/>
      <c r="H1" s="16"/>
      <c r="I1" s="16"/>
    </row>
    <row r="2" spans="1:9" ht="21" customHeight="1">
      <c r="A2" s="112" t="s">
        <v>1</v>
      </c>
      <c r="B2" s="112"/>
      <c r="C2" s="112"/>
      <c r="D2" s="112"/>
      <c r="E2" s="112"/>
      <c r="F2" s="15"/>
      <c r="G2" s="15"/>
      <c r="H2" s="15"/>
      <c r="I2" s="15"/>
    </row>
    <row r="3" spans="1:9" ht="15" customHeight="1">
      <c r="A3" s="114" t="s">
        <v>2</v>
      </c>
      <c r="B3" s="114"/>
      <c r="C3" s="114"/>
      <c r="D3" s="114"/>
      <c r="E3" s="114"/>
      <c r="F3" s="14"/>
      <c r="G3" s="14"/>
      <c r="H3" s="14"/>
      <c r="I3" s="14"/>
    </row>
    <row r="5" spans="1:9" ht="18.75" customHeight="1">
      <c r="A5" s="113" t="s">
        <v>27</v>
      </c>
      <c r="B5" s="113"/>
      <c r="C5" s="113"/>
      <c r="D5" s="113"/>
      <c r="E5" s="113"/>
      <c r="F5" s="17"/>
      <c r="G5" s="17"/>
      <c r="H5" s="17"/>
      <c r="I5" s="17"/>
    </row>
    <row r="6" spans="1:9" ht="18.75" customHeight="1">
      <c r="A6" s="113" t="s">
        <v>45</v>
      </c>
      <c r="B6" s="113"/>
      <c r="C6" s="113"/>
      <c r="D6" s="113"/>
      <c r="E6" s="113"/>
      <c r="F6" s="17"/>
      <c r="G6" s="17"/>
      <c r="H6" s="17"/>
      <c r="I6" s="17"/>
    </row>
    <row r="7" spans="1:9" ht="18.75">
      <c r="A7" s="118" t="s">
        <v>273</v>
      </c>
      <c r="B7" s="118"/>
      <c r="C7" s="118"/>
      <c r="D7" s="118"/>
      <c r="E7" s="118"/>
      <c r="F7" s="18"/>
      <c r="G7" s="18"/>
      <c r="H7" s="18"/>
      <c r="I7" s="18"/>
    </row>
    <row r="8" spans="1:9" ht="15.75">
      <c r="A8" s="117" t="s">
        <v>5</v>
      </c>
      <c r="B8" s="117"/>
      <c r="C8" s="117"/>
      <c r="D8" s="117"/>
      <c r="E8" s="117"/>
      <c r="F8" s="19"/>
      <c r="G8" s="19"/>
      <c r="H8" s="19"/>
      <c r="I8" s="19"/>
    </row>
    <row r="11" spans="1:9" ht="15" customHeight="1">
      <c r="B11" s="115" t="s">
        <v>6</v>
      </c>
      <c r="C11" s="116" t="s">
        <v>7</v>
      </c>
      <c r="D11" s="116" t="s">
        <v>8</v>
      </c>
    </row>
    <row r="12" spans="1:9">
      <c r="B12" s="115"/>
      <c r="C12" s="116"/>
      <c r="D12" s="116"/>
    </row>
    <row r="13" spans="1:9">
      <c r="B13" s="50" t="s">
        <v>12</v>
      </c>
      <c r="C13" s="51">
        <f>C14+C17+C42+C44+C46+C48+C50+C52</f>
        <v>891378.80090499995</v>
      </c>
      <c r="D13" s="52">
        <f>D14+D17+D42+D44+D46+D48+D50+D52</f>
        <v>375889.63149981998</v>
      </c>
      <c r="E13" s="29"/>
    </row>
    <row r="14" spans="1:9">
      <c r="B14" s="56" t="s">
        <v>46</v>
      </c>
      <c r="C14" s="53">
        <f>SUM(C15:C16)</f>
        <v>7818.7198360000002</v>
      </c>
      <c r="D14" s="53">
        <f>SUM(D15:D16)</f>
        <v>3909.3598512799999</v>
      </c>
      <c r="E14" s="29"/>
    </row>
    <row r="15" spans="1:9">
      <c r="B15" s="57" t="s">
        <v>47</v>
      </c>
      <c r="C15" s="54">
        <v>2635.7791240000001</v>
      </c>
      <c r="D15" s="54">
        <v>1317.8895359999999</v>
      </c>
    </row>
    <row r="16" spans="1:9">
      <c r="B16" s="57" t="s">
        <v>48</v>
      </c>
      <c r="C16" s="54">
        <v>5182.9407119999996</v>
      </c>
      <c r="D16" s="54">
        <v>2591.4703152799998</v>
      </c>
    </row>
    <row r="17" spans="2:4">
      <c r="B17" s="56" t="s">
        <v>49</v>
      </c>
      <c r="C17" s="53">
        <f>SUM(C18:C41)</f>
        <v>867394.59404</v>
      </c>
      <c r="D17" s="53">
        <f>SUM(D18:D41)</f>
        <v>363903.48778723006</v>
      </c>
    </row>
    <row r="18" spans="2:4">
      <c r="B18" s="57" t="s">
        <v>50</v>
      </c>
      <c r="C18" s="54">
        <v>67976.353801000005</v>
      </c>
      <c r="D18" s="54">
        <v>34724.12051848002</v>
      </c>
    </row>
    <row r="19" spans="2:4">
      <c r="B19" s="57" t="s">
        <v>51</v>
      </c>
      <c r="C19" s="54">
        <v>43276.034668</v>
      </c>
      <c r="D19" s="54">
        <v>19180.887068059998</v>
      </c>
    </row>
    <row r="20" spans="2:4">
      <c r="B20" s="57" t="s">
        <v>52</v>
      </c>
      <c r="C20" s="54">
        <v>33199.958316999997</v>
      </c>
      <c r="D20" s="54">
        <v>14026.658767130002</v>
      </c>
    </row>
    <row r="21" spans="2:4">
      <c r="B21" s="57" t="s">
        <v>53</v>
      </c>
      <c r="C21" s="54">
        <v>10207.45131</v>
      </c>
      <c r="D21" s="54">
        <v>2891.9201812799997</v>
      </c>
    </row>
    <row r="22" spans="2:4">
      <c r="B22" s="57" t="s">
        <v>54</v>
      </c>
      <c r="C22" s="54">
        <v>21532.543437</v>
      </c>
      <c r="D22" s="54">
        <v>8292.9974451599992</v>
      </c>
    </row>
    <row r="23" spans="2:4">
      <c r="B23" s="57" t="s">
        <v>55</v>
      </c>
      <c r="C23" s="54">
        <v>194510.2</v>
      </c>
      <c r="D23" s="54">
        <v>73606.376213420022</v>
      </c>
    </row>
    <row r="24" spans="2:4">
      <c r="B24" s="57" t="s">
        <v>56</v>
      </c>
      <c r="C24" s="54">
        <v>107449.06131200001</v>
      </c>
      <c r="D24" s="54">
        <v>60402.731915110002</v>
      </c>
    </row>
    <row r="25" spans="2:4">
      <c r="B25" s="58" t="s">
        <v>57</v>
      </c>
      <c r="C25" s="54">
        <v>2833.7266970000001</v>
      </c>
      <c r="D25" s="54">
        <v>866.60750358999996</v>
      </c>
    </row>
    <row r="26" spans="2:4">
      <c r="B26" s="58" t="s">
        <v>58</v>
      </c>
      <c r="C26" s="54">
        <v>2031.641613</v>
      </c>
      <c r="D26" s="54">
        <v>764.94677409000019</v>
      </c>
    </row>
    <row r="27" spans="2:4">
      <c r="B27" s="58" t="s">
        <v>59</v>
      </c>
      <c r="C27" s="54">
        <v>13835.081458000001</v>
      </c>
      <c r="D27" s="54">
        <v>5723.1263671200004</v>
      </c>
    </row>
    <row r="28" spans="2:4">
      <c r="B28" s="58" t="s">
        <v>60</v>
      </c>
      <c r="C28" s="54">
        <v>48788.599383000001</v>
      </c>
      <c r="D28" s="54">
        <v>10195.472723109999</v>
      </c>
    </row>
    <row r="29" spans="2:4">
      <c r="B29" s="58" t="s">
        <v>61</v>
      </c>
      <c r="C29" s="54">
        <v>7108.3583760000001</v>
      </c>
      <c r="D29" s="54">
        <v>2350.1379587699994</v>
      </c>
    </row>
    <row r="30" spans="2:4">
      <c r="B30" s="58" t="s">
        <v>62</v>
      </c>
      <c r="C30" s="54">
        <v>5989.2639559999998</v>
      </c>
      <c r="D30" s="54">
        <v>1221.6491273800002</v>
      </c>
    </row>
    <row r="31" spans="2:4">
      <c r="B31" s="58" t="s">
        <v>63</v>
      </c>
      <c r="C31" s="54">
        <v>7005.5593010000002</v>
      </c>
      <c r="D31" s="54">
        <v>4102.08825953</v>
      </c>
    </row>
    <row r="32" spans="2:4">
      <c r="B32" s="58" t="s">
        <v>64</v>
      </c>
      <c r="C32" s="54">
        <v>1090.5878210000001</v>
      </c>
      <c r="D32" s="54">
        <v>431.51223009000006</v>
      </c>
    </row>
    <row r="33" spans="2:4">
      <c r="B33" s="58" t="s">
        <v>65</v>
      </c>
      <c r="C33" s="54">
        <v>2587.8885329999998</v>
      </c>
      <c r="D33" s="54">
        <v>1174.0144981999999</v>
      </c>
    </row>
    <row r="34" spans="2:4">
      <c r="B34" s="58" t="s">
        <v>66</v>
      </c>
      <c r="C34" s="54">
        <v>660.71190899999999</v>
      </c>
      <c r="D34" s="54">
        <v>227.26376951</v>
      </c>
    </row>
    <row r="35" spans="2:4">
      <c r="B35" s="58" t="s">
        <v>67</v>
      </c>
      <c r="C35" s="54">
        <v>12790.477309</v>
      </c>
      <c r="D35" s="54">
        <v>3469.5912602600001</v>
      </c>
    </row>
    <row r="36" spans="2:4">
      <c r="B36" s="58" t="s">
        <v>68</v>
      </c>
      <c r="C36" s="54">
        <v>15363.014394</v>
      </c>
      <c r="D36" s="54">
        <v>6119.5280097599989</v>
      </c>
    </row>
    <row r="37" spans="2:4">
      <c r="B37" s="58" t="s">
        <v>69</v>
      </c>
      <c r="C37" s="54">
        <v>2970.2999989999998</v>
      </c>
      <c r="D37" s="54">
        <v>818.64648329000022</v>
      </c>
    </row>
    <row r="38" spans="2:4">
      <c r="B38" s="58" t="s">
        <v>70</v>
      </c>
      <c r="C38" s="54">
        <v>1014.0514899999999</v>
      </c>
      <c r="D38" s="54">
        <v>327.67358802000007</v>
      </c>
    </row>
    <row r="39" spans="2:4">
      <c r="B39" s="58" t="s">
        <v>71</v>
      </c>
      <c r="C39" s="54">
        <v>1363.03433</v>
      </c>
      <c r="D39" s="54">
        <v>510.18349624000001</v>
      </c>
    </row>
    <row r="40" spans="2:4">
      <c r="B40" s="58" t="s">
        <v>72</v>
      </c>
      <c r="C40" s="54">
        <v>184836.13</v>
      </c>
      <c r="D40" s="54">
        <v>79550.124031619998</v>
      </c>
    </row>
    <row r="41" spans="2:4">
      <c r="B41" s="58" t="s">
        <v>73</v>
      </c>
      <c r="C41" s="54">
        <v>78974.564626000007</v>
      </c>
      <c r="D41" s="54">
        <v>32925.229598009995</v>
      </c>
    </row>
    <row r="42" spans="2:4">
      <c r="B42" s="56" t="s">
        <v>74</v>
      </c>
      <c r="C42" s="53">
        <f>C43</f>
        <v>8737.8652129999991</v>
      </c>
      <c r="D42" s="53">
        <f t="shared" ref="D42" si="0">D43</f>
        <v>4361.1316724400003</v>
      </c>
    </row>
    <row r="43" spans="2:4">
      <c r="B43" s="57" t="s">
        <v>75</v>
      </c>
      <c r="C43" s="54">
        <v>8737.8652129999991</v>
      </c>
      <c r="D43" s="54">
        <v>4361.1316724400003</v>
      </c>
    </row>
    <row r="44" spans="2:4">
      <c r="B44" s="56" t="s">
        <v>76</v>
      </c>
      <c r="C44" s="53">
        <f>C45</f>
        <v>4511.2919570000004</v>
      </c>
      <c r="D44" s="53">
        <f t="shared" ref="D44" si="1">D45</f>
        <v>2255.6459743399992</v>
      </c>
    </row>
    <row r="45" spans="2:4">
      <c r="B45" s="57" t="s">
        <v>77</v>
      </c>
      <c r="C45" s="54">
        <v>4511.2919570000004</v>
      </c>
      <c r="D45" s="54">
        <v>2255.6459743399992</v>
      </c>
    </row>
    <row r="46" spans="2:4">
      <c r="B46" s="56" t="s">
        <v>78</v>
      </c>
      <c r="C46" s="53">
        <f>C47</f>
        <v>974.24808700000006</v>
      </c>
      <c r="D46" s="53">
        <f t="shared" ref="D46" si="2">D47</f>
        <v>483.84864710999994</v>
      </c>
    </row>
    <row r="47" spans="2:4">
      <c r="B47" s="57" t="s">
        <v>79</v>
      </c>
      <c r="C47" s="54">
        <v>974.24808700000006</v>
      </c>
      <c r="D47" s="54">
        <v>483.84864710999994</v>
      </c>
    </row>
    <row r="48" spans="2:4">
      <c r="B48" s="56" t="s">
        <v>80</v>
      </c>
      <c r="C48" s="53">
        <f>C49</f>
        <v>1175.371875</v>
      </c>
      <c r="D48" s="53">
        <f t="shared" ref="D48" si="3">D49</f>
        <v>587.685834</v>
      </c>
    </row>
    <row r="49" spans="2:5">
      <c r="B49" s="57" t="s">
        <v>81</v>
      </c>
      <c r="C49" s="54">
        <v>1175.371875</v>
      </c>
      <c r="D49" s="54">
        <v>587.685834</v>
      </c>
    </row>
    <row r="50" spans="2:5">
      <c r="B50" s="56" t="s">
        <v>82</v>
      </c>
      <c r="C50" s="53">
        <f>C51</f>
        <v>165.328228</v>
      </c>
      <c r="D50" s="53">
        <f t="shared" ref="D50" si="4">D51</f>
        <v>87.780899000000005</v>
      </c>
    </row>
    <row r="51" spans="2:5">
      <c r="B51" s="57" t="s">
        <v>83</v>
      </c>
      <c r="C51" s="54">
        <v>165.328228</v>
      </c>
      <c r="D51" s="54">
        <v>87.780899000000005</v>
      </c>
    </row>
    <row r="52" spans="2:5">
      <c r="B52" s="56" t="s">
        <v>84</v>
      </c>
      <c r="C52" s="53">
        <f>C53</f>
        <v>601.38166899999999</v>
      </c>
      <c r="D52" s="53">
        <f t="shared" ref="D52" si="5">D53</f>
        <v>300.69083442000004</v>
      </c>
    </row>
    <row r="53" spans="2:5">
      <c r="B53" s="57" t="s">
        <v>85</v>
      </c>
      <c r="C53" s="54">
        <v>601.38166899999999</v>
      </c>
      <c r="D53" s="54">
        <v>300.69083442000004</v>
      </c>
    </row>
    <row r="54" spans="2:5">
      <c r="B54" s="50" t="s">
        <v>40</v>
      </c>
      <c r="C54" s="52">
        <f>C55+C57</f>
        <v>146463.52179900001</v>
      </c>
      <c r="D54" s="52">
        <f>D55+D57</f>
        <v>45077.528070050001</v>
      </c>
    </row>
    <row r="55" spans="2:5">
      <c r="B55" s="56" t="s">
        <v>46</v>
      </c>
      <c r="C55" s="53">
        <f>C56</f>
        <v>0.38600000000000001</v>
      </c>
      <c r="D55" s="53">
        <f t="shared" ref="D55" si="6">D56</f>
        <v>0.38600000000000001</v>
      </c>
    </row>
    <row r="56" spans="2:5">
      <c r="B56" s="57" t="s">
        <v>48</v>
      </c>
      <c r="C56" s="54">
        <v>0.38600000000000001</v>
      </c>
      <c r="D56" s="54">
        <v>0.38600000000000001</v>
      </c>
    </row>
    <row r="57" spans="2:5">
      <c r="B57" s="56" t="s">
        <v>49</v>
      </c>
      <c r="C57" s="53">
        <f>SUM(C58:C62)</f>
        <v>146463.13579900001</v>
      </c>
      <c r="D57" s="53">
        <f>SUM(D58:D62)</f>
        <v>45077.142070050002</v>
      </c>
    </row>
    <row r="58" spans="2:5">
      <c r="B58" s="57" t="s">
        <v>58</v>
      </c>
      <c r="C58" s="54">
        <v>2000</v>
      </c>
      <c r="D58" s="54">
        <v>0</v>
      </c>
    </row>
    <row r="59" spans="2:5">
      <c r="B59" s="57" t="s">
        <v>59</v>
      </c>
      <c r="C59" s="54">
        <v>3204.35079</v>
      </c>
      <c r="D59" s="54">
        <v>837.49999800000001</v>
      </c>
    </row>
    <row r="60" spans="2:5">
      <c r="B60" s="57" t="s">
        <v>60</v>
      </c>
      <c r="C60" s="54">
        <v>0.35</v>
      </c>
      <c r="D60" s="54">
        <v>1996.1036139600001</v>
      </c>
    </row>
    <row r="61" spans="2:5">
      <c r="B61" s="57" t="s">
        <v>72</v>
      </c>
      <c r="C61" s="54">
        <v>95430.2</v>
      </c>
      <c r="D61" s="54">
        <v>36067.753728390002</v>
      </c>
      <c r="E61" s="28"/>
    </row>
    <row r="62" spans="2:5">
      <c r="B62" s="57" t="s">
        <v>73</v>
      </c>
      <c r="C62" s="54">
        <v>45828.235009000004</v>
      </c>
      <c r="D62" s="54">
        <v>6175.7847296999989</v>
      </c>
      <c r="E62" s="28"/>
    </row>
    <row r="63" spans="2:5">
      <c r="B63" s="59" t="s">
        <v>86</v>
      </c>
      <c r="C63" s="55">
        <f>C13+C54</f>
        <v>1037842.3227039999</v>
      </c>
      <c r="D63" s="55">
        <f>D13+D54</f>
        <v>420967.15956986998</v>
      </c>
      <c r="E63" s="28"/>
    </row>
    <row r="64" spans="2:5">
      <c r="B64" s="30" t="s">
        <v>24</v>
      </c>
      <c r="C64" s="30"/>
      <c r="D64" s="31"/>
    </row>
    <row r="65" spans="2:5" ht="22.5" customHeight="1">
      <c r="B65" s="107" t="s">
        <v>274</v>
      </c>
      <c r="C65" s="107"/>
      <c r="D65" s="107"/>
    </row>
    <row r="66" spans="2:5">
      <c r="B66" s="30" t="s">
        <v>44</v>
      </c>
      <c r="C66" s="99"/>
      <c r="D66" s="99"/>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130"/>
  <sheetViews>
    <sheetView showGridLines="0" zoomScaleNormal="100" workbookViewId="0">
      <selection activeCell="B36" sqref="B36"/>
    </sheetView>
  </sheetViews>
  <sheetFormatPr baseColWidth="10" defaultColWidth="11.42578125" defaultRowHeight="15"/>
  <cols>
    <col min="1" max="1" width="15.5703125" customWidth="1"/>
    <col min="2" max="2" width="78.42578125" customWidth="1"/>
    <col min="3" max="3" width="15.85546875" customWidth="1"/>
    <col min="4" max="4" width="20.7109375" customWidth="1"/>
    <col min="6" max="6" width="13.140625" bestFit="1" customWidth="1"/>
  </cols>
  <sheetData>
    <row r="1" spans="1:6" ht="28.5" customHeight="1">
      <c r="A1" s="104" t="s">
        <v>0</v>
      </c>
      <c r="B1" s="104"/>
      <c r="C1" s="104"/>
      <c r="D1" s="104"/>
      <c r="E1" s="104"/>
      <c r="F1" s="16"/>
    </row>
    <row r="2" spans="1:6" ht="21" customHeight="1">
      <c r="A2" s="112" t="s">
        <v>1</v>
      </c>
      <c r="B2" s="112"/>
      <c r="C2" s="112"/>
      <c r="D2" s="112"/>
      <c r="E2" s="112"/>
      <c r="F2" s="15"/>
    </row>
    <row r="3" spans="1:6" ht="15" customHeight="1">
      <c r="A3" s="114" t="s">
        <v>2</v>
      </c>
      <c r="B3" s="114"/>
      <c r="C3" s="114"/>
      <c r="D3" s="114"/>
      <c r="E3" s="114"/>
      <c r="F3" s="14"/>
    </row>
    <row r="5" spans="1:6" ht="18.75" customHeight="1">
      <c r="A5" s="113" t="s">
        <v>27</v>
      </c>
      <c r="B5" s="113"/>
      <c r="C5" s="113"/>
      <c r="D5" s="113"/>
      <c r="E5" s="113"/>
      <c r="F5" s="17"/>
    </row>
    <row r="6" spans="1:6" ht="18.75" customHeight="1">
      <c r="A6" s="113" t="s">
        <v>87</v>
      </c>
      <c r="B6" s="113"/>
      <c r="C6" s="113"/>
      <c r="D6" s="113"/>
      <c r="E6" s="113"/>
      <c r="F6" s="18"/>
    </row>
    <row r="7" spans="1:6" ht="18.75">
      <c r="A7" s="119" t="s">
        <v>273</v>
      </c>
      <c r="B7" s="119"/>
      <c r="C7" s="119"/>
      <c r="D7" s="119"/>
      <c r="E7" s="119"/>
      <c r="F7" s="18"/>
    </row>
    <row r="8" spans="1:6" ht="15.75">
      <c r="A8" s="117" t="s">
        <v>5</v>
      </c>
      <c r="B8" s="117"/>
      <c r="C8" s="117"/>
      <c r="D8" s="117"/>
      <c r="E8" s="117"/>
      <c r="F8" s="19"/>
    </row>
    <row r="11" spans="1:6" ht="15" customHeight="1">
      <c r="B11" s="115" t="s">
        <v>6</v>
      </c>
      <c r="C11" s="116" t="s">
        <v>7</v>
      </c>
      <c r="D11" s="116" t="s">
        <v>8</v>
      </c>
    </row>
    <row r="12" spans="1:6">
      <c r="B12" s="115"/>
      <c r="C12" s="116"/>
      <c r="D12" s="116"/>
    </row>
    <row r="13" spans="1:6">
      <c r="B13" s="47" t="s">
        <v>12</v>
      </c>
      <c r="C13" s="41">
        <f>C14+C34+C63+C71+C111</f>
        <v>891378.80090500007</v>
      </c>
      <c r="D13" s="41">
        <f>D14+D34+D63+D71+D111</f>
        <v>375889.63149981998</v>
      </c>
    </row>
    <row r="14" spans="1:6" s="20" customFormat="1">
      <c r="B14" s="74" t="s">
        <v>88</v>
      </c>
      <c r="C14" s="60">
        <f>C15+C20+C23+C27</f>
        <v>153374.82924300001</v>
      </c>
      <c r="D14" s="60">
        <f t="shared" ref="D14" si="0">D15+D20+D23+D27</f>
        <v>63004.64878447001</v>
      </c>
    </row>
    <row r="15" spans="1:6" s="20" customFormat="1">
      <c r="B15" s="48" t="s">
        <v>89</v>
      </c>
      <c r="C15" s="62">
        <f>SUM(C16:C19)</f>
        <v>74961.398519000009</v>
      </c>
      <c r="D15" s="62">
        <f>SUM(D16:D19)</f>
        <v>30266.256878150012</v>
      </c>
    </row>
    <row r="16" spans="1:6" s="20" customFormat="1">
      <c r="B16" s="49" t="s">
        <v>90</v>
      </c>
      <c r="C16" s="54">
        <v>7127.8035559999998</v>
      </c>
      <c r="D16" s="54">
        <v>3563.9017188200005</v>
      </c>
    </row>
    <row r="17" spans="2:6" s="20" customFormat="1">
      <c r="B17" s="49" t="s">
        <v>91</v>
      </c>
      <c r="C17" s="54">
        <v>41484.824016999999</v>
      </c>
      <c r="D17" s="54">
        <v>13930.32546497001</v>
      </c>
    </row>
    <row r="18" spans="2:6" s="20" customFormat="1">
      <c r="B18" s="49" t="s">
        <v>92</v>
      </c>
      <c r="C18" s="54">
        <v>21236.097320000001</v>
      </c>
      <c r="D18" s="54">
        <v>10215.692885599999</v>
      </c>
    </row>
    <row r="19" spans="2:6" s="20" customFormat="1">
      <c r="B19" s="49" t="s">
        <v>93</v>
      </c>
      <c r="C19" s="54">
        <v>5112.6736259999998</v>
      </c>
      <c r="D19" s="54">
        <v>2556.3368087599993</v>
      </c>
    </row>
    <row r="20" spans="2:6" s="20" customFormat="1">
      <c r="B20" s="48" t="s">
        <v>94</v>
      </c>
      <c r="C20" s="62">
        <f>SUM(C21:C22)</f>
        <v>10180.523553999999</v>
      </c>
      <c r="D20" s="62">
        <f>SUM(D21:D22)</f>
        <v>2905.9263764699999</v>
      </c>
    </row>
    <row r="21" spans="2:6" s="20" customFormat="1">
      <c r="B21" s="49" t="s">
        <v>95</v>
      </c>
      <c r="C21" s="54">
        <v>3697.1493329999998</v>
      </c>
      <c r="D21" s="54">
        <v>846.67167989999984</v>
      </c>
    </row>
    <row r="22" spans="2:6" s="20" customFormat="1">
      <c r="B22" s="49" t="s">
        <v>96</v>
      </c>
      <c r="C22" s="54">
        <v>6483.374221</v>
      </c>
      <c r="D22" s="54">
        <v>2059.2546965700003</v>
      </c>
      <c r="F22" s="80"/>
    </row>
    <row r="23" spans="2:6" s="20" customFormat="1">
      <c r="B23" s="48" t="s">
        <v>97</v>
      </c>
      <c r="C23" s="62">
        <f>SUM(C24:C26)</f>
        <v>29730.961942999998</v>
      </c>
      <c r="D23" s="62">
        <f>SUM(D24:D26)</f>
        <v>11294.048229310003</v>
      </c>
    </row>
    <row r="24" spans="2:6" s="20" customFormat="1">
      <c r="B24" s="49" t="s">
        <v>98</v>
      </c>
      <c r="C24" s="54">
        <v>24850.58294</v>
      </c>
      <c r="D24" s="54">
        <v>10618.239214150002</v>
      </c>
    </row>
    <row r="25" spans="2:6" s="20" customFormat="1">
      <c r="B25" s="49" t="s">
        <v>99</v>
      </c>
      <c r="C25" s="54">
        <v>4818.8647979999996</v>
      </c>
      <c r="D25" s="54">
        <v>647.98257265000007</v>
      </c>
    </row>
    <row r="26" spans="2:6" s="20" customFormat="1">
      <c r="B26" s="49" t="s">
        <v>100</v>
      </c>
      <c r="C26" s="54">
        <v>61.514204999999997</v>
      </c>
      <c r="D26" s="54">
        <v>27.826442510000003</v>
      </c>
    </row>
    <row r="27" spans="2:6" s="20" customFormat="1">
      <c r="B27" s="48" t="s">
        <v>101</v>
      </c>
      <c r="C27" s="62">
        <f>SUM(C28:C33)</f>
        <v>38501.945226999997</v>
      </c>
      <c r="D27" s="62">
        <f>SUM(D28:D33)</f>
        <v>18538.417300540001</v>
      </c>
    </row>
    <row r="28" spans="2:6" s="20" customFormat="1">
      <c r="B28" s="49" t="s">
        <v>102</v>
      </c>
      <c r="C28" s="54">
        <v>16814.267257</v>
      </c>
      <c r="D28" s="54">
        <v>7182.3521483800014</v>
      </c>
    </row>
    <row r="29" spans="2:6" s="20" customFormat="1">
      <c r="B29" s="49" t="s">
        <v>103</v>
      </c>
      <c r="C29" s="54">
        <v>632.69422999999995</v>
      </c>
      <c r="D29" s="54">
        <v>264.42393697000006</v>
      </c>
    </row>
    <row r="30" spans="2:6" s="20" customFormat="1">
      <c r="B30" s="49" t="s">
        <v>104</v>
      </c>
      <c r="C30" s="54">
        <v>14503.934375999999</v>
      </c>
      <c r="D30" s="54">
        <v>7813.51368559</v>
      </c>
    </row>
    <row r="31" spans="2:6" s="20" customFormat="1">
      <c r="B31" s="49" t="s">
        <v>105</v>
      </c>
      <c r="C31" s="54">
        <v>1822.7063639999999</v>
      </c>
      <c r="D31" s="54">
        <v>1013.0361125099998</v>
      </c>
    </row>
    <row r="32" spans="2:6" s="20" customFormat="1">
      <c r="B32" s="49" t="s">
        <v>106</v>
      </c>
      <c r="C32" s="54">
        <v>1379.739928</v>
      </c>
      <c r="D32" s="54">
        <v>520.95295575</v>
      </c>
    </row>
    <row r="33" spans="2:4" s="20" customFormat="1">
      <c r="B33" s="49" t="s">
        <v>107</v>
      </c>
      <c r="C33" s="54">
        <v>3348.6030719999999</v>
      </c>
      <c r="D33" s="54">
        <v>1744.1384613399998</v>
      </c>
    </row>
    <row r="34" spans="2:4" s="20" customFormat="1">
      <c r="B34" s="74" t="s">
        <v>108</v>
      </c>
      <c r="C34" s="62">
        <f>C35+C38+C41+C43+C45+C48+C54+C56+C58</f>
        <v>129938.826397</v>
      </c>
      <c r="D34" s="62">
        <f t="shared" ref="D34" si="1">D35+D38+D41+D43+D45+D48+D54+D56+D58</f>
        <v>38894.609504109998</v>
      </c>
    </row>
    <row r="35" spans="2:4" s="20" customFormat="1">
      <c r="B35" s="75" t="s">
        <v>109</v>
      </c>
      <c r="C35" s="62">
        <f>SUM(C36:C37)</f>
        <v>7878.6273500000007</v>
      </c>
      <c r="D35" s="62">
        <f t="shared" ref="D35" si="2">SUM(D36:D37)</f>
        <v>3622.7694079499997</v>
      </c>
    </row>
    <row r="36" spans="2:4" s="20" customFormat="1">
      <c r="B36" s="40" t="s">
        <v>110</v>
      </c>
      <c r="C36" s="54">
        <v>6834.8547980000003</v>
      </c>
      <c r="D36" s="54">
        <v>3245.4556055099997</v>
      </c>
    </row>
    <row r="37" spans="2:4">
      <c r="B37" s="40" t="s">
        <v>111</v>
      </c>
      <c r="C37" s="54">
        <v>1043.7725519999999</v>
      </c>
      <c r="D37" s="54">
        <v>377.31380244000007</v>
      </c>
    </row>
    <row r="38" spans="2:4">
      <c r="B38" s="75" t="s">
        <v>112</v>
      </c>
      <c r="C38" s="62">
        <f>SUM(C39:C40)</f>
        <v>13630.854023</v>
      </c>
      <c r="D38" s="62">
        <f t="shared" ref="D38" si="3">SUM(D39:D40)</f>
        <v>5626.9514877700012</v>
      </c>
    </row>
    <row r="39" spans="2:4">
      <c r="B39" s="40" t="s">
        <v>113</v>
      </c>
      <c r="C39" s="54">
        <v>13487.232459999999</v>
      </c>
      <c r="D39" s="54">
        <v>5579.4736527900013</v>
      </c>
    </row>
    <row r="40" spans="2:4">
      <c r="B40" s="40" t="s">
        <v>114</v>
      </c>
      <c r="C40" s="54">
        <v>143.62156300000001</v>
      </c>
      <c r="D40" s="54">
        <v>47.477834980000004</v>
      </c>
    </row>
    <row r="41" spans="2:4">
      <c r="B41" s="75" t="s">
        <v>115</v>
      </c>
      <c r="C41" s="62">
        <f>C42</f>
        <v>7731.5610239999996</v>
      </c>
      <c r="D41" s="62">
        <f t="shared" ref="D41" si="4">D42</f>
        <v>2018.1994597200003</v>
      </c>
    </row>
    <row r="42" spans="2:4">
      <c r="B42" s="40" t="s">
        <v>116</v>
      </c>
      <c r="C42" s="54">
        <v>7731.5610239999996</v>
      </c>
      <c r="D42" s="54">
        <v>2018.1994597200003</v>
      </c>
    </row>
    <row r="43" spans="2:4">
      <c r="B43" s="75" t="s">
        <v>117</v>
      </c>
      <c r="C43" s="62">
        <f>C44</f>
        <v>52046.074129000001</v>
      </c>
      <c r="D43" s="62">
        <f t="shared" ref="D43" si="5">D44</f>
        <v>18144.881564859999</v>
      </c>
    </row>
    <row r="44" spans="2:4">
      <c r="B44" s="40" t="s">
        <v>118</v>
      </c>
      <c r="C44" s="54">
        <v>52046.074129000001</v>
      </c>
      <c r="D44" s="54">
        <v>18144.881564859999</v>
      </c>
    </row>
    <row r="45" spans="2:4">
      <c r="B45" s="75" t="s">
        <v>119</v>
      </c>
      <c r="C45" s="62">
        <f>SUM(C46:C47)</f>
        <v>890.78787399999999</v>
      </c>
      <c r="D45" s="62">
        <f t="shared" ref="D45" si="6">SUM(D46:D47)</f>
        <v>89.781527089999997</v>
      </c>
    </row>
    <row r="46" spans="2:4">
      <c r="B46" s="40" t="s">
        <v>120</v>
      </c>
      <c r="C46" s="54">
        <v>244.76877099999999</v>
      </c>
      <c r="D46" s="54">
        <v>89.781527089999997</v>
      </c>
    </row>
    <row r="47" spans="2:4">
      <c r="B47" s="40" t="s">
        <v>121</v>
      </c>
      <c r="C47" s="54">
        <v>646.01910299999997</v>
      </c>
      <c r="D47" s="54">
        <v>0</v>
      </c>
    </row>
    <row r="48" spans="2:4">
      <c r="B48" s="75" t="s">
        <v>122</v>
      </c>
      <c r="C48" s="62">
        <f>SUM(C49:C53)</f>
        <v>39775.378019999996</v>
      </c>
      <c r="D48" s="62">
        <f>SUM(D49:D53)</f>
        <v>7499.3157866999991</v>
      </c>
    </row>
    <row r="49" spans="2:4">
      <c r="B49" s="40" t="s">
        <v>123</v>
      </c>
      <c r="C49" s="54">
        <v>30220.221567000001</v>
      </c>
      <c r="D49" s="54">
        <v>5334.0503653999995</v>
      </c>
    </row>
    <row r="50" spans="2:4">
      <c r="B50" s="40" t="s">
        <v>124</v>
      </c>
      <c r="C50" s="54">
        <v>54.864887000000003</v>
      </c>
      <c r="D50" s="54">
        <v>11.422500269999999</v>
      </c>
    </row>
    <row r="51" spans="2:4">
      <c r="B51" s="40" t="s">
        <v>125</v>
      </c>
      <c r="C51" s="54">
        <v>5434.7756149999996</v>
      </c>
      <c r="D51" s="54">
        <v>1307.62818307</v>
      </c>
    </row>
    <row r="52" spans="2:4">
      <c r="B52" s="40" t="s">
        <v>126</v>
      </c>
      <c r="C52" s="54">
        <v>240.2</v>
      </c>
      <c r="D52" s="54">
        <v>94.519796060000004</v>
      </c>
    </row>
    <row r="53" spans="2:4">
      <c r="B53" s="40" t="s">
        <v>127</v>
      </c>
      <c r="C53" s="54">
        <v>3825.315951</v>
      </c>
      <c r="D53" s="54">
        <v>751.6949419</v>
      </c>
    </row>
    <row r="54" spans="2:4">
      <c r="B54" s="75" t="s">
        <v>128</v>
      </c>
      <c r="C54" s="62">
        <f>C55</f>
        <v>1528.821197</v>
      </c>
      <c r="D54" s="62">
        <f t="shared" ref="D54" si="7">D55</f>
        <v>581.00652062000006</v>
      </c>
    </row>
    <row r="55" spans="2:4">
      <c r="B55" s="40" t="s">
        <v>129</v>
      </c>
      <c r="C55" s="54">
        <v>1528.821197</v>
      </c>
      <c r="D55" s="54">
        <v>581.00652062000006</v>
      </c>
    </row>
    <row r="56" spans="2:4">
      <c r="B56" s="75" t="s">
        <v>130</v>
      </c>
      <c r="C56" s="62">
        <f>C57</f>
        <v>182.20302000000001</v>
      </c>
      <c r="D56" s="62">
        <f>D57</f>
        <v>90.054622019999996</v>
      </c>
    </row>
    <row r="57" spans="2:4">
      <c r="B57" s="40" t="s">
        <v>131</v>
      </c>
      <c r="C57" s="54">
        <v>182.20302000000001</v>
      </c>
      <c r="D57" s="54">
        <v>90.054622019999996</v>
      </c>
    </row>
    <row r="58" spans="2:4">
      <c r="B58" s="75" t="s">
        <v>132</v>
      </c>
      <c r="C58" s="62">
        <f>SUM(C59:C62)</f>
        <v>6274.5197600000001</v>
      </c>
      <c r="D58" s="62">
        <f>SUM(D59:D62)</f>
        <v>1221.6491273800002</v>
      </c>
    </row>
    <row r="59" spans="2:4">
      <c r="B59" s="40" t="s">
        <v>133</v>
      </c>
      <c r="C59" s="54">
        <v>75</v>
      </c>
      <c r="D59" s="54">
        <v>0</v>
      </c>
    </row>
    <row r="60" spans="2:4">
      <c r="B60" s="40" t="s">
        <v>134</v>
      </c>
      <c r="C60" s="54">
        <v>10.255803999999999</v>
      </c>
      <c r="D60" s="54">
        <v>0</v>
      </c>
    </row>
    <row r="61" spans="2:4">
      <c r="B61" s="40" t="s">
        <v>135</v>
      </c>
      <c r="C61" s="54">
        <v>5989.2639559999998</v>
      </c>
      <c r="D61" s="54">
        <v>1221.6491273800002</v>
      </c>
    </row>
    <row r="62" spans="2:4">
      <c r="B62" s="40" t="s">
        <v>136</v>
      </c>
      <c r="C62" s="54">
        <v>200</v>
      </c>
      <c r="D62" s="54">
        <v>0</v>
      </c>
    </row>
    <row r="63" spans="2:4">
      <c r="B63" s="74" t="s">
        <v>137</v>
      </c>
      <c r="C63" s="62">
        <f>C64+C67</f>
        <v>6755.3592440000002</v>
      </c>
      <c r="D63" s="62">
        <f>D64+D67</f>
        <v>1552.4432860399997</v>
      </c>
    </row>
    <row r="64" spans="2:4">
      <c r="B64" s="75" t="s">
        <v>138</v>
      </c>
      <c r="C64" s="62">
        <f>SUM(C65:C66)</f>
        <v>1477.19696</v>
      </c>
      <c r="D64" s="62">
        <f>SUM(D65:D66)</f>
        <v>581.87711635999995</v>
      </c>
    </row>
    <row r="65" spans="2:4">
      <c r="B65" s="40" t="s">
        <v>139</v>
      </c>
      <c r="C65" s="54">
        <v>968.56846099999996</v>
      </c>
      <c r="D65" s="54">
        <v>369.74432038999998</v>
      </c>
    </row>
    <row r="66" spans="2:4">
      <c r="B66" s="40" t="s">
        <v>140</v>
      </c>
      <c r="C66" s="54">
        <v>508.62849899999998</v>
      </c>
      <c r="D66" s="54">
        <v>212.13279596999999</v>
      </c>
    </row>
    <row r="67" spans="2:4">
      <c r="B67" s="75" t="s">
        <v>141</v>
      </c>
      <c r="C67" s="62">
        <f>SUM(C68:C70)</f>
        <v>5278.162284</v>
      </c>
      <c r="D67" s="62">
        <f t="shared" ref="D67" si="8">SUM(D68:D70)</f>
        <v>970.5661696799998</v>
      </c>
    </row>
    <row r="68" spans="2:4">
      <c r="B68" s="40" t="s">
        <v>142</v>
      </c>
      <c r="C68" s="54">
        <v>4924.5275270000002</v>
      </c>
      <c r="D68" s="54">
        <v>837.49153537999985</v>
      </c>
    </row>
    <row r="69" spans="2:4">
      <c r="B69" s="40" t="s">
        <v>277</v>
      </c>
      <c r="C69" s="54">
        <v>0</v>
      </c>
      <c r="D69" s="54">
        <v>2.6467982799999996</v>
      </c>
    </row>
    <row r="70" spans="2:4">
      <c r="B70" s="40" t="s">
        <v>143</v>
      </c>
      <c r="C70" s="54">
        <v>353.63475699999998</v>
      </c>
      <c r="D70" s="54">
        <v>130.42783601999997</v>
      </c>
    </row>
    <row r="71" spans="2:4">
      <c r="B71" s="74" t="s">
        <v>144</v>
      </c>
      <c r="C71" s="62">
        <f>C72+C77+C82+C90+C102</f>
        <v>416473.656021</v>
      </c>
      <c r="D71" s="62">
        <f t="shared" ref="D71" si="9">D72+D77+D82+D90+D102</f>
        <v>192808.63922690999</v>
      </c>
    </row>
    <row r="72" spans="2:4">
      <c r="B72" s="75" t="s">
        <v>145</v>
      </c>
      <c r="C72" s="62">
        <f>SUM(C73:C76)</f>
        <v>17669.577548000001</v>
      </c>
      <c r="D72" s="62">
        <f t="shared" ref="D72" si="10">SUM(D73:D76)</f>
        <v>7734.2477705799993</v>
      </c>
    </row>
    <row r="73" spans="2:4">
      <c r="B73" s="40" t="s">
        <v>146</v>
      </c>
      <c r="C73" s="54">
        <v>843.05658000000005</v>
      </c>
      <c r="D73" s="54">
        <v>349.29267978000001</v>
      </c>
    </row>
    <row r="74" spans="2:4">
      <c r="B74" s="40" t="s">
        <v>147</v>
      </c>
      <c r="C74" s="54">
        <v>591.23098200000004</v>
      </c>
      <c r="D74" s="54">
        <v>14.755345</v>
      </c>
    </row>
    <row r="75" spans="2:4">
      <c r="B75" s="40" t="s">
        <v>148</v>
      </c>
      <c r="C75" s="54">
        <v>16234.423879</v>
      </c>
      <c r="D75" s="54">
        <v>7370.1997457999996</v>
      </c>
    </row>
    <row r="76" spans="2:4">
      <c r="B76" s="40" t="s">
        <v>149</v>
      </c>
      <c r="C76" s="54">
        <v>0.86610699999999996</v>
      </c>
      <c r="D76" s="54">
        <v>0</v>
      </c>
    </row>
    <row r="77" spans="2:4">
      <c r="B77" s="75" t="s">
        <v>150</v>
      </c>
      <c r="C77" s="62">
        <f>SUM(C78:C81)</f>
        <v>97744.003634000008</v>
      </c>
      <c r="D77" s="62">
        <f t="shared" ref="D77" si="11">SUM(D78:D81)</f>
        <v>54692.679417940002</v>
      </c>
    </row>
    <row r="78" spans="2:4">
      <c r="B78" s="40" t="s">
        <v>151</v>
      </c>
      <c r="C78" s="54">
        <v>2905.4655750000002</v>
      </c>
      <c r="D78" s="54">
        <v>887.43062133000001</v>
      </c>
    </row>
    <row r="79" spans="2:4">
      <c r="B79" s="40" t="s">
        <v>152</v>
      </c>
      <c r="C79" s="54">
        <v>10265.590881</v>
      </c>
      <c r="D79" s="54">
        <v>2157.7997039400007</v>
      </c>
    </row>
    <row r="80" spans="2:4">
      <c r="B80" s="40" t="s">
        <v>153</v>
      </c>
      <c r="C80" s="54">
        <v>5.1309199999999997</v>
      </c>
      <c r="D80" s="54">
        <v>2.5654560000000002</v>
      </c>
    </row>
    <row r="81" spans="2:4">
      <c r="B81" s="40" t="s">
        <v>154</v>
      </c>
      <c r="C81" s="54">
        <v>84567.816258000006</v>
      </c>
      <c r="D81" s="54">
        <v>51644.883636669998</v>
      </c>
    </row>
    <row r="82" spans="2:4">
      <c r="B82" s="75" t="s">
        <v>155</v>
      </c>
      <c r="C82" s="62">
        <f>SUM(C83:C89)</f>
        <v>6205.3114810000006</v>
      </c>
      <c r="D82" s="62">
        <f t="shared" ref="D82" si="12">SUM(D83:D89)</f>
        <v>2359.6385625900002</v>
      </c>
    </row>
    <row r="83" spans="2:4">
      <c r="B83" s="40" t="s">
        <v>156</v>
      </c>
      <c r="C83" s="54">
        <v>990.84199899999999</v>
      </c>
      <c r="D83" s="54">
        <v>348.17313868999997</v>
      </c>
    </row>
    <row r="84" spans="2:4">
      <c r="B84" s="40" t="s">
        <v>157</v>
      </c>
      <c r="C84" s="54">
        <v>1127.6551770000001</v>
      </c>
      <c r="D84" s="54">
        <v>114.68480048000002</v>
      </c>
    </row>
    <row r="85" spans="2:4">
      <c r="B85" s="40" t="s">
        <v>158</v>
      </c>
      <c r="C85" s="54">
        <v>2783.0242469999998</v>
      </c>
      <c r="D85" s="54">
        <v>1247.0912709200002</v>
      </c>
    </row>
    <row r="86" spans="2:4">
      <c r="B86" s="40" t="s">
        <v>159</v>
      </c>
      <c r="C86" s="54">
        <v>1.511069</v>
      </c>
      <c r="D86" s="54">
        <v>0</v>
      </c>
    </row>
    <row r="87" spans="2:4">
      <c r="B87" s="40" t="s">
        <v>160</v>
      </c>
      <c r="C87" s="54">
        <v>156.68683999999999</v>
      </c>
      <c r="D87" s="54">
        <v>201.22264647000003</v>
      </c>
    </row>
    <row r="88" spans="2:4">
      <c r="B88" s="40" t="s">
        <v>161</v>
      </c>
      <c r="C88" s="54">
        <v>10.696979000000001</v>
      </c>
      <c r="D88" s="54">
        <v>5.7485544800000001</v>
      </c>
    </row>
    <row r="89" spans="2:4">
      <c r="B89" s="40" t="s">
        <v>162</v>
      </c>
      <c r="C89" s="54">
        <v>1134.89517</v>
      </c>
      <c r="D89" s="54">
        <v>442.71815154999996</v>
      </c>
    </row>
    <row r="90" spans="2:4">
      <c r="B90" s="75" t="s">
        <v>163</v>
      </c>
      <c r="C90" s="62">
        <f>SUM(C91:C101)</f>
        <v>199017.51170600002</v>
      </c>
      <c r="D90" s="62">
        <f>SUM(D91:D101)</f>
        <v>74699.226478939992</v>
      </c>
    </row>
    <row r="91" spans="2:4">
      <c r="B91" s="40" t="s">
        <v>164</v>
      </c>
      <c r="C91" s="54">
        <v>10666.485562</v>
      </c>
      <c r="D91" s="54">
        <v>1892.65236357</v>
      </c>
    </row>
    <row r="92" spans="2:4">
      <c r="B92" s="40" t="s">
        <v>165</v>
      </c>
      <c r="C92" s="54">
        <v>71983.864574000007</v>
      </c>
      <c r="D92" s="54">
        <v>29658.746072100006</v>
      </c>
    </row>
    <row r="93" spans="2:4">
      <c r="B93" s="40" t="s">
        <v>166</v>
      </c>
      <c r="C93" s="54">
        <v>26339.522879</v>
      </c>
      <c r="D93" s="54">
        <v>10472.93862773</v>
      </c>
    </row>
    <row r="94" spans="2:4">
      <c r="B94" s="40" t="s">
        <v>167</v>
      </c>
      <c r="C94" s="54">
        <v>18105.183989000001</v>
      </c>
      <c r="D94" s="54">
        <v>7032.0520907900009</v>
      </c>
    </row>
    <row r="95" spans="2:4">
      <c r="B95" s="40" t="s">
        <v>168</v>
      </c>
      <c r="C95" s="54">
        <v>6501.3807129999996</v>
      </c>
      <c r="D95" s="54">
        <v>1673.5587301499997</v>
      </c>
    </row>
    <row r="96" spans="2:4">
      <c r="B96" s="40" t="s">
        <v>169</v>
      </c>
      <c r="C96" s="54">
        <v>9470.3357739999992</v>
      </c>
      <c r="D96" s="54">
        <v>2952.9777234600006</v>
      </c>
    </row>
    <row r="97" spans="2:4">
      <c r="B97" s="40" t="s">
        <v>170</v>
      </c>
      <c r="C97" s="54">
        <v>1435.178872</v>
      </c>
      <c r="D97" s="54">
        <v>418.88984843999998</v>
      </c>
    </row>
    <row r="98" spans="2:4">
      <c r="B98" s="40" t="s">
        <v>171</v>
      </c>
      <c r="C98" s="54">
        <v>369.04296900000003</v>
      </c>
      <c r="D98" s="54">
        <v>161.43806367000002</v>
      </c>
    </row>
    <row r="99" spans="2:4">
      <c r="B99" s="40" t="s">
        <v>172</v>
      </c>
      <c r="C99" s="54">
        <v>146.29268999999999</v>
      </c>
      <c r="D99" s="54">
        <v>54.453316799999996</v>
      </c>
    </row>
    <row r="100" spans="2:4">
      <c r="B100" s="40" t="s">
        <v>173</v>
      </c>
      <c r="C100" s="54">
        <v>263.77060299999999</v>
      </c>
      <c r="D100" s="54">
        <v>55.031791079999998</v>
      </c>
    </row>
    <row r="101" spans="2:4">
      <c r="B101" s="40" t="s">
        <v>174</v>
      </c>
      <c r="C101" s="54">
        <v>53736.453081</v>
      </c>
      <c r="D101" s="54">
        <v>20326.487851149999</v>
      </c>
    </row>
    <row r="102" spans="2:4">
      <c r="B102" s="75" t="s">
        <v>175</v>
      </c>
      <c r="C102" s="62">
        <f>SUM(C103:C110)</f>
        <v>95837.251651999992</v>
      </c>
      <c r="D102" s="62">
        <f>SUM(D103:D110)</f>
        <v>53322.846996860004</v>
      </c>
    </row>
    <row r="103" spans="2:4">
      <c r="B103" s="40" t="s">
        <v>176</v>
      </c>
      <c r="C103" s="54">
        <v>47176.721219999999</v>
      </c>
      <c r="D103" s="54">
        <v>21361.206439139998</v>
      </c>
    </row>
    <row r="104" spans="2:4">
      <c r="B104" s="40" t="s">
        <v>177</v>
      </c>
      <c r="C104" s="54">
        <v>1352.7034410000001</v>
      </c>
      <c r="D104" s="54">
        <v>658.55098799999996</v>
      </c>
    </row>
    <row r="105" spans="2:4">
      <c r="B105" s="40" t="s">
        <v>178</v>
      </c>
      <c r="C105" s="54">
        <v>3124.3381079999999</v>
      </c>
      <c r="D105" s="54">
        <v>577.38263233000009</v>
      </c>
    </row>
    <row r="106" spans="2:4">
      <c r="B106" s="40" t="s">
        <v>179</v>
      </c>
      <c r="C106" s="54">
        <v>5442.4521020000002</v>
      </c>
      <c r="D106" s="54">
        <v>2388.5857670099999</v>
      </c>
    </row>
    <row r="107" spans="2:4">
      <c r="B107" s="40" t="s">
        <v>180</v>
      </c>
      <c r="C107" s="54">
        <v>547.01583200000005</v>
      </c>
      <c r="D107" s="54">
        <v>127.43232674000001</v>
      </c>
    </row>
    <row r="108" spans="2:4">
      <c r="B108" s="40" t="s">
        <v>181</v>
      </c>
      <c r="C108" s="54">
        <v>1665.9870820000001</v>
      </c>
      <c r="D108" s="54">
        <v>264.71020695999999</v>
      </c>
    </row>
    <row r="109" spans="2:4">
      <c r="B109" s="40" t="s">
        <v>182</v>
      </c>
      <c r="C109" s="54">
        <v>34934.937624999999</v>
      </c>
      <c r="D109" s="54">
        <v>27266.841482740005</v>
      </c>
    </row>
    <row r="110" spans="2:4">
      <c r="B110" s="40" t="s">
        <v>183</v>
      </c>
      <c r="C110" s="54">
        <v>1593.0962420000001</v>
      </c>
      <c r="D110" s="54">
        <v>678.13715394000008</v>
      </c>
    </row>
    <row r="111" spans="2:4" ht="15" customHeight="1">
      <c r="B111" s="74" t="s">
        <v>184</v>
      </c>
      <c r="C111" s="62">
        <f>C112</f>
        <v>184836.13</v>
      </c>
      <c r="D111" s="62">
        <f>D112</f>
        <v>79629.290698290002</v>
      </c>
    </row>
    <row r="112" spans="2:4">
      <c r="B112" s="39" t="s">
        <v>185</v>
      </c>
      <c r="C112" s="54">
        <f>C113</f>
        <v>184836.13</v>
      </c>
      <c r="D112" s="54">
        <f>D113</f>
        <v>79629.290698290002</v>
      </c>
    </row>
    <row r="113" spans="2:6">
      <c r="B113" s="40" t="s">
        <v>186</v>
      </c>
      <c r="C113" s="54">
        <v>184836.13</v>
      </c>
      <c r="D113" s="54">
        <v>79629.290698290002</v>
      </c>
    </row>
    <row r="114" spans="2:6">
      <c r="B114" s="47" t="s">
        <v>40</v>
      </c>
      <c r="C114" s="41">
        <f t="shared" ref="C114:D115" si="13">C115</f>
        <v>146463.52179900001</v>
      </c>
      <c r="D114" s="41">
        <f t="shared" si="13"/>
        <v>45077.528070049993</v>
      </c>
    </row>
    <row r="115" spans="2:6">
      <c r="B115" s="76" t="s">
        <v>187</v>
      </c>
      <c r="C115" s="60">
        <f t="shared" si="13"/>
        <v>146463.52179900001</v>
      </c>
      <c r="D115" s="60">
        <f t="shared" si="13"/>
        <v>45077.528070049993</v>
      </c>
    </row>
    <row r="116" spans="2:6">
      <c r="B116" s="39" t="s">
        <v>188</v>
      </c>
      <c r="C116" s="61">
        <f>C117</f>
        <v>146463.52179900001</v>
      </c>
      <c r="D116" s="61">
        <f>D117</f>
        <v>45077.528070049993</v>
      </c>
    </row>
    <row r="117" spans="2:6">
      <c r="B117" s="40" t="s">
        <v>189</v>
      </c>
      <c r="C117" s="61">
        <v>146463.52179900001</v>
      </c>
      <c r="D117" s="54">
        <v>45077.528070049993</v>
      </c>
    </row>
    <row r="118" spans="2:6">
      <c r="B118" s="59" t="s">
        <v>43</v>
      </c>
      <c r="C118" s="55">
        <f>C13+C114</f>
        <v>1037842.322704</v>
      </c>
      <c r="D118" s="55">
        <f>D13+D114</f>
        <v>420967.15956986998</v>
      </c>
    </row>
    <row r="119" spans="2:6">
      <c r="B119" s="30" t="s">
        <v>24</v>
      </c>
      <c r="C119" s="31"/>
      <c r="D119" s="31"/>
      <c r="F119" s="24"/>
    </row>
    <row r="120" spans="2:6" ht="21.75" customHeight="1">
      <c r="B120" s="107" t="s">
        <v>274</v>
      </c>
      <c r="C120" s="107"/>
      <c r="D120" s="107"/>
    </row>
    <row r="121" spans="2:6">
      <c r="B121" s="30" t="s">
        <v>44</v>
      </c>
      <c r="C121" s="31"/>
      <c r="D121" s="31"/>
    </row>
    <row r="122" spans="2:6">
      <c r="C122" s="66"/>
      <c r="D122" s="66"/>
    </row>
    <row r="123" spans="2:6">
      <c r="B123" s="67"/>
      <c r="C123" s="66"/>
      <c r="D123" s="66"/>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row r="130" spans="2:4">
      <c r="B130" s="22"/>
      <c r="C130" s="23"/>
      <c r="D130" s="23"/>
    </row>
  </sheetData>
  <mergeCells count="11">
    <mergeCell ref="A2:E2"/>
    <mergeCell ref="A1:E1"/>
    <mergeCell ref="B120:D120"/>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1 D38 D41 D43 D45 D54 D67 D77 D82 D20 D23 D27 D48 D56 D58 D102 D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02"/>
  <sheetViews>
    <sheetView showGridLines="0" zoomScaleNormal="100" workbookViewId="0">
      <selection activeCell="H22" sqref="H22"/>
    </sheetView>
  </sheetViews>
  <sheetFormatPr baseColWidth="10" defaultColWidth="11.42578125" defaultRowHeight="15"/>
  <cols>
    <col min="1" max="1" width="17.140625" customWidth="1"/>
    <col min="2" max="2" width="72.7109375" customWidth="1"/>
    <col min="3" max="3" width="20.7109375" customWidth="1"/>
    <col min="4" max="4" width="16.5703125" customWidth="1"/>
    <col min="5" max="5" width="13.85546875" customWidth="1"/>
  </cols>
  <sheetData>
    <row r="1" spans="1:7" ht="28.5" customHeight="1">
      <c r="A1" s="104" t="s">
        <v>0</v>
      </c>
      <c r="B1" s="104"/>
      <c r="C1" s="104"/>
      <c r="D1" s="104"/>
      <c r="E1" s="104"/>
      <c r="F1" s="16"/>
      <c r="G1" s="16"/>
    </row>
    <row r="2" spans="1:7" ht="21" customHeight="1">
      <c r="A2" s="112" t="s">
        <v>1</v>
      </c>
      <c r="B2" s="112"/>
      <c r="C2" s="112"/>
      <c r="D2" s="112"/>
      <c r="E2" s="112"/>
      <c r="F2" s="15"/>
      <c r="G2" s="15"/>
    </row>
    <row r="3" spans="1:7" ht="15" customHeight="1">
      <c r="A3" s="114" t="s">
        <v>2</v>
      </c>
      <c r="B3" s="114"/>
      <c r="C3" s="114"/>
      <c r="D3" s="114"/>
      <c r="E3" s="114"/>
      <c r="F3" s="14"/>
      <c r="G3" s="14"/>
    </row>
    <row r="5" spans="1:7" ht="18.75" customHeight="1">
      <c r="A5" s="113" t="s">
        <v>27</v>
      </c>
      <c r="B5" s="113"/>
      <c r="C5" s="113"/>
      <c r="D5" s="113"/>
      <c r="E5" s="113"/>
      <c r="F5" s="17"/>
      <c r="G5" s="17"/>
    </row>
    <row r="6" spans="1:7" ht="18.75">
      <c r="A6" s="120" t="s">
        <v>190</v>
      </c>
      <c r="B6" s="120"/>
      <c r="C6" s="120"/>
      <c r="D6" s="120"/>
      <c r="E6" s="120"/>
      <c r="F6" s="18"/>
      <c r="G6" s="18"/>
    </row>
    <row r="7" spans="1:7" ht="18.75">
      <c r="A7" s="119" t="s">
        <v>273</v>
      </c>
      <c r="B7" s="119"/>
      <c r="C7" s="119"/>
      <c r="D7" s="119"/>
      <c r="E7" s="119"/>
      <c r="F7" s="18"/>
      <c r="G7" s="18"/>
    </row>
    <row r="8" spans="1:7" ht="15.75">
      <c r="A8" s="117" t="s">
        <v>5</v>
      </c>
      <c r="B8" s="117"/>
      <c r="C8" s="117"/>
      <c r="D8" s="117"/>
      <c r="E8" s="117"/>
      <c r="F8" s="19"/>
      <c r="G8" s="19"/>
    </row>
    <row r="11" spans="1:7" ht="15" customHeight="1">
      <c r="B11" s="115" t="s">
        <v>6</v>
      </c>
      <c r="C11" s="116" t="s">
        <v>7</v>
      </c>
      <c r="D11" s="116" t="s">
        <v>8</v>
      </c>
    </row>
    <row r="12" spans="1:7" ht="15.75" customHeight="1">
      <c r="B12" s="115"/>
      <c r="C12" s="116"/>
      <c r="D12" s="116"/>
    </row>
    <row r="13" spans="1:7">
      <c r="B13" s="47" t="s">
        <v>12</v>
      </c>
      <c r="C13" s="41">
        <f>C14+C20+C30+C40+C49+C55+C65+C69</f>
        <v>891378.80090499995</v>
      </c>
      <c r="D13" s="41">
        <f>D14+D20+D30+D40+D49+D55+D65+D69</f>
        <v>375889.63149981998</v>
      </c>
    </row>
    <row r="14" spans="1:7">
      <c r="B14" s="63" t="s">
        <v>191</v>
      </c>
      <c r="C14" s="60">
        <f>SUM(C15:C19)</f>
        <v>210319.101501</v>
      </c>
      <c r="D14" s="60">
        <f t="shared" ref="D14" si="0">SUM(D15:D19)</f>
        <v>91340.270111670005</v>
      </c>
    </row>
    <row r="15" spans="1:7">
      <c r="B15" s="64" t="s">
        <v>192</v>
      </c>
      <c r="C15" s="61">
        <v>173241.51653600001</v>
      </c>
      <c r="D15" s="61">
        <v>76730.620977839993</v>
      </c>
    </row>
    <row r="16" spans="1:7">
      <c r="B16" s="64" t="s">
        <v>193</v>
      </c>
      <c r="C16" s="61">
        <v>10585.802672</v>
      </c>
      <c r="D16" s="61">
        <v>3477.3592888100006</v>
      </c>
    </row>
    <row r="17" spans="2:4">
      <c r="B17" s="64" t="s">
        <v>194</v>
      </c>
      <c r="C17" s="61">
        <v>1729.185608</v>
      </c>
      <c r="D17" s="61">
        <v>477.22476034999994</v>
      </c>
    </row>
    <row r="18" spans="2:4">
      <c r="B18" s="64" t="s">
        <v>195</v>
      </c>
      <c r="C18" s="61">
        <v>759.17099700000006</v>
      </c>
      <c r="D18" s="61">
        <v>199.38916828999996</v>
      </c>
    </row>
    <row r="19" spans="2:4">
      <c r="B19" s="64" t="s">
        <v>196</v>
      </c>
      <c r="C19" s="61">
        <v>24003.425687999999</v>
      </c>
      <c r="D19" s="61">
        <v>10455.675916380011</v>
      </c>
    </row>
    <row r="20" spans="2:4">
      <c r="B20" s="63" t="s">
        <v>197</v>
      </c>
      <c r="C20" s="60">
        <f>SUM(C21:C29)</f>
        <v>69594.533465</v>
      </c>
      <c r="D20" s="60">
        <f t="shared" ref="D20" si="1">SUM(D21:D29)</f>
        <v>23641.62127792</v>
      </c>
    </row>
    <row r="21" spans="2:4">
      <c r="B21" s="64" t="s">
        <v>198</v>
      </c>
      <c r="C21" s="61">
        <v>6109.6628419999997</v>
      </c>
      <c r="D21" s="61">
        <v>2578.4428028000002</v>
      </c>
    </row>
    <row r="22" spans="2:4">
      <c r="B22" s="64" t="s">
        <v>199</v>
      </c>
      <c r="C22" s="61">
        <v>4779.6486830000003</v>
      </c>
      <c r="D22" s="61">
        <v>925.02923774999988</v>
      </c>
    </row>
    <row r="23" spans="2:4">
      <c r="B23" s="64" t="s">
        <v>200</v>
      </c>
      <c r="C23" s="61">
        <v>3430.5920209999999</v>
      </c>
      <c r="D23" s="61">
        <v>786.41536929999995</v>
      </c>
    </row>
    <row r="24" spans="2:4">
      <c r="B24" s="64" t="s">
        <v>201</v>
      </c>
      <c r="C24" s="61">
        <v>1584.5846469999999</v>
      </c>
      <c r="D24" s="61">
        <v>162.44214788999997</v>
      </c>
    </row>
    <row r="25" spans="2:4">
      <c r="B25" s="64" t="s">
        <v>202</v>
      </c>
      <c r="C25" s="61">
        <v>4701.2960590000002</v>
      </c>
      <c r="D25" s="61">
        <v>1629.6683687599998</v>
      </c>
    </row>
    <row r="26" spans="2:4">
      <c r="B26" s="64" t="s">
        <v>203</v>
      </c>
      <c r="C26" s="61">
        <v>3939.1798469999999</v>
      </c>
      <c r="D26" s="61">
        <v>1831.58402669</v>
      </c>
    </row>
    <row r="27" spans="2:4">
      <c r="B27" s="64" t="s">
        <v>204</v>
      </c>
      <c r="C27" s="61">
        <v>4904.6775619999999</v>
      </c>
      <c r="D27" s="61">
        <v>784.93258512999978</v>
      </c>
    </row>
    <row r="28" spans="2:4">
      <c r="B28" s="64" t="s">
        <v>205</v>
      </c>
      <c r="C28" s="61">
        <v>15002.752458999999</v>
      </c>
      <c r="D28" s="61">
        <v>2697.5797333799997</v>
      </c>
    </row>
    <row r="29" spans="2:4">
      <c r="B29" s="64" t="s">
        <v>206</v>
      </c>
      <c r="C29" s="61">
        <v>25142.139345</v>
      </c>
      <c r="D29" s="61">
        <v>12245.527006220002</v>
      </c>
    </row>
    <row r="30" spans="2:4">
      <c r="B30" s="63" t="s">
        <v>207</v>
      </c>
      <c r="C30" s="60">
        <f>SUM(C31:C39)</f>
        <v>39852.046889999998</v>
      </c>
      <c r="D30" s="60">
        <f t="shared" ref="D30" si="2">SUM(D31:D39)</f>
        <v>21940.564554759996</v>
      </c>
    </row>
    <row r="31" spans="2:4">
      <c r="B31" s="64" t="s">
        <v>208</v>
      </c>
      <c r="C31" s="61">
        <v>6377.9487049999998</v>
      </c>
      <c r="D31" s="54">
        <v>1497.3270004400001</v>
      </c>
    </row>
    <row r="32" spans="2:4">
      <c r="B32" s="64" t="s">
        <v>209</v>
      </c>
      <c r="C32" s="61">
        <v>2174.1389650000001</v>
      </c>
      <c r="D32" s="54">
        <v>449.20757346999994</v>
      </c>
    </row>
    <row r="33" spans="2:4">
      <c r="B33" s="64" t="s">
        <v>210</v>
      </c>
      <c r="C33" s="61">
        <v>3246.7306709999998</v>
      </c>
      <c r="D33" s="54">
        <v>480.32568204999995</v>
      </c>
    </row>
    <row r="34" spans="2:4">
      <c r="B34" s="64" t="s">
        <v>211</v>
      </c>
      <c r="C34" s="61">
        <v>6769.6456939999998</v>
      </c>
      <c r="D34" s="54">
        <v>15695.346212729997</v>
      </c>
    </row>
    <row r="35" spans="2:4">
      <c r="B35" s="64" t="s">
        <v>212</v>
      </c>
      <c r="C35" s="61">
        <v>707.335058</v>
      </c>
      <c r="D35" s="54">
        <v>161.32516853000001</v>
      </c>
    </row>
    <row r="36" spans="2:4">
      <c r="B36" s="64" t="s">
        <v>213</v>
      </c>
      <c r="C36" s="61">
        <v>505.49096900000001</v>
      </c>
      <c r="D36" s="54">
        <v>63.005872690000011</v>
      </c>
    </row>
    <row r="37" spans="2:4">
      <c r="B37" s="64" t="s">
        <v>214</v>
      </c>
      <c r="C37" s="61">
        <v>6824.9271710000003</v>
      </c>
      <c r="D37" s="54">
        <v>1992.1365420999998</v>
      </c>
    </row>
    <row r="38" spans="2:4">
      <c r="B38" s="64" t="s">
        <v>215</v>
      </c>
      <c r="C38" s="61">
        <v>3796.497018</v>
      </c>
      <c r="D38" s="54">
        <v>0</v>
      </c>
    </row>
    <row r="39" spans="2:4">
      <c r="B39" s="64" t="s">
        <v>216</v>
      </c>
      <c r="C39" s="61">
        <v>9449.3326390000002</v>
      </c>
      <c r="D39" s="54">
        <v>1601.89050275</v>
      </c>
    </row>
    <row r="40" spans="2:4">
      <c r="B40" s="63" t="s">
        <v>217</v>
      </c>
      <c r="C40" s="60">
        <f>SUM(C41:C48)</f>
        <v>269643.36032599997</v>
      </c>
      <c r="D40" s="60">
        <f t="shared" ref="D40" si="3">SUM(D41:D48)</f>
        <v>135199.28068377997</v>
      </c>
    </row>
    <row r="41" spans="2:4">
      <c r="B41" s="64" t="s">
        <v>218</v>
      </c>
      <c r="C41" s="61">
        <v>86907.316456</v>
      </c>
      <c r="D41" s="54">
        <v>48648.124286450002</v>
      </c>
    </row>
    <row r="42" spans="2:4">
      <c r="B42" s="64" t="s">
        <v>219</v>
      </c>
      <c r="C42" s="61">
        <v>104123.94556399999</v>
      </c>
      <c r="D42" s="54">
        <v>49257.942561869997</v>
      </c>
    </row>
    <row r="43" spans="2:4">
      <c r="B43" s="64" t="s">
        <v>220</v>
      </c>
      <c r="C43" s="61">
        <v>13192.731931</v>
      </c>
      <c r="D43" s="54">
        <v>6271.6791487199998</v>
      </c>
    </row>
    <row r="44" spans="2:4">
      <c r="B44" s="64" t="s">
        <v>221</v>
      </c>
      <c r="C44" s="61">
        <v>47631.001364999996</v>
      </c>
      <c r="D44" s="54">
        <v>22115.710391059998</v>
      </c>
    </row>
    <row r="45" spans="2:4">
      <c r="B45" s="64" t="s">
        <v>222</v>
      </c>
      <c r="C45" s="61">
        <v>1190.3387740000001</v>
      </c>
      <c r="D45" s="54">
        <v>393.67451847999996</v>
      </c>
    </row>
    <row r="46" spans="2:4">
      <c r="B46" s="64" t="s">
        <v>223</v>
      </c>
      <c r="C46" s="54">
        <v>0</v>
      </c>
      <c r="D46" s="54">
        <v>1284.6603090400001</v>
      </c>
    </row>
    <row r="47" spans="2:4">
      <c r="B47" s="64" t="s">
        <v>224</v>
      </c>
      <c r="C47" s="61">
        <v>1157.579031</v>
      </c>
      <c r="D47" s="54">
        <v>410.10936275</v>
      </c>
    </row>
    <row r="48" spans="2:4">
      <c r="B48" s="64" t="s">
        <v>225</v>
      </c>
      <c r="C48" s="61">
        <v>15440.447205</v>
      </c>
      <c r="D48" s="54">
        <v>6817.3801054099995</v>
      </c>
    </row>
    <row r="49" spans="2:4">
      <c r="B49" s="63" t="s">
        <v>226</v>
      </c>
      <c r="C49" s="60">
        <f>SUM(C50:C54)</f>
        <v>45893.698339999995</v>
      </c>
      <c r="D49" s="60">
        <f t="shared" ref="D49" si="4">SUM(D50:D54)</f>
        <v>13314.038402919998</v>
      </c>
    </row>
    <row r="50" spans="2:4">
      <c r="B50" s="64" t="s">
        <v>227</v>
      </c>
      <c r="C50" s="61">
        <v>413.97203999999999</v>
      </c>
      <c r="D50" s="54">
        <v>555.65165614</v>
      </c>
    </row>
    <row r="51" spans="2:4">
      <c r="B51" s="64" t="s">
        <v>228</v>
      </c>
      <c r="C51" s="61">
        <v>10585.225286000001</v>
      </c>
      <c r="D51" s="54">
        <v>1513.50685684</v>
      </c>
    </row>
    <row r="52" spans="2:4">
      <c r="B52" s="64" t="s">
        <v>229</v>
      </c>
      <c r="C52" s="61">
        <v>7893.3653889999996</v>
      </c>
      <c r="D52" s="54">
        <v>4109.0479139299996</v>
      </c>
    </row>
    <row r="53" spans="2:4">
      <c r="B53" s="64" t="s">
        <v>230</v>
      </c>
      <c r="C53" s="61">
        <v>26929.604206</v>
      </c>
      <c r="D53" s="54">
        <v>6688.7001530599991</v>
      </c>
    </row>
    <row r="54" spans="2:4">
      <c r="B54" s="64" t="s">
        <v>231</v>
      </c>
      <c r="C54" s="61">
        <v>71.531419</v>
      </c>
      <c r="D54" s="54">
        <v>447.13182295000001</v>
      </c>
    </row>
    <row r="55" spans="2:4">
      <c r="B55" s="63" t="s">
        <v>232</v>
      </c>
      <c r="C55" s="60">
        <f>SUM(C56:C64)</f>
        <v>24044.946277999999</v>
      </c>
      <c r="D55" s="60">
        <f t="shared" ref="D55" si="5">SUM(D56:D64)</f>
        <v>5135.0079881600013</v>
      </c>
    </row>
    <row r="56" spans="2:4">
      <c r="B56" s="64" t="s">
        <v>233</v>
      </c>
      <c r="C56" s="61">
        <v>13575.76892</v>
      </c>
      <c r="D56" s="54">
        <v>4522.5431146100009</v>
      </c>
    </row>
    <row r="57" spans="2:4">
      <c r="B57" s="64" t="s">
        <v>234</v>
      </c>
      <c r="C57" s="61">
        <v>1174.6861240000001</v>
      </c>
      <c r="D57" s="54">
        <v>21.192760280000002</v>
      </c>
    </row>
    <row r="58" spans="2:4">
      <c r="B58" s="64" t="s">
        <v>235</v>
      </c>
      <c r="C58" s="61">
        <v>237.197981</v>
      </c>
      <c r="D58" s="54">
        <v>9.6846358699999993</v>
      </c>
    </row>
    <row r="59" spans="2:4">
      <c r="B59" s="64" t="s">
        <v>236</v>
      </c>
      <c r="C59" s="61">
        <v>4056.1257740000001</v>
      </c>
      <c r="D59" s="54">
        <v>137.96950325</v>
      </c>
    </row>
    <row r="60" spans="2:4">
      <c r="B60" s="64" t="s">
        <v>237</v>
      </c>
      <c r="C60" s="61">
        <v>1853.410494</v>
      </c>
      <c r="D60" s="54">
        <v>166.81553963000002</v>
      </c>
    </row>
    <row r="61" spans="2:4">
      <c r="B61" s="64" t="s">
        <v>238</v>
      </c>
      <c r="C61" s="61">
        <v>217.824029</v>
      </c>
      <c r="D61" s="54">
        <v>22.085129999999999</v>
      </c>
    </row>
    <row r="62" spans="2:4">
      <c r="B62" s="64" t="s">
        <v>239</v>
      </c>
      <c r="C62" s="61">
        <v>364.75153699999998</v>
      </c>
      <c r="D62" s="54">
        <v>67.116914099999988</v>
      </c>
    </row>
    <row r="63" spans="2:4">
      <c r="B63" s="64" t="s">
        <v>240</v>
      </c>
      <c r="C63" s="61">
        <v>2132.8254569999999</v>
      </c>
      <c r="D63" s="61">
        <v>102.19857712000001</v>
      </c>
    </row>
    <row r="64" spans="2:4">
      <c r="B64" s="64" t="s">
        <v>241</v>
      </c>
      <c r="C64" s="61">
        <v>432.35596199999998</v>
      </c>
      <c r="D64" s="54">
        <v>85.401813300000001</v>
      </c>
    </row>
    <row r="65" spans="2:4">
      <c r="B65" s="63" t="s">
        <v>242</v>
      </c>
      <c r="C65" s="60">
        <f>SUM(C66:C68)</f>
        <v>47194.984104999996</v>
      </c>
      <c r="D65" s="60">
        <f t="shared" ref="D65" si="6">SUM(D66:D68)</f>
        <v>5689.5577823200001</v>
      </c>
    </row>
    <row r="66" spans="2:4">
      <c r="B66" s="64" t="s">
        <v>243</v>
      </c>
      <c r="C66" s="61">
        <v>21294.016092999998</v>
      </c>
      <c r="D66" s="61">
        <v>2494.8349612100001</v>
      </c>
    </row>
    <row r="67" spans="2:4">
      <c r="B67" s="64" t="s">
        <v>244</v>
      </c>
      <c r="C67" s="61">
        <v>24454.683736999999</v>
      </c>
      <c r="D67" s="61">
        <v>3194.7228211100005</v>
      </c>
    </row>
    <row r="68" spans="2:4">
      <c r="B68" s="64" t="s">
        <v>245</v>
      </c>
      <c r="C68" s="61">
        <v>1446.284275</v>
      </c>
      <c r="D68" s="54">
        <v>0</v>
      </c>
    </row>
    <row r="69" spans="2:4">
      <c r="B69" s="63" t="s">
        <v>246</v>
      </c>
      <c r="C69" s="60">
        <f>SUM(C70:C72)</f>
        <v>184836.13</v>
      </c>
      <c r="D69" s="60">
        <f t="shared" ref="D69" si="7">SUM(D70:D72)</f>
        <v>79629.290698289988</v>
      </c>
    </row>
    <row r="70" spans="2:4">
      <c r="B70" s="64" t="s">
        <v>247</v>
      </c>
      <c r="C70" s="61">
        <v>84955.492129999999</v>
      </c>
      <c r="D70" s="54">
        <v>28826.441544060002</v>
      </c>
    </row>
    <row r="71" spans="2:4">
      <c r="B71" s="64" t="s">
        <v>248</v>
      </c>
      <c r="C71" s="61">
        <v>98522.890142999997</v>
      </c>
      <c r="D71" s="54">
        <v>50221.868085209993</v>
      </c>
    </row>
    <row r="72" spans="2:4">
      <c r="B72" s="64" t="s">
        <v>249</v>
      </c>
      <c r="C72" s="61">
        <v>1357.7477269999999</v>
      </c>
      <c r="D72" s="54">
        <v>580.98106901999984</v>
      </c>
    </row>
    <row r="73" spans="2:4">
      <c r="B73" s="47" t="s">
        <v>40</v>
      </c>
      <c r="C73" s="41">
        <f>C74+C76</f>
        <v>146463.52179899998</v>
      </c>
      <c r="D73" s="41">
        <f>D74+D76</f>
        <v>45077.528070050001</v>
      </c>
    </row>
    <row r="74" spans="2:4">
      <c r="B74" s="63" t="s">
        <v>250</v>
      </c>
      <c r="C74" s="60">
        <f>C75</f>
        <v>23000</v>
      </c>
      <c r="D74" s="60">
        <f t="shared" ref="D74" si="8">D75</f>
        <v>937.49999800000001</v>
      </c>
    </row>
    <row r="75" spans="2:4">
      <c r="B75" s="64" t="s">
        <v>251</v>
      </c>
      <c r="C75" s="61">
        <v>23000</v>
      </c>
      <c r="D75" s="54">
        <v>937.49999800000001</v>
      </c>
    </row>
    <row r="76" spans="2:4">
      <c r="B76" s="63" t="s">
        <v>252</v>
      </c>
      <c r="C76" s="60">
        <f>C77</f>
        <v>123463.52179899999</v>
      </c>
      <c r="D76" s="60">
        <f>D77</f>
        <v>44140.028072050001</v>
      </c>
    </row>
    <row r="77" spans="2:4">
      <c r="B77" s="64" t="s">
        <v>253</v>
      </c>
      <c r="C77" s="61">
        <v>123463.52179899999</v>
      </c>
      <c r="D77" s="54">
        <v>44140.028072050001</v>
      </c>
    </row>
    <row r="78" spans="2:4">
      <c r="B78" s="59" t="s">
        <v>43</v>
      </c>
      <c r="C78" s="55">
        <f>C13+C73</f>
        <v>1037842.3227039999</v>
      </c>
      <c r="D78" s="55">
        <f>D13+D73</f>
        <v>420967.15956986998</v>
      </c>
    </row>
    <row r="79" spans="2:4">
      <c r="B79" s="30" t="s">
        <v>24</v>
      </c>
      <c r="C79" s="30"/>
      <c r="D79" s="30"/>
    </row>
    <row r="80" spans="2:4" ht="27.75" customHeight="1">
      <c r="B80" s="107" t="s">
        <v>274</v>
      </c>
      <c r="C80" s="107"/>
      <c r="D80" s="107"/>
    </row>
    <row r="81" spans="2:4">
      <c r="B81" s="30" t="s">
        <v>44</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P32"/>
  <sheetViews>
    <sheetView showGridLines="0" zoomScale="110" zoomScaleNormal="110" zoomScalePageLayoutView="99" workbookViewId="0">
      <selection activeCell="C20" sqref="C20:E20"/>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4" t="s">
        <v>0</v>
      </c>
      <c r="B1" s="104"/>
      <c r="C1" s="104"/>
      <c r="D1" s="104"/>
      <c r="E1" s="104"/>
      <c r="F1" s="104"/>
      <c r="G1" s="104"/>
      <c r="H1" s="104"/>
      <c r="I1" s="104"/>
      <c r="J1" s="16"/>
      <c r="K1" s="16"/>
      <c r="L1" s="16"/>
      <c r="M1" s="16"/>
      <c r="N1" s="16"/>
      <c r="O1" s="16"/>
      <c r="P1" s="16"/>
    </row>
    <row r="2" spans="1:16" ht="21" customHeight="1">
      <c r="A2" s="112" t="s">
        <v>1</v>
      </c>
      <c r="B2" s="112"/>
      <c r="C2" s="112"/>
      <c r="D2" s="112"/>
      <c r="E2" s="112"/>
      <c r="F2" s="112"/>
      <c r="G2" s="112"/>
      <c r="H2" s="112"/>
      <c r="I2" s="112"/>
      <c r="J2" s="15"/>
      <c r="K2" s="15"/>
      <c r="L2" s="15"/>
      <c r="M2" s="15"/>
      <c r="N2" s="15"/>
      <c r="O2" s="15"/>
      <c r="P2" s="15"/>
    </row>
    <row r="3" spans="1:16" ht="15.75" customHeight="1">
      <c r="A3" s="114" t="s">
        <v>2</v>
      </c>
      <c r="B3" s="114"/>
      <c r="C3" s="114"/>
      <c r="D3" s="114"/>
      <c r="E3" s="114"/>
      <c r="F3" s="114"/>
      <c r="G3" s="114"/>
      <c r="H3" s="114"/>
      <c r="I3" s="114"/>
      <c r="J3" s="14"/>
      <c r="K3" s="14"/>
      <c r="L3" s="14"/>
      <c r="M3" s="91"/>
      <c r="N3" s="91"/>
      <c r="O3" s="91"/>
      <c r="P3" s="91"/>
    </row>
    <row r="4" spans="1:16" ht="15.75">
      <c r="L4" s="3"/>
      <c r="M4" s="3"/>
    </row>
    <row r="5" spans="1:16" ht="18.75" customHeight="1">
      <c r="A5" s="113" t="s">
        <v>254</v>
      </c>
      <c r="B5" s="113"/>
      <c r="C5" s="113"/>
      <c r="D5" s="113"/>
      <c r="E5" s="113"/>
      <c r="F5" s="113"/>
      <c r="G5" s="113"/>
      <c r="H5" s="113"/>
      <c r="I5" s="113"/>
      <c r="J5" s="17"/>
      <c r="K5" s="17"/>
      <c r="L5" s="17"/>
      <c r="M5" s="17"/>
      <c r="N5" s="17"/>
      <c r="O5" s="17"/>
      <c r="P5" s="17"/>
    </row>
    <row r="6" spans="1:16" ht="18.75">
      <c r="A6" s="119" t="s">
        <v>275</v>
      </c>
      <c r="B6" s="119"/>
      <c r="C6" s="119"/>
      <c r="D6" s="119"/>
      <c r="E6" s="119"/>
      <c r="F6" s="119"/>
      <c r="G6" s="119"/>
      <c r="H6" s="119"/>
      <c r="I6" s="119"/>
      <c r="J6" s="18"/>
      <c r="K6" s="18"/>
      <c r="L6" s="18"/>
      <c r="M6" s="18"/>
      <c r="N6" s="18"/>
      <c r="O6" s="18"/>
      <c r="P6" s="18"/>
    </row>
    <row r="7" spans="1:16" ht="15.75">
      <c r="A7" s="117" t="s">
        <v>5</v>
      </c>
      <c r="B7" s="117"/>
      <c r="C7" s="117"/>
      <c r="D7" s="117"/>
      <c r="E7" s="117"/>
      <c r="F7" s="117"/>
      <c r="G7" s="117"/>
      <c r="H7" s="117"/>
      <c r="I7" s="117"/>
      <c r="J7" s="19"/>
      <c r="K7" s="19"/>
      <c r="L7" s="19"/>
      <c r="M7" s="19"/>
      <c r="N7" s="19"/>
      <c r="O7" s="19"/>
      <c r="P7" s="19"/>
    </row>
    <row r="9" spans="1:16" ht="15" customHeight="1">
      <c r="B9" s="121"/>
      <c r="C9" s="121"/>
      <c r="D9" s="121"/>
      <c r="E9" s="121"/>
      <c r="F9" s="121"/>
      <c r="G9" s="121"/>
      <c r="H9" s="121"/>
      <c r="I9" s="121"/>
      <c r="J9" s="121"/>
      <c r="K9" s="121"/>
      <c r="L9" s="121"/>
    </row>
    <row r="10" spans="1:16" ht="34.5" customHeight="1">
      <c r="C10" s="90" t="s">
        <v>255</v>
      </c>
      <c r="D10" s="90" t="s">
        <v>256</v>
      </c>
      <c r="E10" s="90" t="s">
        <v>257</v>
      </c>
      <c r="F10" s="90" t="s">
        <v>270</v>
      </c>
      <c r="G10" s="90" t="s">
        <v>258</v>
      </c>
    </row>
    <row r="11" spans="1:16">
      <c r="C11" s="78" t="s">
        <v>259</v>
      </c>
      <c r="D11" s="77">
        <v>522.79975809000007</v>
      </c>
      <c r="E11" s="77">
        <v>3308.6109999999999</v>
      </c>
      <c r="F11" s="77">
        <v>0</v>
      </c>
      <c r="G11" s="78">
        <f>SUM(D11:F11)</f>
        <v>3831.4107580899999</v>
      </c>
    </row>
    <row r="12" spans="1:16">
      <c r="C12" s="78" t="s">
        <v>260</v>
      </c>
      <c r="D12" s="77">
        <v>498.16886562999997</v>
      </c>
      <c r="E12" s="77">
        <v>3575.8490499999998</v>
      </c>
      <c r="F12" s="77">
        <v>0</v>
      </c>
      <c r="G12" s="78">
        <f t="shared" ref="G12:G16" si="0">SUM(D12:F12)</f>
        <v>4074.0179156299996</v>
      </c>
    </row>
    <row r="13" spans="1:16">
      <c r="C13" s="78" t="s">
        <v>261</v>
      </c>
      <c r="D13" s="77">
        <v>415.57300847000005</v>
      </c>
      <c r="E13" s="77">
        <v>3239.2811000000002</v>
      </c>
      <c r="F13" s="77">
        <v>0</v>
      </c>
      <c r="G13" s="78">
        <f t="shared" si="0"/>
        <v>3654.85410847</v>
      </c>
    </row>
    <row r="14" spans="1:16">
      <c r="C14" s="78" t="s">
        <v>262</v>
      </c>
      <c r="D14" s="77">
        <v>335.10256556999997</v>
      </c>
      <c r="E14" s="77">
        <v>2698.6876000000002</v>
      </c>
      <c r="F14" s="77">
        <v>0</v>
      </c>
      <c r="G14" s="78">
        <f t="shared" si="0"/>
        <v>3033.7901655700002</v>
      </c>
    </row>
    <row r="15" spans="1:16">
      <c r="C15" s="78" t="s">
        <v>263</v>
      </c>
      <c r="D15" s="77">
        <v>41.54819827</v>
      </c>
      <c r="E15" s="77">
        <v>0</v>
      </c>
      <c r="F15" s="77">
        <v>2228.9683500000001</v>
      </c>
      <c r="G15" s="78">
        <f t="shared" si="0"/>
        <v>2270.5165482699999</v>
      </c>
    </row>
    <row r="16" spans="1:16">
      <c r="C16" s="78" t="s">
        <v>272</v>
      </c>
      <c r="D16" s="77">
        <v>0</v>
      </c>
      <c r="E16" s="77">
        <v>0</v>
      </c>
      <c r="F16" s="77">
        <v>2222.5401000000002</v>
      </c>
      <c r="G16" s="78">
        <f t="shared" si="0"/>
        <v>2222.5401000000002</v>
      </c>
    </row>
    <row r="17" spans="3:9">
      <c r="C17" s="89" t="s">
        <v>264</v>
      </c>
      <c r="D17" s="79">
        <f>SUM(D11:D16)</f>
        <v>1813.1923960300003</v>
      </c>
      <c r="E17" s="79">
        <f>SUM(E11:E16)</f>
        <v>12822.428749999999</v>
      </c>
      <c r="F17" s="79">
        <f>SUM(F11:F16)</f>
        <v>4451.5084500000003</v>
      </c>
      <c r="G17" s="79">
        <f>SUM(D17:F17)</f>
        <v>19087.129596030001</v>
      </c>
    </row>
    <row r="18" spans="3:9" s="20" customFormat="1">
      <c r="C18" s="105" t="s">
        <v>44</v>
      </c>
      <c r="D18" s="105"/>
      <c r="E18" s="105"/>
      <c r="F18" s="105"/>
      <c r="G18" s="105"/>
    </row>
    <row r="19" spans="3:9" s="20" customFormat="1" ht="15.75" customHeight="1">
      <c r="C19" s="105" t="s">
        <v>271</v>
      </c>
      <c r="D19" s="105"/>
      <c r="E19" s="105"/>
      <c r="F19" s="105"/>
      <c r="G19" s="105"/>
    </row>
    <row r="20" spans="3:9">
      <c r="C20" s="122" t="s">
        <v>276</v>
      </c>
      <c r="D20" s="122"/>
      <c r="E20" s="122"/>
      <c r="F20" s="101"/>
    </row>
    <row r="23" spans="3:9" ht="15" customHeight="1"/>
    <row r="24" spans="3:9" ht="15" customHeight="1"/>
    <row r="25" spans="3:9" ht="15" customHeight="1">
      <c r="D25" s="29"/>
    </row>
    <row r="29" spans="3:9" ht="15" customHeight="1"/>
    <row r="32" spans="3:9">
      <c r="I32" s="27"/>
    </row>
  </sheetData>
  <mergeCells count="10">
    <mergeCell ref="B9:L9"/>
    <mergeCell ref="C20:E20"/>
    <mergeCell ref="A1:I1"/>
    <mergeCell ref="A2:I2"/>
    <mergeCell ref="A3:I3"/>
    <mergeCell ref="A5:I5"/>
    <mergeCell ref="A6:I6"/>
    <mergeCell ref="A7:I7"/>
    <mergeCell ref="C18:G18"/>
    <mergeCell ref="C19:G19"/>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E90"/>
  <sheetViews>
    <sheetView showGridLines="0" zoomScaleNormal="100" zoomScalePageLayoutView="99" workbookViewId="0">
      <selection activeCell="E25" sqref="E25"/>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s>
  <sheetData>
    <row r="1" spans="1:11" ht="28.5" customHeight="1">
      <c r="A1" s="104" t="s">
        <v>0</v>
      </c>
      <c r="B1" s="104"/>
      <c r="C1" s="104"/>
      <c r="D1" s="104"/>
      <c r="E1" s="104"/>
      <c r="F1" s="104"/>
      <c r="G1" s="104"/>
      <c r="H1" s="104"/>
      <c r="I1" s="104"/>
      <c r="J1" s="16"/>
      <c r="K1" s="16"/>
    </row>
    <row r="2" spans="1:11" ht="21" customHeight="1">
      <c r="A2" s="112" t="s">
        <v>1</v>
      </c>
      <c r="B2" s="112"/>
      <c r="C2" s="112"/>
      <c r="D2" s="112"/>
      <c r="E2" s="112"/>
      <c r="F2" s="112"/>
      <c r="G2" s="112"/>
      <c r="H2" s="112"/>
      <c r="I2" s="112"/>
      <c r="J2" s="15"/>
      <c r="K2" s="15"/>
    </row>
    <row r="3" spans="1:11" ht="15.75" customHeight="1">
      <c r="A3" s="114" t="s">
        <v>2</v>
      </c>
      <c r="B3" s="114"/>
      <c r="C3" s="114"/>
      <c r="D3" s="114"/>
      <c r="E3" s="114"/>
      <c r="F3" s="114"/>
      <c r="G3" s="114"/>
      <c r="H3" s="114"/>
      <c r="I3" s="114"/>
      <c r="J3" s="91"/>
      <c r="K3" s="91"/>
    </row>
    <row r="4" spans="1:11" ht="15.75">
      <c r="G4" s="3"/>
      <c r="H4" s="3"/>
    </row>
    <row r="5" spans="1:11" ht="18.75" customHeight="1">
      <c r="A5" s="113" t="s">
        <v>265</v>
      </c>
      <c r="B5" s="113"/>
      <c r="C5" s="113"/>
      <c r="D5" s="113"/>
      <c r="E5" s="113"/>
      <c r="F5" s="113"/>
      <c r="G5" s="113"/>
      <c r="H5" s="113"/>
      <c r="I5" s="113"/>
      <c r="J5" s="17"/>
      <c r="K5" s="17"/>
    </row>
    <row r="6" spans="1:11" ht="18" customHeight="1">
      <c r="A6" s="110" t="s">
        <v>266</v>
      </c>
      <c r="B6" s="110"/>
      <c r="C6" s="110"/>
      <c r="D6" s="110"/>
      <c r="E6" s="110"/>
      <c r="F6" s="110"/>
      <c r="G6" s="110"/>
      <c r="H6" s="110"/>
      <c r="I6" s="110"/>
      <c r="J6" s="17"/>
      <c r="K6" s="17"/>
    </row>
    <row r="7" spans="1:11" ht="18.75">
      <c r="A7" s="119" t="s">
        <v>275</v>
      </c>
      <c r="B7" s="119"/>
      <c r="C7" s="119"/>
      <c r="D7" s="119"/>
      <c r="E7" s="119"/>
      <c r="F7" s="119"/>
      <c r="G7" s="119"/>
      <c r="H7" s="119"/>
      <c r="I7" s="119"/>
      <c r="J7" s="18"/>
      <c r="K7" s="18"/>
    </row>
    <row r="8" spans="1:11" ht="15.75">
      <c r="A8" s="117" t="s">
        <v>5</v>
      </c>
      <c r="B8" s="117"/>
      <c r="C8" s="117"/>
      <c r="D8" s="117"/>
      <c r="E8" s="117"/>
      <c r="F8" s="117"/>
      <c r="G8" s="117"/>
      <c r="H8" s="117"/>
      <c r="I8" s="117"/>
      <c r="J8" s="19"/>
      <c r="K8" s="19"/>
    </row>
    <row r="10" spans="1:11" ht="15" customHeight="1">
      <c r="B10" s="123" t="s">
        <v>267</v>
      </c>
      <c r="C10" s="124" t="s">
        <v>255</v>
      </c>
      <c r="D10" s="124"/>
      <c r="E10" s="124"/>
      <c r="F10" s="124"/>
      <c r="G10" s="124"/>
      <c r="H10" s="124"/>
      <c r="I10" s="124" t="s">
        <v>258</v>
      </c>
    </row>
    <row r="11" spans="1:11">
      <c r="B11" s="123"/>
      <c r="C11" s="103" t="s">
        <v>259</v>
      </c>
      <c r="D11" s="103" t="s">
        <v>260</v>
      </c>
      <c r="E11" s="103" t="s">
        <v>261</v>
      </c>
      <c r="F11" s="103" t="s">
        <v>262</v>
      </c>
      <c r="G11" s="103" t="s">
        <v>263</v>
      </c>
      <c r="H11" s="103" t="s">
        <v>272</v>
      </c>
      <c r="I11" s="124"/>
    </row>
    <row r="12" spans="1:11">
      <c r="B12" s="94" t="s">
        <v>268</v>
      </c>
      <c r="C12" s="93">
        <f>C13+C21+C24+C33+C36+C40+C43+C47+C50+C53+C60+C56</f>
        <v>3942.0423978499998</v>
      </c>
      <c r="D12" s="93">
        <f t="shared" ref="D12:F12" si="0">D13+D21+D24+D33+D36+D40+D43+D47+D50+D53+D60+D56</f>
        <v>8416.8208710199997</v>
      </c>
      <c r="E12" s="93">
        <f>E13+E21+E24+E33+E36+E40+E43+E47+E50+E53+E60+E56</f>
        <v>3995.4379559699996</v>
      </c>
      <c r="F12" s="93">
        <f t="shared" si="0"/>
        <v>11683.334468759997</v>
      </c>
      <c r="G12" s="93">
        <f>G13+G21+G24+G33+G36+G40+G43+G47+G50+G53+G60+G56</f>
        <v>8280.3586213599992</v>
      </c>
      <c r="H12" s="93">
        <f>H13+H21+H24+H33+H36+H40+H43+H47+H50+H53+H60+H56</f>
        <v>2885.5281516</v>
      </c>
      <c r="I12" s="93">
        <f>I13+I21+I24+I33+I36+I40+I43+I47+I50+I53+I60+I56</f>
        <v>39203.522466559996</v>
      </c>
    </row>
    <row r="13" spans="1:11">
      <c r="B13" s="4" t="s">
        <v>50</v>
      </c>
      <c r="C13" s="5">
        <v>3308.6109999999999</v>
      </c>
      <c r="D13" s="5">
        <v>3575.8490499999998</v>
      </c>
      <c r="E13" s="5">
        <v>3239.4274409999998</v>
      </c>
      <c r="F13" s="5">
        <v>2698.745066</v>
      </c>
      <c r="G13" s="5">
        <v>2229.1105695000001</v>
      </c>
      <c r="H13" s="5">
        <v>2222.6684799999998</v>
      </c>
      <c r="I13" s="5">
        <f>SUM(C13:H13)</f>
        <v>17274.411606499998</v>
      </c>
    </row>
    <row r="14" spans="1:11">
      <c r="B14" s="48" t="s">
        <v>278</v>
      </c>
      <c r="C14" s="95">
        <v>0</v>
      </c>
      <c r="D14" s="95">
        <v>0</v>
      </c>
      <c r="E14" s="95">
        <v>0</v>
      </c>
      <c r="F14" s="95">
        <v>5.7466000000000003E-2</v>
      </c>
      <c r="G14" s="95">
        <v>0.1422195</v>
      </c>
      <c r="H14" s="95">
        <v>0</v>
      </c>
      <c r="I14" s="87">
        <f t="shared" ref="I14:I62" si="1">SUM(C14:H14)</f>
        <v>0.19968550000000002</v>
      </c>
    </row>
    <row r="15" spans="1:11">
      <c r="B15" s="88" t="s">
        <v>279</v>
      </c>
      <c r="C15" s="92">
        <v>0</v>
      </c>
      <c r="D15" s="92">
        <v>0</v>
      </c>
      <c r="E15" s="92">
        <v>0</v>
      </c>
      <c r="F15" s="92">
        <v>5.7466000000000003E-2</v>
      </c>
      <c r="G15" s="92">
        <v>0.1422195</v>
      </c>
      <c r="H15" s="92">
        <v>0</v>
      </c>
      <c r="I15" s="8">
        <f t="shared" si="1"/>
        <v>0.19968550000000002</v>
      </c>
    </row>
    <row r="16" spans="1:11">
      <c r="B16" s="86" t="s">
        <v>280</v>
      </c>
      <c r="C16" s="6">
        <v>3308.6109999999999</v>
      </c>
      <c r="D16" s="6">
        <v>3575.8490499999998</v>
      </c>
      <c r="E16" s="6">
        <v>3239.2811000000002</v>
      </c>
      <c r="F16" s="6">
        <v>2698.6876000000002</v>
      </c>
      <c r="G16" s="6">
        <v>2228.9683500000001</v>
      </c>
      <c r="H16" s="6">
        <v>2222.5401000000002</v>
      </c>
      <c r="I16" s="87">
        <f t="shared" si="1"/>
        <v>17273.9372</v>
      </c>
    </row>
    <row r="17" spans="2:9">
      <c r="B17" s="88" t="s">
        <v>279</v>
      </c>
      <c r="C17" s="7">
        <v>3308.6109999999999</v>
      </c>
      <c r="D17" s="7">
        <v>3575.8490499999998</v>
      </c>
      <c r="E17" s="7">
        <v>3239.2811000000002</v>
      </c>
      <c r="F17" s="7">
        <v>2698.6876000000002</v>
      </c>
      <c r="G17" s="7">
        <v>2228.9683500000001</v>
      </c>
      <c r="H17" s="7">
        <v>2222.5401000000002</v>
      </c>
      <c r="I17" s="8">
        <f t="shared" si="1"/>
        <v>17273.9372</v>
      </c>
    </row>
    <row r="18" spans="2:9">
      <c r="B18" s="48" t="s">
        <v>281</v>
      </c>
      <c r="C18" s="95">
        <v>0</v>
      </c>
      <c r="D18" s="95">
        <v>0</v>
      </c>
      <c r="E18" s="95">
        <v>0.146341</v>
      </c>
      <c r="F18" s="95">
        <v>0</v>
      </c>
      <c r="G18" s="95">
        <v>0</v>
      </c>
      <c r="H18" s="95">
        <v>0.12837999999999999</v>
      </c>
      <c r="I18" s="87">
        <f t="shared" si="1"/>
        <v>0.27472099999999999</v>
      </c>
    </row>
    <row r="19" spans="2:9">
      <c r="B19" s="88" t="s">
        <v>279</v>
      </c>
      <c r="C19" s="92">
        <v>0</v>
      </c>
      <c r="D19" s="92">
        <v>0</v>
      </c>
      <c r="E19" s="92">
        <v>8.1361000000000003E-2</v>
      </c>
      <c r="F19" s="92">
        <v>0</v>
      </c>
      <c r="G19" s="92">
        <v>0</v>
      </c>
      <c r="H19" s="92">
        <v>0</v>
      </c>
      <c r="I19" s="8">
        <f t="shared" si="1"/>
        <v>8.1361000000000003E-2</v>
      </c>
    </row>
    <row r="20" spans="2:9">
      <c r="B20" s="88" t="s">
        <v>282</v>
      </c>
      <c r="C20" s="92">
        <v>0</v>
      </c>
      <c r="D20" s="92">
        <v>0</v>
      </c>
      <c r="E20" s="92">
        <v>6.4979999999999996E-2</v>
      </c>
      <c r="F20" s="92">
        <v>0</v>
      </c>
      <c r="G20" s="92">
        <v>0</v>
      </c>
      <c r="H20" s="92">
        <v>0.12837999999999999</v>
      </c>
      <c r="I20" s="8">
        <f t="shared" si="1"/>
        <v>0.19335999999999998</v>
      </c>
    </row>
    <row r="21" spans="2:9">
      <c r="B21" s="4" t="s">
        <v>51</v>
      </c>
      <c r="C21" s="5">
        <v>0</v>
      </c>
      <c r="D21" s="5">
        <v>0</v>
      </c>
      <c r="E21" s="5">
        <v>9.6995999999999999E-2</v>
      </c>
      <c r="F21" s="5">
        <v>0</v>
      </c>
      <c r="G21" s="5">
        <v>0</v>
      </c>
      <c r="H21" s="5">
        <v>0.12841350000000001</v>
      </c>
      <c r="I21" s="5">
        <f t="shared" si="1"/>
        <v>0.22540950000000001</v>
      </c>
    </row>
    <row r="22" spans="2:9">
      <c r="B22" s="86" t="s">
        <v>283</v>
      </c>
      <c r="C22" s="6">
        <v>0</v>
      </c>
      <c r="D22" s="6">
        <v>0</v>
      </c>
      <c r="E22" s="6">
        <v>9.6995999999999999E-2</v>
      </c>
      <c r="F22" s="6">
        <v>0</v>
      </c>
      <c r="G22" s="6">
        <v>0</v>
      </c>
      <c r="H22" s="6">
        <v>0.12841350000000001</v>
      </c>
      <c r="I22" s="87">
        <f t="shared" si="1"/>
        <v>0.22540950000000001</v>
      </c>
    </row>
    <row r="23" spans="2:9">
      <c r="B23" s="49" t="s">
        <v>279</v>
      </c>
      <c r="C23" s="92">
        <v>0</v>
      </c>
      <c r="D23" s="92">
        <v>0</v>
      </c>
      <c r="E23" s="92">
        <v>9.6995999999999999E-2</v>
      </c>
      <c r="F23" s="92">
        <v>0</v>
      </c>
      <c r="G23" s="92">
        <v>0</v>
      </c>
      <c r="H23" s="92">
        <v>0.12841350000000001</v>
      </c>
      <c r="I23" s="8">
        <f t="shared" si="1"/>
        <v>0.22540950000000001</v>
      </c>
    </row>
    <row r="24" spans="2:9">
      <c r="B24" s="4" t="s">
        <v>52</v>
      </c>
      <c r="C24" s="5">
        <v>0</v>
      </c>
      <c r="D24" s="5">
        <v>176.92160000000001</v>
      </c>
      <c r="E24" s="5">
        <v>88.549800000000005</v>
      </c>
      <c r="F24" s="5">
        <v>0</v>
      </c>
      <c r="G24" s="5">
        <v>0</v>
      </c>
      <c r="H24" s="5">
        <v>67.390799999999999</v>
      </c>
      <c r="I24" s="5">
        <f t="shared" si="1"/>
        <v>332.86220000000003</v>
      </c>
    </row>
    <row r="25" spans="2:9">
      <c r="B25" s="86" t="s">
        <v>284</v>
      </c>
      <c r="C25" s="6">
        <v>0</v>
      </c>
      <c r="D25" s="6">
        <v>75.481800000000007</v>
      </c>
      <c r="E25" s="6">
        <v>37.795999999999999</v>
      </c>
      <c r="F25" s="6">
        <v>0</v>
      </c>
      <c r="G25" s="6">
        <v>0</v>
      </c>
      <c r="H25" s="6">
        <v>30.2988</v>
      </c>
      <c r="I25" s="87">
        <f t="shared" si="1"/>
        <v>143.57660000000001</v>
      </c>
    </row>
    <row r="26" spans="2:9">
      <c r="B26" s="49" t="s">
        <v>279</v>
      </c>
      <c r="C26" s="92">
        <v>0</v>
      </c>
      <c r="D26" s="92">
        <v>75.481800000000007</v>
      </c>
      <c r="E26" s="92">
        <v>37.795999999999999</v>
      </c>
      <c r="F26" s="92">
        <v>0</v>
      </c>
      <c r="G26" s="92">
        <v>0</v>
      </c>
      <c r="H26" s="92">
        <v>30.2988</v>
      </c>
      <c r="I26" s="87">
        <f t="shared" si="1"/>
        <v>143.57660000000001</v>
      </c>
    </row>
    <row r="27" spans="2:9">
      <c r="B27" s="48" t="s">
        <v>285</v>
      </c>
      <c r="C27" s="95">
        <v>0</v>
      </c>
      <c r="D27" s="95">
        <v>62.189599999999999</v>
      </c>
      <c r="E27" s="95">
        <v>31.096800000000002</v>
      </c>
      <c r="F27" s="95">
        <v>0</v>
      </c>
      <c r="G27" s="95">
        <v>0</v>
      </c>
      <c r="H27" s="95">
        <v>31.093699999999998</v>
      </c>
      <c r="I27" s="8">
        <f t="shared" si="1"/>
        <v>124.3801</v>
      </c>
    </row>
    <row r="28" spans="2:9">
      <c r="B28" s="49" t="s">
        <v>279</v>
      </c>
      <c r="C28" s="92">
        <v>0</v>
      </c>
      <c r="D28" s="92">
        <v>62.189599999999999</v>
      </c>
      <c r="E28" s="92">
        <v>31.096800000000002</v>
      </c>
      <c r="F28" s="92">
        <v>0</v>
      </c>
      <c r="G28" s="92">
        <v>0</v>
      </c>
      <c r="H28" s="92">
        <v>31.093699999999998</v>
      </c>
      <c r="I28" s="78">
        <f t="shared" si="1"/>
        <v>124.3801</v>
      </c>
    </row>
    <row r="29" spans="2:9">
      <c r="B29" s="48" t="s">
        <v>286</v>
      </c>
      <c r="C29" s="95">
        <v>0</v>
      </c>
      <c r="D29" s="95">
        <v>11.974600000000001</v>
      </c>
      <c r="E29" s="95">
        <v>5.9873000000000003</v>
      </c>
      <c r="F29" s="95">
        <v>0</v>
      </c>
      <c r="G29" s="95">
        <v>0</v>
      </c>
      <c r="H29" s="95">
        <v>5.9983000000000004</v>
      </c>
      <c r="I29" s="87">
        <f t="shared" si="1"/>
        <v>23.9602</v>
      </c>
    </row>
    <row r="30" spans="2:9">
      <c r="B30" s="49" t="s">
        <v>279</v>
      </c>
      <c r="C30" s="92">
        <v>0</v>
      </c>
      <c r="D30" s="92">
        <v>11.974600000000001</v>
      </c>
      <c r="E30" s="92">
        <v>5.9873000000000003</v>
      </c>
      <c r="F30" s="92">
        <v>0</v>
      </c>
      <c r="G30" s="92">
        <v>0</v>
      </c>
      <c r="H30" s="92">
        <v>5.9983000000000004</v>
      </c>
      <c r="I30" s="8">
        <f t="shared" si="1"/>
        <v>23.9602</v>
      </c>
    </row>
    <row r="31" spans="2:9">
      <c r="B31" s="48" t="s">
        <v>287</v>
      </c>
      <c r="C31" s="95">
        <v>0</v>
      </c>
      <c r="D31" s="95">
        <v>27.275600000000001</v>
      </c>
      <c r="E31" s="95">
        <v>13.669700000000001</v>
      </c>
      <c r="F31" s="95">
        <v>0</v>
      </c>
      <c r="G31" s="95">
        <v>0</v>
      </c>
      <c r="H31" s="95">
        <v>0</v>
      </c>
      <c r="I31" s="78">
        <f t="shared" si="1"/>
        <v>40.945300000000003</v>
      </c>
    </row>
    <row r="32" spans="2:9">
      <c r="B32" s="49" t="s">
        <v>279</v>
      </c>
      <c r="C32" s="92">
        <v>0</v>
      </c>
      <c r="D32" s="92">
        <v>27.275600000000001</v>
      </c>
      <c r="E32" s="92">
        <v>13.669700000000001</v>
      </c>
      <c r="F32" s="92">
        <v>0</v>
      </c>
      <c r="G32" s="92">
        <v>0</v>
      </c>
      <c r="H32" s="92">
        <v>0</v>
      </c>
      <c r="I32" s="8">
        <f t="shared" si="1"/>
        <v>40.945300000000003</v>
      </c>
    </row>
    <row r="33" spans="2:31">
      <c r="B33" s="4" t="s">
        <v>53</v>
      </c>
      <c r="C33" s="5">
        <v>0</v>
      </c>
      <c r="D33" s="5">
        <v>0</v>
      </c>
      <c r="E33" s="5">
        <v>0</v>
      </c>
      <c r="F33" s="5">
        <v>0.38585999999999998</v>
      </c>
      <c r="G33" s="5">
        <v>0</v>
      </c>
      <c r="H33" s="5">
        <v>0</v>
      </c>
      <c r="I33" s="5">
        <f t="shared" si="1"/>
        <v>0.38585999999999998</v>
      </c>
    </row>
    <row r="34" spans="2:31">
      <c r="B34" s="86" t="s">
        <v>288</v>
      </c>
      <c r="C34" s="6">
        <v>0</v>
      </c>
      <c r="D34" s="6">
        <v>0</v>
      </c>
      <c r="E34" s="6">
        <v>0</v>
      </c>
      <c r="F34" s="6">
        <v>0.38585999999999998</v>
      </c>
      <c r="G34" s="6">
        <v>0</v>
      </c>
      <c r="H34" s="6">
        <v>0</v>
      </c>
      <c r="I34" s="87">
        <f t="shared" si="1"/>
        <v>0.38585999999999998</v>
      </c>
    </row>
    <row r="35" spans="2:31">
      <c r="B35" s="49" t="s">
        <v>289</v>
      </c>
      <c r="C35" s="92">
        <v>0</v>
      </c>
      <c r="D35" s="92">
        <v>0</v>
      </c>
      <c r="E35" s="92">
        <v>0</v>
      </c>
      <c r="F35" s="92">
        <v>0.38585999999999998</v>
      </c>
      <c r="G35" s="92">
        <v>0</v>
      </c>
      <c r="H35" s="92">
        <v>0</v>
      </c>
      <c r="I35" s="8">
        <f t="shared" si="1"/>
        <v>0.38585999999999998</v>
      </c>
    </row>
    <row r="36" spans="2:31">
      <c r="B36" s="4" t="s">
        <v>54</v>
      </c>
      <c r="C36" s="5">
        <v>0</v>
      </c>
      <c r="D36" s="5">
        <v>0</v>
      </c>
      <c r="E36" s="5">
        <v>0</v>
      </c>
      <c r="F36" s="5">
        <v>0</v>
      </c>
      <c r="G36" s="5">
        <v>0.20152999999999999</v>
      </c>
      <c r="H36" s="5">
        <v>0</v>
      </c>
      <c r="I36" s="5">
        <f t="shared" si="1"/>
        <v>0.20152999999999999</v>
      </c>
    </row>
    <row r="37" spans="2:31">
      <c r="B37" s="86" t="s">
        <v>290</v>
      </c>
      <c r="C37" s="6">
        <v>0</v>
      </c>
      <c r="D37" s="6">
        <v>0</v>
      </c>
      <c r="E37" s="6">
        <v>0</v>
      </c>
      <c r="F37" s="6">
        <v>0</v>
      </c>
      <c r="G37" s="6">
        <v>0.20152999999999999</v>
      </c>
      <c r="H37" s="6">
        <v>0</v>
      </c>
      <c r="I37" s="87">
        <f t="shared" si="1"/>
        <v>0.20152999999999999</v>
      </c>
    </row>
    <row r="38" spans="2:31">
      <c r="B38" s="49" t="s">
        <v>279</v>
      </c>
      <c r="C38" s="92">
        <v>0</v>
      </c>
      <c r="D38" s="92">
        <v>0</v>
      </c>
      <c r="E38" s="92">
        <v>0</v>
      </c>
      <c r="F38" s="92">
        <v>0</v>
      </c>
      <c r="G38" s="92">
        <v>0.15753</v>
      </c>
      <c r="H38" s="92">
        <v>0</v>
      </c>
      <c r="I38" s="8">
        <f t="shared" si="1"/>
        <v>0.15753</v>
      </c>
    </row>
    <row r="39" spans="2:31">
      <c r="B39" s="49" t="s">
        <v>291</v>
      </c>
      <c r="C39" s="92">
        <v>0</v>
      </c>
      <c r="D39" s="92">
        <v>0</v>
      </c>
      <c r="E39" s="92">
        <v>0</v>
      </c>
      <c r="F39" s="92">
        <v>0</v>
      </c>
      <c r="G39" s="92">
        <v>4.3999999999999997E-2</v>
      </c>
      <c r="H39" s="92">
        <v>0</v>
      </c>
      <c r="I39" s="8">
        <f t="shared" si="1"/>
        <v>4.3999999999999997E-2</v>
      </c>
    </row>
    <row r="40" spans="2:31">
      <c r="B40" s="4" t="s">
        <v>55</v>
      </c>
      <c r="C40" s="5">
        <v>0</v>
      </c>
      <c r="D40" s="5">
        <v>2.3434200000000001</v>
      </c>
      <c r="E40" s="5">
        <v>2.33435506</v>
      </c>
      <c r="F40" s="5">
        <v>0</v>
      </c>
      <c r="G40" s="5">
        <v>0.19470000000000001</v>
      </c>
      <c r="H40" s="5">
        <v>0.3775</v>
      </c>
      <c r="I40" s="5">
        <f t="shared" si="1"/>
        <v>5.2499750600000006</v>
      </c>
    </row>
    <row r="41" spans="2:31">
      <c r="B41" s="86" t="s">
        <v>292</v>
      </c>
      <c r="C41" s="6">
        <v>0</v>
      </c>
      <c r="D41" s="6">
        <v>2.3434200000000001</v>
      </c>
      <c r="E41" s="6">
        <v>2.33435506</v>
      </c>
      <c r="F41" s="6">
        <v>0</v>
      </c>
      <c r="G41" s="6">
        <v>0.19470000000000001</v>
      </c>
      <c r="H41" s="6">
        <v>0.3775</v>
      </c>
      <c r="I41" s="87">
        <f t="shared" si="1"/>
        <v>5.2499750600000006</v>
      </c>
    </row>
    <row r="42" spans="2:31">
      <c r="B42" s="49" t="s">
        <v>279</v>
      </c>
      <c r="C42" s="92">
        <v>0</v>
      </c>
      <c r="D42" s="92">
        <v>2.3434200000000001</v>
      </c>
      <c r="E42" s="92">
        <v>2.33435506</v>
      </c>
      <c r="F42" s="92">
        <v>0</v>
      </c>
      <c r="G42" s="92">
        <v>0.19470000000000001</v>
      </c>
      <c r="H42" s="92">
        <v>0.3775</v>
      </c>
      <c r="I42" s="8">
        <f t="shared" si="1"/>
        <v>5.2499750600000006</v>
      </c>
    </row>
    <row r="43" spans="2:31">
      <c r="B43" s="4" t="s">
        <v>56</v>
      </c>
      <c r="C43" s="5">
        <v>110.63163975999998</v>
      </c>
      <c r="D43" s="5">
        <v>4163.5379353900007</v>
      </c>
      <c r="E43" s="5">
        <v>249.32785343999998</v>
      </c>
      <c r="F43" s="5">
        <v>8648.6950471899981</v>
      </c>
      <c r="G43" s="5">
        <v>1389.27527379</v>
      </c>
      <c r="H43" s="5">
        <v>594.92696810000007</v>
      </c>
      <c r="I43" s="5">
        <f t="shared" si="1"/>
        <v>15156.394717669998</v>
      </c>
    </row>
    <row r="44" spans="2:31">
      <c r="B44" s="86" t="s">
        <v>293</v>
      </c>
      <c r="C44" s="6">
        <v>110.63163975999998</v>
      </c>
      <c r="D44" s="6">
        <v>4163.5379353900007</v>
      </c>
      <c r="E44" s="6">
        <v>249.32785343999998</v>
      </c>
      <c r="F44" s="6">
        <v>8648.6950471899981</v>
      </c>
      <c r="G44" s="6">
        <v>1389.27527379</v>
      </c>
      <c r="H44" s="6">
        <v>594.92696810000007</v>
      </c>
      <c r="I44" s="87">
        <f t="shared" si="1"/>
        <v>15156.394717669998</v>
      </c>
    </row>
    <row r="45" spans="2:31">
      <c r="B45" s="49" t="s">
        <v>279</v>
      </c>
      <c r="C45" s="92">
        <v>110.63163975999998</v>
      </c>
      <c r="D45" s="92">
        <v>4163.5379353900007</v>
      </c>
      <c r="E45" s="92">
        <v>238.26785344000001</v>
      </c>
      <c r="F45" s="92">
        <v>8648.6950471899981</v>
      </c>
      <c r="G45" s="92">
        <v>1389.27527379</v>
      </c>
      <c r="H45" s="92">
        <v>594.92696810000007</v>
      </c>
      <c r="I45" s="8">
        <f t="shared" si="1"/>
        <v>15145.334717670001</v>
      </c>
    </row>
    <row r="46" spans="2:31">
      <c r="B46" s="49" t="s">
        <v>294</v>
      </c>
      <c r="C46" s="92">
        <v>0</v>
      </c>
      <c r="D46" s="92">
        <v>0</v>
      </c>
      <c r="E46" s="92">
        <v>11.06</v>
      </c>
      <c r="F46" s="92">
        <v>0</v>
      </c>
      <c r="G46" s="92">
        <v>0</v>
      </c>
      <c r="H46" s="92">
        <v>0</v>
      </c>
      <c r="I46" s="8">
        <f t="shared" si="1"/>
        <v>11.06</v>
      </c>
    </row>
    <row r="47" spans="2:31">
      <c r="B47" s="4" t="s">
        <v>60</v>
      </c>
      <c r="C47" s="5">
        <v>0</v>
      </c>
      <c r="D47" s="5">
        <v>0</v>
      </c>
      <c r="E47" s="5">
        <v>0</v>
      </c>
      <c r="F47" s="5">
        <v>0.39</v>
      </c>
      <c r="G47" s="5">
        <v>0</v>
      </c>
      <c r="H47" s="5">
        <v>0</v>
      </c>
      <c r="I47" s="5">
        <f t="shared" si="1"/>
        <v>0.39</v>
      </c>
    </row>
    <row r="48" spans="2:31">
      <c r="B48" s="86" t="s">
        <v>295</v>
      </c>
      <c r="C48" s="6">
        <v>0</v>
      </c>
      <c r="D48" s="6">
        <v>0</v>
      </c>
      <c r="E48" s="6">
        <v>0</v>
      </c>
      <c r="F48" s="6">
        <v>0.39</v>
      </c>
      <c r="G48" s="6">
        <v>0</v>
      </c>
      <c r="H48" s="6">
        <v>0</v>
      </c>
      <c r="I48" s="87">
        <f t="shared" si="1"/>
        <v>0.39</v>
      </c>
      <c r="AA48" s="88"/>
      <c r="AB48" s="7"/>
      <c r="AC48" s="7"/>
      <c r="AD48" s="7"/>
      <c r="AE48" s="8"/>
    </row>
    <row r="49" spans="2:31">
      <c r="B49" s="49" t="s">
        <v>279</v>
      </c>
      <c r="C49" s="92">
        <v>0</v>
      </c>
      <c r="D49" s="92">
        <v>0</v>
      </c>
      <c r="E49" s="92">
        <v>0</v>
      </c>
      <c r="F49" s="92">
        <v>0.39</v>
      </c>
      <c r="G49" s="92">
        <v>0</v>
      </c>
      <c r="H49" s="92">
        <v>0</v>
      </c>
      <c r="I49" s="8">
        <f t="shared" si="1"/>
        <v>0.39</v>
      </c>
      <c r="AA49" s="88"/>
      <c r="AB49" s="7"/>
      <c r="AC49" s="7"/>
      <c r="AD49" s="7"/>
      <c r="AE49" s="8"/>
    </row>
    <row r="50" spans="2:31">
      <c r="B50" s="4" t="s">
        <v>65</v>
      </c>
      <c r="C50" s="5">
        <v>0</v>
      </c>
      <c r="D50" s="5">
        <v>0</v>
      </c>
      <c r="E50" s="5">
        <v>6.7141999999999993E-2</v>
      </c>
      <c r="F50" s="5">
        <v>0</v>
      </c>
      <c r="G50" s="5">
        <v>0</v>
      </c>
      <c r="H50" s="5">
        <v>0</v>
      </c>
      <c r="I50" s="5">
        <f t="shared" si="1"/>
        <v>6.7141999999999993E-2</v>
      </c>
      <c r="AA50" s="88"/>
      <c r="AB50" s="7"/>
      <c r="AC50" s="7"/>
      <c r="AD50" s="7"/>
      <c r="AE50" s="8"/>
    </row>
    <row r="51" spans="2:31">
      <c r="B51" s="86" t="s">
        <v>296</v>
      </c>
      <c r="C51" s="92">
        <v>0</v>
      </c>
      <c r="D51" s="92">
        <v>0</v>
      </c>
      <c r="E51" s="92">
        <v>6.7141999999999993E-2</v>
      </c>
      <c r="F51" s="92">
        <v>0</v>
      </c>
      <c r="G51" s="92">
        <v>0</v>
      </c>
      <c r="H51" s="92">
        <v>0</v>
      </c>
      <c r="I51" s="8">
        <f t="shared" si="1"/>
        <v>6.7141999999999993E-2</v>
      </c>
      <c r="AA51" s="88"/>
      <c r="AB51" s="7"/>
      <c r="AC51" s="7"/>
      <c r="AD51" s="7"/>
      <c r="AE51" s="8"/>
    </row>
    <row r="52" spans="2:31">
      <c r="B52" s="49" t="s">
        <v>279</v>
      </c>
      <c r="C52" s="92">
        <v>0</v>
      </c>
      <c r="D52" s="92">
        <v>0</v>
      </c>
      <c r="E52" s="92">
        <v>6.7141999999999993E-2</v>
      </c>
      <c r="F52" s="92">
        <v>0</v>
      </c>
      <c r="G52" s="92">
        <v>0</v>
      </c>
      <c r="H52" s="92">
        <v>0</v>
      </c>
      <c r="I52" s="8">
        <f t="shared" si="1"/>
        <v>6.7141999999999993E-2</v>
      </c>
      <c r="AA52" s="88"/>
      <c r="AB52" s="7"/>
      <c r="AC52" s="7"/>
      <c r="AD52" s="7"/>
      <c r="AE52" s="8"/>
    </row>
    <row r="53" spans="2:31">
      <c r="B53" s="4" t="s">
        <v>70</v>
      </c>
      <c r="C53" s="5">
        <v>0</v>
      </c>
      <c r="D53" s="5">
        <v>0</v>
      </c>
      <c r="E53" s="5">
        <v>6.1359999999999998E-2</v>
      </c>
      <c r="F53" s="5">
        <v>0</v>
      </c>
      <c r="G53" s="5">
        <v>2.8349799999999998E-2</v>
      </c>
      <c r="H53" s="5">
        <v>0</v>
      </c>
      <c r="I53" s="5">
        <f t="shared" si="1"/>
        <v>8.9709799999999992E-2</v>
      </c>
      <c r="AA53" s="88"/>
      <c r="AB53" s="7"/>
      <c r="AC53" s="7"/>
      <c r="AD53" s="7"/>
      <c r="AE53" s="8"/>
    </row>
    <row r="54" spans="2:31">
      <c r="B54" s="86" t="s">
        <v>297</v>
      </c>
      <c r="C54" s="6">
        <v>0</v>
      </c>
      <c r="D54" s="6">
        <v>0</v>
      </c>
      <c r="E54" s="6">
        <v>6.1359999999999998E-2</v>
      </c>
      <c r="F54" s="6">
        <v>0</v>
      </c>
      <c r="G54" s="6">
        <v>2.8349799999999998E-2</v>
      </c>
      <c r="H54" s="6">
        <v>0</v>
      </c>
      <c r="I54" s="87">
        <f t="shared" si="1"/>
        <v>8.9709799999999992E-2</v>
      </c>
      <c r="AA54" s="88"/>
      <c r="AB54" s="7"/>
      <c r="AC54" s="7"/>
      <c r="AD54" s="7"/>
      <c r="AE54" s="8"/>
    </row>
    <row r="55" spans="2:31">
      <c r="B55" s="49" t="s">
        <v>279</v>
      </c>
      <c r="C55" s="92">
        <v>0</v>
      </c>
      <c r="D55" s="92">
        <v>0</v>
      </c>
      <c r="E55" s="92">
        <v>6.1359999999999998E-2</v>
      </c>
      <c r="F55" s="92">
        <v>0</v>
      </c>
      <c r="G55" s="92">
        <v>2.8349799999999998E-2</v>
      </c>
      <c r="H55" s="92">
        <v>0</v>
      </c>
      <c r="I55" s="8">
        <f t="shared" si="1"/>
        <v>8.9709799999999992E-2</v>
      </c>
      <c r="AA55" s="88"/>
      <c r="AB55" s="7"/>
      <c r="AC55" s="7"/>
      <c r="AD55" s="7"/>
      <c r="AE55" s="8"/>
    </row>
    <row r="56" spans="2:31">
      <c r="B56" s="4" t="s">
        <v>71</v>
      </c>
      <c r="C56" s="5">
        <v>0</v>
      </c>
      <c r="D56" s="5">
        <v>0</v>
      </c>
      <c r="E56" s="5">
        <v>0</v>
      </c>
      <c r="F56" s="5">
        <v>1.593E-2</v>
      </c>
      <c r="G56" s="5">
        <v>0</v>
      </c>
      <c r="H56" s="5">
        <v>3.5990000000000001E-2</v>
      </c>
      <c r="I56" s="5">
        <f>SUM(C56:H56)</f>
        <v>5.1920000000000001E-2</v>
      </c>
      <c r="AA56" s="88"/>
      <c r="AB56" s="7"/>
      <c r="AC56" s="7"/>
      <c r="AD56" s="7"/>
      <c r="AE56" s="8"/>
    </row>
    <row r="57" spans="2:31">
      <c r="B57" s="86" t="s">
        <v>298</v>
      </c>
      <c r="C57" s="6">
        <v>0</v>
      </c>
      <c r="D57" s="6">
        <v>0</v>
      </c>
      <c r="E57" s="6">
        <v>0</v>
      </c>
      <c r="F57" s="6">
        <v>1.593E-2</v>
      </c>
      <c r="G57" s="6">
        <v>0</v>
      </c>
      <c r="H57" s="6">
        <v>3.5990000000000001E-2</v>
      </c>
      <c r="I57" s="87">
        <f t="shared" si="1"/>
        <v>5.1920000000000001E-2</v>
      </c>
      <c r="AA57" s="88"/>
      <c r="AB57" s="7"/>
      <c r="AC57" s="7"/>
      <c r="AD57" s="7"/>
      <c r="AE57" s="8"/>
    </row>
    <row r="58" spans="2:31">
      <c r="B58" s="49" t="s">
        <v>279</v>
      </c>
      <c r="C58" s="92">
        <v>0</v>
      </c>
      <c r="D58" s="92">
        <v>0</v>
      </c>
      <c r="E58" s="92">
        <v>0</v>
      </c>
      <c r="F58" s="92">
        <v>0</v>
      </c>
      <c r="G58" s="92">
        <v>0</v>
      </c>
      <c r="H58" s="92">
        <v>0</v>
      </c>
      <c r="I58" s="8">
        <f t="shared" si="1"/>
        <v>0</v>
      </c>
      <c r="AA58" s="88"/>
      <c r="AB58" s="7"/>
      <c r="AC58" s="7"/>
      <c r="AD58" s="7"/>
      <c r="AE58" s="8"/>
    </row>
    <row r="59" spans="2:31">
      <c r="B59" s="49" t="s">
        <v>299</v>
      </c>
      <c r="C59" s="92">
        <v>0</v>
      </c>
      <c r="D59" s="92">
        <v>0</v>
      </c>
      <c r="E59" s="92">
        <v>0</v>
      </c>
      <c r="F59" s="92">
        <v>1.593E-2</v>
      </c>
      <c r="G59" s="92">
        <v>0</v>
      </c>
      <c r="H59" s="92">
        <v>3.5990000000000001E-2</v>
      </c>
      <c r="I59" s="8">
        <f t="shared" si="1"/>
        <v>5.1920000000000001E-2</v>
      </c>
      <c r="AA59" s="88"/>
      <c r="AB59" s="7"/>
      <c r="AC59" s="7"/>
      <c r="AD59" s="7"/>
      <c r="AE59" s="8"/>
    </row>
    <row r="60" spans="2:31">
      <c r="B60" s="4" t="s">
        <v>73</v>
      </c>
      <c r="C60" s="5">
        <v>522.79975809000007</v>
      </c>
      <c r="D60" s="5">
        <v>498.16886562999997</v>
      </c>
      <c r="E60" s="5">
        <v>415.57300847000005</v>
      </c>
      <c r="F60" s="5">
        <v>335.10256556999997</v>
      </c>
      <c r="G60" s="5">
        <v>4661.5481982700003</v>
      </c>
      <c r="H60" s="5">
        <v>0</v>
      </c>
      <c r="I60" s="5">
        <f t="shared" si="1"/>
        <v>6433.192396030001</v>
      </c>
      <c r="AA60" s="88"/>
      <c r="AB60" s="7"/>
      <c r="AC60" s="7"/>
      <c r="AD60" s="7"/>
      <c r="AE60" s="8"/>
    </row>
    <row r="61" spans="2:31">
      <c r="B61" s="86" t="s">
        <v>300</v>
      </c>
      <c r="C61" s="6">
        <v>522.79975809000007</v>
      </c>
      <c r="D61" s="6">
        <v>498.16886562999997</v>
      </c>
      <c r="E61" s="6">
        <v>415.57300847000005</v>
      </c>
      <c r="F61" s="6">
        <v>335.10256556999997</v>
      </c>
      <c r="G61" s="6">
        <v>4661.5481982700003</v>
      </c>
      <c r="H61" s="6">
        <v>0</v>
      </c>
      <c r="I61" s="87">
        <f t="shared" si="1"/>
        <v>6433.192396030001</v>
      </c>
    </row>
    <row r="62" spans="2:31">
      <c r="B62" s="49" t="s">
        <v>279</v>
      </c>
      <c r="C62" s="92">
        <v>522.79975809000007</v>
      </c>
      <c r="D62" s="92">
        <v>498.16886562999997</v>
      </c>
      <c r="E62" s="92">
        <v>415.57300847000005</v>
      </c>
      <c r="F62" s="92">
        <v>335.10256556999997</v>
      </c>
      <c r="G62" s="92">
        <v>4661.5481982700003</v>
      </c>
      <c r="H62" s="92">
        <v>0</v>
      </c>
      <c r="I62" s="8">
        <f t="shared" si="1"/>
        <v>6433.192396030001</v>
      </c>
    </row>
    <row r="63" spans="2:31">
      <c r="B63" s="94" t="s">
        <v>269</v>
      </c>
      <c r="C63" s="93">
        <f>C64+C67+C70+C73+C76+C79+C83</f>
        <v>0</v>
      </c>
      <c r="D63" s="93">
        <f t="shared" ref="D63:H63" si="2">D64+D67+D70+D73+D76+D79+D83</f>
        <v>460.87929400000002</v>
      </c>
      <c r="E63" s="93">
        <f>E64+E67+E70+E73+E76+E79+E83</f>
        <v>882.40778996999995</v>
      </c>
      <c r="F63" s="93">
        <f t="shared" si="2"/>
        <v>21.807454249999999</v>
      </c>
      <c r="G63" s="93">
        <f t="shared" si="2"/>
        <v>2.1047523199999998</v>
      </c>
      <c r="H63" s="93">
        <f t="shared" si="2"/>
        <v>0.71603846999999998</v>
      </c>
      <c r="I63" s="93">
        <f>I64+I67+I70+I73+I76+I79+I83</f>
        <v>1367.9153290099998</v>
      </c>
    </row>
    <row r="64" spans="2:31">
      <c r="B64" s="4" t="s">
        <v>301</v>
      </c>
      <c r="C64" s="5">
        <v>0</v>
      </c>
      <c r="D64" s="5">
        <v>0</v>
      </c>
      <c r="E64" s="5">
        <v>0</v>
      </c>
      <c r="F64" s="5">
        <v>0.13300000000000001</v>
      </c>
      <c r="G64" s="5">
        <v>0</v>
      </c>
      <c r="H64" s="5">
        <v>0</v>
      </c>
      <c r="I64" s="5">
        <f t="shared" ref="I64:I85" si="3">SUM(C64:H64)</f>
        <v>0.13300000000000001</v>
      </c>
    </row>
    <row r="65" spans="2:9" ht="15" customHeight="1">
      <c r="B65" s="86" t="s">
        <v>302</v>
      </c>
      <c r="C65" s="6">
        <v>0</v>
      </c>
      <c r="D65" s="6">
        <v>0</v>
      </c>
      <c r="E65" s="6">
        <v>0</v>
      </c>
      <c r="F65" s="6">
        <v>0.13300000000000001</v>
      </c>
      <c r="G65" s="6">
        <v>0</v>
      </c>
      <c r="H65" s="6">
        <v>0</v>
      </c>
      <c r="I65" s="87">
        <f t="shared" si="3"/>
        <v>0.13300000000000001</v>
      </c>
    </row>
    <row r="66" spans="2:9" ht="15" customHeight="1">
      <c r="B66" s="49" t="s">
        <v>279</v>
      </c>
      <c r="C66" s="92">
        <v>0</v>
      </c>
      <c r="D66" s="92">
        <v>0</v>
      </c>
      <c r="E66" s="92">
        <v>0</v>
      </c>
      <c r="F66" s="92">
        <v>0.13300000000000001</v>
      </c>
      <c r="G66" s="92">
        <v>0</v>
      </c>
      <c r="H66" s="92">
        <v>0</v>
      </c>
      <c r="I66" s="7">
        <f t="shared" si="3"/>
        <v>0.13300000000000001</v>
      </c>
    </row>
    <row r="67" spans="2:9" ht="15" customHeight="1">
      <c r="B67" s="4" t="s">
        <v>303</v>
      </c>
      <c r="C67" s="5">
        <v>0</v>
      </c>
      <c r="D67" s="5">
        <v>0</v>
      </c>
      <c r="E67" s="5">
        <v>0</v>
      </c>
      <c r="F67" s="5">
        <v>0</v>
      </c>
      <c r="G67" s="5">
        <v>0</v>
      </c>
      <c r="H67" s="5">
        <v>8.5000000000000006E-2</v>
      </c>
      <c r="I67" s="5">
        <f t="shared" si="3"/>
        <v>8.5000000000000006E-2</v>
      </c>
    </row>
    <row r="68" spans="2:9" ht="15" customHeight="1">
      <c r="B68" s="86" t="s">
        <v>304</v>
      </c>
      <c r="C68" s="6">
        <v>0</v>
      </c>
      <c r="D68" s="6">
        <v>0</v>
      </c>
      <c r="E68" s="6">
        <v>0</v>
      </c>
      <c r="F68" s="6">
        <v>0</v>
      </c>
      <c r="G68" s="6">
        <v>0</v>
      </c>
      <c r="H68" s="6">
        <v>8.5000000000000006E-2</v>
      </c>
      <c r="I68" s="87">
        <f t="shared" si="3"/>
        <v>8.5000000000000006E-2</v>
      </c>
    </row>
    <row r="69" spans="2:9">
      <c r="B69" s="49" t="s">
        <v>305</v>
      </c>
      <c r="C69" s="92">
        <v>0</v>
      </c>
      <c r="D69" s="92">
        <v>0</v>
      </c>
      <c r="E69" s="92">
        <v>0</v>
      </c>
      <c r="F69" s="92">
        <v>0</v>
      </c>
      <c r="G69" s="92">
        <v>0</v>
      </c>
      <c r="H69" s="92">
        <v>8.5000000000000006E-2</v>
      </c>
      <c r="I69" s="7">
        <f t="shared" si="3"/>
        <v>8.5000000000000006E-2</v>
      </c>
    </row>
    <row r="70" spans="2:9">
      <c r="B70" s="4" t="s">
        <v>306</v>
      </c>
      <c r="C70" s="5">
        <v>0</v>
      </c>
      <c r="D70" s="5">
        <v>0</v>
      </c>
      <c r="E70" s="5">
        <v>0</v>
      </c>
      <c r="F70" s="5">
        <v>0.09</v>
      </c>
      <c r="G70" s="5">
        <v>0</v>
      </c>
      <c r="H70" s="5">
        <v>0</v>
      </c>
      <c r="I70" s="5">
        <f t="shared" si="3"/>
        <v>0.09</v>
      </c>
    </row>
    <row r="71" spans="2:9">
      <c r="B71" s="86" t="s">
        <v>307</v>
      </c>
      <c r="C71" s="6">
        <v>0</v>
      </c>
      <c r="D71" s="6">
        <v>0</v>
      </c>
      <c r="E71" s="6">
        <v>0</v>
      </c>
      <c r="F71" s="6">
        <v>0.09</v>
      </c>
      <c r="G71" s="6">
        <v>0</v>
      </c>
      <c r="H71" s="6">
        <v>0</v>
      </c>
      <c r="I71" s="87">
        <f t="shared" si="3"/>
        <v>0.09</v>
      </c>
    </row>
    <row r="72" spans="2:9">
      <c r="B72" s="49" t="s">
        <v>279</v>
      </c>
      <c r="C72" s="92">
        <v>0</v>
      </c>
      <c r="D72" s="92">
        <v>0</v>
      </c>
      <c r="E72" s="92">
        <v>0</v>
      </c>
      <c r="F72" s="92">
        <v>0.09</v>
      </c>
      <c r="G72" s="92">
        <v>0</v>
      </c>
      <c r="H72" s="92">
        <v>0</v>
      </c>
      <c r="I72" s="7">
        <f t="shared" si="3"/>
        <v>0.09</v>
      </c>
    </row>
    <row r="73" spans="2:9">
      <c r="B73" s="4" t="s">
        <v>308</v>
      </c>
      <c r="C73" s="5">
        <v>0</v>
      </c>
      <c r="D73" s="5">
        <v>0</v>
      </c>
      <c r="E73" s="5">
        <v>0.21618997000000001</v>
      </c>
      <c r="F73" s="5">
        <v>0</v>
      </c>
      <c r="G73" s="5">
        <v>0</v>
      </c>
      <c r="H73" s="5">
        <v>0</v>
      </c>
      <c r="I73" s="5">
        <f t="shared" si="3"/>
        <v>0.21618997000000001</v>
      </c>
    </row>
    <row r="74" spans="2:9">
      <c r="B74" s="86" t="s">
        <v>309</v>
      </c>
      <c r="C74" s="6">
        <v>0</v>
      </c>
      <c r="D74" s="6">
        <v>0</v>
      </c>
      <c r="E74" s="6">
        <v>0.21618997000000001</v>
      </c>
      <c r="F74" s="6">
        <v>0</v>
      </c>
      <c r="G74" s="6">
        <v>0</v>
      </c>
      <c r="H74" s="6">
        <v>0</v>
      </c>
      <c r="I74" s="87">
        <f t="shared" si="3"/>
        <v>0.21618997000000001</v>
      </c>
    </row>
    <row r="75" spans="2:9">
      <c r="B75" s="49" t="s">
        <v>279</v>
      </c>
      <c r="C75" s="92">
        <v>0</v>
      </c>
      <c r="D75" s="92">
        <v>0</v>
      </c>
      <c r="E75" s="92">
        <v>0.21618997000000001</v>
      </c>
      <c r="F75" s="92">
        <v>0</v>
      </c>
      <c r="G75" s="92">
        <v>0</v>
      </c>
      <c r="H75" s="92">
        <v>0</v>
      </c>
      <c r="I75" s="7">
        <f t="shared" si="3"/>
        <v>0.21618997000000001</v>
      </c>
    </row>
    <row r="76" spans="2:9">
      <c r="B76" s="4" t="s">
        <v>310</v>
      </c>
      <c r="C76" s="5">
        <v>0</v>
      </c>
      <c r="D76" s="5">
        <v>0</v>
      </c>
      <c r="E76" s="5">
        <v>0</v>
      </c>
      <c r="F76" s="5">
        <v>0</v>
      </c>
      <c r="G76" s="5">
        <v>0.10481939999999999</v>
      </c>
      <c r="H76" s="5">
        <v>0</v>
      </c>
      <c r="I76" s="5">
        <f t="shared" si="3"/>
        <v>0.10481939999999999</v>
      </c>
    </row>
    <row r="77" spans="2:9">
      <c r="B77" s="86" t="s">
        <v>311</v>
      </c>
      <c r="C77" s="6">
        <v>0</v>
      </c>
      <c r="D77" s="6">
        <v>0</v>
      </c>
      <c r="E77" s="6">
        <v>0</v>
      </c>
      <c r="F77" s="6">
        <v>0</v>
      </c>
      <c r="G77" s="6">
        <v>0.10481939999999999</v>
      </c>
      <c r="H77" s="6">
        <v>0</v>
      </c>
      <c r="I77" s="87">
        <f t="shared" si="3"/>
        <v>0.10481939999999999</v>
      </c>
    </row>
    <row r="78" spans="2:9">
      <c r="B78" s="49" t="s">
        <v>279</v>
      </c>
      <c r="C78" s="92">
        <v>0</v>
      </c>
      <c r="D78" s="92">
        <v>0</v>
      </c>
      <c r="E78" s="92">
        <v>0</v>
      </c>
      <c r="F78" s="92">
        <v>0</v>
      </c>
      <c r="G78" s="92">
        <v>0.10481939999999999</v>
      </c>
      <c r="H78" s="92">
        <v>0</v>
      </c>
      <c r="I78" s="7">
        <f t="shared" si="3"/>
        <v>0.10481939999999999</v>
      </c>
    </row>
    <row r="79" spans="2:9">
      <c r="B79" s="4" t="s">
        <v>312</v>
      </c>
      <c r="C79" s="5">
        <v>0</v>
      </c>
      <c r="D79" s="5">
        <v>460.87929400000002</v>
      </c>
      <c r="E79" s="5">
        <v>882.19159999999999</v>
      </c>
      <c r="F79" s="5">
        <v>21.58445425</v>
      </c>
      <c r="G79" s="5">
        <v>1.99993292</v>
      </c>
      <c r="H79" s="5">
        <v>0.63103847000000002</v>
      </c>
      <c r="I79" s="5">
        <f t="shared" si="3"/>
        <v>1367.2863196399999</v>
      </c>
    </row>
    <row r="80" spans="2:9">
      <c r="B80" s="86" t="s">
        <v>313</v>
      </c>
      <c r="C80" s="6">
        <v>0</v>
      </c>
      <c r="D80" s="6">
        <v>460.87929400000002</v>
      </c>
      <c r="E80" s="6">
        <v>882.19159999999999</v>
      </c>
      <c r="F80" s="6">
        <v>21.58445425</v>
      </c>
      <c r="G80" s="6">
        <v>1.99993292</v>
      </c>
      <c r="H80" s="6">
        <v>0.63103847000000002</v>
      </c>
      <c r="I80" s="87">
        <f t="shared" si="3"/>
        <v>1367.2863196399999</v>
      </c>
    </row>
    <row r="81" spans="2:9">
      <c r="B81" s="49" t="s">
        <v>279</v>
      </c>
      <c r="C81" s="92">
        <v>0</v>
      </c>
      <c r="D81" s="92">
        <v>460.74560000000002</v>
      </c>
      <c r="E81" s="92">
        <v>881.14160000000004</v>
      </c>
      <c r="F81" s="92">
        <v>15.071999999999999</v>
      </c>
      <c r="G81" s="92">
        <v>0</v>
      </c>
      <c r="H81" s="92">
        <v>0</v>
      </c>
      <c r="I81" s="7">
        <f t="shared" si="3"/>
        <v>1356.9592</v>
      </c>
    </row>
    <row r="82" spans="2:9">
      <c r="B82" s="49" t="s">
        <v>314</v>
      </c>
      <c r="C82" s="92">
        <v>0</v>
      </c>
      <c r="D82" s="92">
        <v>0.13369400000000001</v>
      </c>
      <c r="E82" s="92">
        <v>1.05</v>
      </c>
      <c r="F82" s="92">
        <v>6.5124542500000002</v>
      </c>
      <c r="G82" s="92">
        <v>1.99993292</v>
      </c>
      <c r="H82" s="92">
        <v>0.63103847000000002</v>
      </c>
      <c r="I82" s="7">
        <f t="shared" si="3"/>
        <v>10.327119639999999</v>
      </c>
    </row>
    <row r="83" spans="2:9">
      <c r="B83" s="4" t="s">
        <v>315</v>
      </c>
      <c r="C83" s="5">
        <v>0</v>
      </c>
      <c r="D83" s="5">
        <v>0</v>
      </c>
      <c r="E83" s="5">
        <v>0</v>
      </c>
      <c r="F83" s="5">
        <v>0</v>
      </c>
      <c r="G83" s="5">
        <v>0</v>
      </c>
      <c r="H83" s="5">
        <v>0</v>
      </c>
      <c r="I83" s="5">
        <f t="shared" si="3"/>
        <v>0</v>
      </c>
    </row>
    <row r="84" spans="2:9">
      <c r="B84" s="86" t="s">
        <v>316</v>
      </c>
      <c r="C84" s="6">
        <v>0</v>
      </c>
      <c r="D84" s="6">
        <v>0</v>
      </c>
      <c r="E84" s="6">
        <v>0</v>
      </c>
      <c r="F84" s="6">
        <v>0</v>
      </c>
      <c r="G84" s="6">
        <v>0</v>
      </c>
      <c r="H84" s="6">
        <v>0</v>
      </c>
      <c r="I84" s="87">
        <f t="shared" si="3"/>
        <v>0</v>
      </c>
    </row>
    <row r="85" spans="2:9">
      <c r="B85" s="49" t="s">
        <v>279</v>
      </c>
      <c r="C85" s="92">
        <v>0</v>
      </c>
      <c r="D85" s="92">
        <v>0</v>
      </c>
      <c r="E85" s="92">
        <v>0</v>
      </c>
      <c r="F85" s="92">
        <v>0</v>
      </c>
      <c r="G85" s="92">
        <v>0</v>
      </c>
      <c r="H85" s="92">
        <v>0</v>
      </c>
      <c r="I85" s="7">
        <f t="shared" si="3"/>
        <v>0</v>
      </c>
    </row>
    <row r="86" spans="2:9">
      <c r="B86" s="9" t="s">
        <v>264</v>
      </c>
      <c r="C86" s="10">
        <f t="shared" ref="C86:I86" si="4">C12+C63</f>
        <v>3942.0423978499998</v>
      </c>
      <c r="D86" s="10">
        <f t="shared" si="4"/>
        <v>8877.70016502</v>
      </c>
      <c r="E86" s="10">
        <f t="shared" si="4"/>
        <v>4877.8457459399997</v>
      </c>
      <c r="F86" s="10">
        <f t="shared" si="4"/>
        <v>11705.141923009996</v>
      </c>
      <c r="G86" s="10">
        <f t="shared" si="4"/>
        <v>8282.4633736799988</v>
      </c>
      <c r="H86" s="10">
        <f>H12+H63</f>
        <v>2886.2441900700001</v>
      </c>
      <c r="I86" s="10">
        <f t="shared" si="4"/>
        <v>40571.437795569997</v>
      </c>
    </row>
    <row r="87" spans="2:9">
      <c r="B87" s="98" t="s">
        <v>44</v>
      </c>
    </row>
    <row r="88" spans="2:9">
      <c r="B88" s="105" t="s">
        <v>271</v>
      </c>
      <c r="C88" s="105"/>
      <c r="D88" s="105"/>
      <c r="E88" s="105"/>
      <c r="F88" s="105"/>
      <c r="G88" s="105"/>
      <c r="H88" s="105"/>
      <c r="I88" s="25"/>
    </row>
    <row r="89" spans="2:9">
      <c r="B89" s="98" t="s">
        <v>276</v>
      </c>
      <c r="I89" s="25"/>
    </row>
    <row r="90" spans="2:9">
      <c r="C90" s="102"/>
      <c r="D90" s="102"/>
      <c r="E90" s="102"/>
      <c r="F90" s="102"/>
      <c r="G90" s="102"/>
      <c r="H90" s="102"/>
      <c r="I90" s="102"/>
    </row>
  </sheetData>
  <mergeCells count="11">
    <mergeCell ref="B88:H88"/>
    <mergeCell ref="A1:I1"/>
    <mergeCell ref="A2:I2"/>
    <mergeCell ref="A3:I3"/>
    <mergeCell ref="A5:I5"/>
    <mergeCell ref="A6:I6"/>
    <mergeCell ref="A7:I7"/>
    <mergeCell ref="A8:I8"/>
    <mergeCell ref="B10:B11"/>
    <mergeCell ref="I10:I11"/>
    <mergeCell ref="C10:H10"/>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2021-07-01T19:48:15Z</dcterms:modified>
  <cp:category/>
  <cp:contentStatus/>
</cp:coreProperties>
</file>