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kpeguero\OneDrive - Direccion General de Presupuesto\Reportes semanales\"/>
    </mc:Choice>
  </mc:AlternateContent>
  <bookViews>
    <workbookView xWindow="-120" yWindow="-120" windowWidth="29040" windowHeight="1584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COVID'!$A$1:$K$11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 l="1"/>
  <c r="E23" i="1"/>
  <c r="E22" i="1"/>
  <c r="E21" i="1"/>
  <c r="E20" i="1"/>
  <c r="E24" i="1"/>
  <c r="H81" i="44"/>
  <c r="H80" i="44"/>
  <c r="H79" i="44"/>
  <c r="H78" i="44"/>
  <c r="H77" i="44"/>
  <c r="H76" i="44"/>
  <c r="H75" i="44"/>
  <c r="H74" i="44"/>
  <c r="H73" i="44"/>
  <c r="H72" i="44"/>
  <c r="H71" i="44"/>
  <c r="H70" i="44"/>
  <c r="H69" i="44"/>
  <c r="H68" i="44"/>
  <c r="H67" i="44"/>
  <c r="H66" i="44"/>
  <c r="H65" i="44"/>
  <c r="H64" i="44"/>
  <c r="H63" i="44"/>
  <c r="H62" i="44"/>
  <c r="G62" i="44"/>
  <c r="F62" i="44"/>
  <c r="E62" i="44"/>
  <c r="D62" i="44"/>
  <c r="C62" i="44"/>
  <c r="H61" i="44"/>
  <c r="H60" i="44"/>
  <c r="H59" i="44"/>
  <c r="H58" i="44"/>
  <c r="H57" i="44"/>
  <c r="H56" i="44"/>
  <c r="H55" i="44"/>
  <c r="H54" i="44"/>
  <c r="H53" i="44"/>
  <c r="H52" i="44"/>
  <c r="H51" i="44"/>
  <c r="H50" i="44"/>
  <c r="H49" i="44"/>
  <c r="H48" i="44"/>
  <c r="H47" i="44"/>
  <c r="H46" i="44"/>
  <c r="H45" i="44"/>
  <c r="H44" i="44"/>
  <c r="H43" i="44"/>
  <c r="H42" i="44"/>
  <c r="H41" i="44"/>
  <c r="H40" i="44"/>
  <c r="H39" i="44"/>
  <c r="H38" i="44"/>
  <c r="H37" i="44"/>
  <c r="H36" i="44"/>
  <c r="H35" i="44"/>
  <c r="H34" i="44"/>
  <c r="H33" i="44"/>
  <c r="H32" i="44"/>
  <c r="H31" i="44"/>
  <c r="H30" i="44"/>
  <c r="H29" i="44"/>
  <c r="H28" i="44"/>
  <c r="H27" i="44"/>
  <c r="H26" i="44"/>
  <c r="H25" i="44"/>
  <c r="H24" i="44"/>
  <c r="H23" i="44"/>
  <c r="H22" i="44"/>
  <c r="H21" i="44"/>
  <c r="H20" i="44"/>
  <c r="H19" i="44"/>
  <c r="H18" i="44"/>
  <c r="H17" i="44"/>
  <c r="H16" i="44"/>
  <c r="H15" i="44"/>
  <c r="H14" i="44"/>
  <c r="H13" i="44"/>
  <c r="G12" i="44"/>
  <c r="G82" i="44" s="1"/>
  <c r="F12" i="44"/>
  <c r="F82" i="44" s="1"/>
  <c r="E12" i="44"/>
  <c r="E82" i="44" s="1"/>
  <c r="D12" i="44"/>
  <c r="D82" i="44" s="1"/>
  <c r="C12" i="44"/>
  <c r="C82" i="44" s="1"/>
  <c r="H12" i="44" l="1"/>
  <c r="H82" i="44" s="1"/>
  <c r="F11" i="43"/>
  <c r="F12" i="43"/>
  <c r="F13" i="43"/>
  <c r="F14" i="43"/>
  <c r="D15" i="43"/>
  <c r="E15" i="43"/>
  <c r="F15" i="43" l="1"/>
  <c r="E12" i="1" l="1"/>
  <c r="D76" i="27" l="1"/>
  <c r="D115" i="29"/>
  <c r="D114" i="29" s="1"/>
  <c r="D113" i="29" s="1"/>
  <c r="D111" i="29"/>
  <c r="D110" i="29" s="1"/>
  <c r="D14" i="3" l="1"/>
  <c r="D17" i="4"/>
  <c r="D42" i="4" l="1"/>
  <c r="D44" i="4"/>
  <c r="D46" i="4"/>
  <c r="D74" i="27"/>
  <c r="D73" i="27" s="1"/>
  <c r="D69" i="27"/>
  <c r="D65" i="27"/>
  <c r="D55" i="27"/>
  <c r="D49" i="27"/>
  <c r="D40" i="27"/>
  <c r="D30" i="27"/>
  <c r="D20" i="27"/>
  <c r="D45" i="29"/>
  <c r="D55" i="4"/>
  <c r="D52" i="4"/>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D24" i="1"/>
  <c r="D23" i="1" l="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8" i="3"/>
  <c r="D32" i="3" s="1"/>
  <c r="D13" i="4"/>
  <c r="D63" i="4" s="1"/>
  <c r="C14" i="4"/>
  <c r="C17" i="4"/>
  <c r="C21" i="3"/>
  <c r="C14" i="3"/>
  <c r="D14" i="27"/>
  <c r="C13" i="3" l="1"/>
  <c r="C32" i="3" s="1"/>
  <c r="C13" i="4"/>
  <c r="D13" i="27"/>
  <c r="D78" i="27" s="1"/>
  <c r="C13" i="27"/>
  <c r="C78" i="27" s="1"/>
  <c r="C63" i="4" l="1"/>
  <c r="C14" i="29"/>
  <c r="C70" i="29"/>
  <c r="C13" i="29" l="1"/>
  <c r="C117" i="29" s="1"/>
</calcChain>
</file>

<file path=xl/connections.xml><?xml version="1.0" encoding="utf-8"?>
<connections xmlns="http://schemas.openxmlformats.org/spreadsheetml/2006/main">
  <connection id="1"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<sst xmlns="http://schemas.openxmlformats.org/spreadsheetml/2006/main" count="429" uniqueCount="322">
  <si>
    <t>MINISTERIO DE HACIENDA</t>
  </si>
  <si>
    <t>DIRECCIÓN GENERAL DE PRESUPUESTO</t>
  </si>
  <si>
    <t>DIRECCIÓN DE ESTUDIOS ECONÓMICOS Y SEGUIMIENTO FINANCIERO</t>
  </si>
  <si>
    <t>Cuenta de Ahorro, Inversión y Financiamiento</t>
  </si>
  <si>
    <t>Gobierno Central</t>
  </si>
  <si>
    <t>Ejecución 1ro de enero - 14 de mayo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</si>
  <si>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</si>
  <si>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</si>
  <si>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</si>
  <si>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</si>
  <si>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</si>
  <si>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</si>
  <si>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</si>
  <si>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</si>
  <si>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</si>
  <si>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</si>
  <si>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</si>
  <si>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</si>
  <si>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</si>
  <si>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</si>
  <si>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</si>
  <si>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</si>
  <si>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</si>
  <si>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</si>
  <si>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 xml:space="preserve"> </t>
  </si>
  <si>
    <t>3.2 - Aplicaciones financieras</t>
  </si>
  <si>
    <t>Cifras preliminares</t>
  </si>
  <si>
    <t>* Fecha de imputación al 14 de mayo y fecha de registro al 17 de mayo.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</si>
  <si>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</si>
  <si>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</si>
  <si>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</si>
  <si>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</si>
  <si>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</si>
  <si>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</si>
  <si>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</si>
  <si>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</si>
  <si>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</si>
  <si>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</si>
  <si>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</si>
  <si>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</si>
  <si>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</si>
  <si>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</si>
  <si>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</si>
  <si>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</si>
  <si>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</si>
  <si>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</si>
  <si>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</si>
  <si>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</si>
  <si>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</si>
  <si>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</si>
  <si>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</si>
  <si>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</si>
  <si>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</si>
  <si>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</si>
  <si>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</si>
  <si>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</si>
  <si>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</si>
  <si>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</si>
  <si>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</si>
  <si>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</si>
  <si>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</si>
  <si>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</si>
  <si>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</si>
  <si>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</si>
  <si>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</si>
  <si>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</si>
  <si>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</si>
  <si>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</si>
  <si>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</si>
  <si>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</si>
  <si>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</si>
  <si>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</si>
  <si>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</si>
  <si>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</si>
  <si>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</si>
  <si>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</si>
  <si>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</si>
  <si>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</si>
  <si>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</si>
  <si>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</si>
  <si>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</si>
  <si>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</si>
  <si>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</si>
  <si>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</si>
  <si>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</si>
  <si>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</si>
  <si>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</si>
  <si>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</si>
  <si>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</si>
  <si>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</si>
  <si>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</si>
  <si>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</si>
  <si>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</si>
  <si>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</si>
  <si>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</si>
  <si>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</si>
  <si>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</si>
  <si>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</si>
  <si>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</si>
  <si>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</si>
  <si>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</si>
  <si>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</si>
  <si>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</si>
  <si>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</si>
  <si>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</si>
  <si>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</si>
  <si>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</si>
  <si>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</si>
  <si>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</si>
  <si>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</si>
  <si>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</si>
  <si>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</si>
  <si>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</si>
  <si>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</si>
  <si>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</si>
  <si>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</si>
  <si>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</si>
  <si>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</si>
  <si>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</si>
  <si>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</si>
  <si>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</si>
  <si>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</si>
  <si>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</si>
  <si>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</si>
  <si>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</si>
  <si>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</si>
  <si>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</si>
  <si>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</si>
  <si>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</si>
  <si>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</si>
  <si>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</si>
  <si>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</si>
  <si>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</si>
  <si>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</si>
  <si>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</si>
  <si>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</si>
  <si>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</si>
  <si>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</si>
  <si>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</si>
  <si>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</si>
  <si>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</si>
  <si>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</si>
  <si>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</si>
  <si>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</si>
  <si>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</si>
  <si>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</si>
  <si>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</si>
  <si>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</si>
  <si>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</si>
  <si>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</si>
  <si>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</si>
  <si>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</si>
  <si>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</si>
  <si>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</si>
  <si>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</si>
  <si>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</si>
  <si>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</si>
  <si>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</si>
  <si>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</si>
  <si>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</si>
  <si>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</si>
  <si>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</si>
  <si>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</si>
  <si>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</si>
  <si>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</si>
  <si>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</si>
  <si>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</si>
  <si>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</si>
  <si>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</si>
  <si>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</si>
  <si>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</si>
  <si>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</si>
  <si>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</si>
  <si>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</si>
  <si>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</si>
  <si>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</si>
  <si>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</si>
  <si>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</si>
  <si>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</si>
  <si>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</si>
  <si>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</si>
  <si>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</si>
  <si>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</si>
  <si>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</si>
  <si>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</si>
  <si>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</si>
  <si>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</si>
  <si>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</si>
  <si>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</si>
  <si>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</si>
  <si>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</si>
  <si>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</si>
  <si>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</si>
  <si>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</si>
  <si>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</si>
  <si>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</si>
  <si>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</si>
  <si>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</si>
  <si>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</si>
  <si>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</si>
  <si>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</si>
  <si>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</si>
  <si>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</si>
  <si>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</si>
  <si>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</si>
  <si>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</si>
  <si>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</si>
  <si>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</si>
  <si>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</si>
  <si>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</si>
  <si>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</si>
  <si>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</si>
  <si>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</si>
  <si>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</si>
  <si>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</si>
  <si>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</si>
  <si>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</si>
  <si>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</si>
  <si>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</si>
  <si>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</si>
  <si>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</si>
  <si>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</si>
  <si>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</si>
  <si>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</si>
  <si>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</si>
  <si>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</si>
  <si>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</si>
  <si>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</si>
  <si>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</si>
  <si>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</si>
  <si>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</si>
  <si>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</si>
  <si>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</si>
  <si>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</si>
  <si>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</si>
  <si>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</si>
  <si>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</si>
  <si>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</si>
  <si>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</si>
  <si>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</si>
  <si>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</si>
  <si>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</si>
  <si>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</si>
  <si>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</si>
  <si>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</si>
  <si>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</si>
  <si>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</si>
  <si>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</si>
  <si>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</si>
  <si>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</si>
  <si>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</si>
  <si>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</si>
  <si>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</si>
  <si>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</si>
  <si>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</si>
  <si>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</si>
  <si>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</si>
  <si>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</si>
  <si>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Ejecución 1ro de enero - 14 de mayo 2021</t>
  </si>
  <si>
    <t>Presupuesto Ejecutado</t>
  </si>
  <si>
    <t>Fondo de Asistencia Solidaria al Empleado (FASE)</t>
  </si>
  <si>
    <t>Quédate en Casa</t>
  </si>
  <si>
    <t>Total Ejecución</t>
  </si>
  <si>
    <t>Enero</t>
  </si>
  <si>
    <t>Febrero</t>
  </si>
  <si>
    <t>Marzo</t>
  </si>
  <si>
    <t>Abril</t>
  </si>
  <si>
    <t>Total General</t>
  </si>
  <si>
    <t>Ejecución Gastos: Por fecha de imputación al 14 de mayo y fecha de registro al 17 de mayo.</t>
  </si>
  <si>
    <t>Recursos Ejecutados COVID-19</t>
  </si>
  <si>
    <t xml:space="preserve">Gobierno Central y Organismos Descentralizados y Autónomos No Financieros </t>
  </si>
  <si>
    <t>Capítulo/Sub-Capítulo/Fuente Específica</t>
  </si>
  <si>
    <t>Mayo</t>
  </si>
  <si>
    <t>GOBIERNO CENTRAL</t>
  </si>
  <si>
    <t>0201-PRESIDENCIA DE LA REPÚBLICA</t>
  </si>
  <si>
    <t>02-GABINETE DE LA POLÍTICA SOCIAL</t>
  </si>
  <si>
    <t>0100-FONDO GENERAL</t>
  </si>
  <si>
    <t>06-MINISTERIO DE LA PRESIDENCIA</t>
  </si>
  <si>
    <t>7301-FORTALECIMIENTO DE CAPACIDADES DEL CENTRO DE OPERACIONES DE EMERGENCIAS PARA EL COVID-19</t>
  </si>
  <si>
    <t>01-MINISTERIO ADMINISTRATIVO DE LA PRESIDENCIA</t>
  </si>
  <si>
    <t>0202-MINISTERIO DE  INTERIOR Y POLICÍA</t>
  </si>
  <si>
    <t>02-POLICIA NACIONAL</t>
  </si>
  <si>
    <t>0203-MINISTERIO DE DEFENSA</t>
  </si>
  <si>
    <t>01-MINISTERIO DE DEFENSA</t>
  </si>
  <si>
    <t>02-EJERCITO DE LA  REPUBLICA DOMINICANA</t>
  </si>
  <si>
    <t>03-ARMADA DE LA REPUBLICA DOMINICANA</t>
  </si>
  <si>
    <t>04-FUERZA AEREA DE LA REPUBLICA DOMINICANA</t>
  </si>
  <si>
    <t>0205-MINISTERIO DE HACIENDA</t>
  </si>
  <si>
    <t>01-MINISTERIO DE HACIENDA</t>
  </si>
  <si>
    <t>2085-RECURSOS DE CAPTACION DIRECTA DE LA DIRECCION GENERAL DE BIENES NACIONALES LEY 1832-1948</t>
  </si>
  <si>
    <t>0206-MINISTERIO DE EDUCACIÓN</t>
  </si>
  <si>
    <t>01-MINISTERIO DE EDUCACION</t>
  </si>
  <si>
    <t>0207-MINISTERIO DE SALUD PÚBLICA Y ASISTENCIA SOCIAL</t>
  </si>
  <si>
    <t>01-MINISTERIO DE SALUD PUBLICA Y ASISTENCIA SOCIAL</t>
  </si>
  <si>
    <t>2092-RECURSOS DE CAPTACION DIRECTA DEL PROGRAMA ESCENCIALES (PROMESE CAL) DECRECTO 308-97</t>
  </si>
  <si>
    <t>0211-MINISTERIO DE OBRAS PÚBLICAS Y COMUNICACIONES</t>
  </si>
  <si>
    <t>01-MINISTERIO DE OBRAS PUBLICAS Y COMUNICACIONES</t>
  </si>
  <si>
    <t>0216-MINISTERIO DE CULTURA</t>
  </si>
  <si>
    <t>01-MINISTERIO DE CULTURA</t>
  </si>
  <si>
    <t>0221-MINISTERIO DE ADMINISTRACIÓN PÚBLICA</t>
  </si>
  <si>
    <t>01-MINISTERIO DE ADMINISTRACION PUBLICA (MAP)</t>
  </si>
  <si>
    <t>0222-MINISTERIO DE ENERGIA Y MINAS</t>
  </si>
  <si>
    <t>01-MINISTERIO DE ENERGIA Y MINAS</t>
  </si>
  <si>
    <t>1974-FOM. DE PROG. DE ENERG. ALT. Y AHOR. DE ENERG.</t>
  </si>
  <si>
    <t>0999-ADMINISTRACION DE OBLIGACIONES DEL TESORO NACIONAL</t>
  </si>
  <si>
    <t>01-ADM. DE OBLIGACIONES DEL TESORO</t>
  </si>
  <si>
    <t>ORGANISMOS DESCENTRALIZADOS Y AUTONOMOS NO FINANCIEROS</t>
  </si>
  <si>
    <t>5102-CENTRO DE EXPORTACIONES E INVERSIONES DE LA REP. DOM.</t>
  </si>
  <si>
    <t>01-CENTRO DE EXPORTACION E INVERSION DE LA REPUBLICA DOMINICANA</t>
  </si>
  <si>
    <t>5161-INSTITUTO DE PROTECCION DE LOS DERECHOS AL CONSUMIDOR</t>
  </si>
  <si>
    <t>01-INSTITUTO NACIONAL DE PROTECCION DE LOS DERECHOS DEL CONSUMIDOR</t>
  </si>
  <si>
    <t>5167-OFICINA NACIONAL DE DEFENSA PUBLICA</t>
  </si>
  <si>
    <t>01-OFICINA NACIONAL DE DEFENSA PUBLICA</t>
  </si>
  <si>
    <t>5168-ARCHIVO GENERAL DE LA NACIÓN</t>
  </si>
  <si>
    <t>01-ARCHIVO GENERAL DE LA NACION</t>
  </si>
  <si>
    <t>5180-DIRECCION CENTRAL DEL SERVICIO NACIONAL DE SALUD</t>
  </si>
  <si>
    <t>01-DIRECCION CENTRAL DEL SERVICIO NACIONAL DE SALUD</t>
  </si>
  <si>
    <t>9995-VENTAS DE SERVICIOS</t>
  </si>
  <si>
    <t>5183-UNIDAD DE ANÁLISIS FINANCIERO (UAF)</t>
  </si>
  <si>
    <t>01-UNIDAD DE ANÁLISIS FINANCIERO (UAF)</t>
  </si>
  <si>
    <t>01 - MINISTERIO DE RELACIONES EXTERIORES</t>
  </si>
  <si>
    <t>2087 - RECURSOS DE CAPTACION DIRECTA DE LA DIRECCION GENERAL DE PASAPORTES LEY 144 - 99</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</si>
</sst>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41">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0" fillId="0" borderId="0" xfId="0" applyFont="1" applyAlignment="1">
      <alignment vertical="top"/>
    </xf>
    <xf numFmtId="0" fontId="17" fillId="4" borderId="0" xfId="0" applyFont="1" applyFill="1" applyAlignment="1">
      <alignment horizontal="left"/>
    </xf>
    <xf numFmtId="0" fontId="17" fillId="4" borderId="0" xfId="0" applyFont="1" applyFill="1" applyAlignment="1">
      <alignment horizontal="center" vertical="center" wrapText="1"/>
    </xf>
    <xf numFmtId="0" fontId="5" fillId="2" borderId="0" xfId="0" applyFont="1" applyFill="1"/>
    <xf numFmtId="0" fontId="16" fillId="2" borderId="0" xfId="0" applyFont="1" applyFill="1"/>
    <xf numFmtId="0" fontId="22" fillId="0" borderId="0" xfId="0" applyFont="1" applyAlignment="1">
      <alignment vertical="top" wrapText="1" readingOrder="1"/>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164" fontId="6" fillId="2" borderId="0" xfId="0" applyNumberFormat="1" applyFont="1" applyFill="1"/>
    <xf numFmtId="164" fontId="18" fillId="5" borderId="0" xfId="1" applyNumberFormat="1" applyFont="1" applyFill="1" applyBorder="1" applyAlignment="1">
      <alignment horizontal="left"/>
    </xf>
    <xf numFmtId="165" fontId="9" fillId="5" borderId="0" xfId="1" applyNumberFormat="1" applyFont="1" applyFill="1" applyBorder="1" applyAlignment="1">
      <alignment horizontal="left" vertical="center" wrapText="1"/>
    </xf>
    <xf numFmtId="164" fontId="7" fillId="2" borderId="0" xfId="0" applyNumberFormat="1" applyFont="1" applyFill="1"/>
    <xf numFmtId="167" fontId="12" fillId="0" borderId="0" xfId="8" applyNumberFormat="1"/>
    <xf numFmtId="164" fontId="12" fillId="0" borderId="0" xfId="9" applyNumberFormat="1" applyFont="1"/>
    <xf numFmtId="167" fontId="12" fillId="0" borderId="0" xfId="8" applyNumberFormat="1"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7" fillId="3" borderId="0" xfId="0" applyFont="1" applyFill="1" applyAlignment="1">
      <alignment horizontal="center" vertical="center" wrapText="1"/>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17" fillId="3" borderId="0" xfId="0" applyFont="1" applyFill="1" applyAlignment="1">
      <alignment horizontal="center" vertical="center" wrapText="1"/>
    </xf>
    <xf numFmtId="0" fontId="17" fillId="3" borderId="0" xfId="0" applyFont="1" applyFill="1" applyAlignment="1">
      <alignment horizontal="left" vertical="center"/>
    </xf>
  </cellXfs>
  <cellStyles count="701">
    <cellStyle name="20% - Accent1 2" xfId="11"/>
    <cellStyle name="20% - Accent2 2" xfId="12"/>
    <cellStyle name="20% - Accent3 2" xfId="13"/>
    <cellStyle name="20% - Accent4 2" xfId="14"/>
    <cellStyle name="20% - Accent5 2" xfId="15"/>
    <cellStyle name="20% - Accent6 2" xfId="16"/>
    <cellStyle name="20% - Énfasis1 2" xfId="17"/>
    <cellStyle name="20% - Énfasis1 2 2" xfId="18"/>
    <cellStyle name="20% - Énfasis1 3" xfId="19"/>
    <cellStyle name="20% - Énfasis1 4" xfId="20"/>
    <cellStyle name="20% - Énfasis1 5" xfId="21"/>
    <cellStyle name="20% - Énfasis1 6" xfId="22"/>
    <cellStyle name="20% - Énfasis2 2" xfId="23"/>
    <cellStyle name="20% - Énfasis2 2 2" xfId="24"/>
    <cellStyle name="20% - Énfasis2 3" xfId="25"/>
    <cellStyle name="20% - Énfasis2 4" xfId="26"/>
    <cellStyle name="20% - Énfasis2 5" xfId="27"/>
    <cellStyle name="20% - Énfasis2 6" xfId="28"/>
    <cellStyle name="20% - Énfasis3 2" xfId="29"/>
    <cellStyle name="20% - Énfasis3 2 2" xfId="30"/>
    <cellStyle name="20% - Énfasis3 3" xfId="31"/>
    <cellStyle name="20% - Énfasis3 4" xfId="32"/>
    <cellStyle name="20% - Énfasis3 5" xfId="33"/>
    <cellStyle name="20% - Énfasis3 6" xfId="34"/>
    <cellStyle name="20% - Énfasis4 2" xfId="35"/>
    <cellStyle name="20% - Énfasis4 2 2" xfId="36"/>
    <cellStyle name="20% - Énfasis4 3" xfId="37"/>
    <cellStyle name="20% - Énfasis4 4" xfId="38"/>
    <cellStyle name="20% - Énfasis4 5" xfId="39"/>
    <cellStyle name="20% - Énfasis4 6" xfId="40"/>
    <cellStyle name="20% - Énfasis5 2" xfId="41"/>
    <cellStyle name="20% - Énfasis5 2 2" xfId="42"/>
    <cellStyle name="20% - Énfasis5 3" xfId="43"/>
    <cellStyle name="20% - Énfasis5 4" xfId="44"/>
    <cellStyle name="20% - Énfasis5 5" xfId="45"/>
    <cellStyle name="20% - Énfasis5 6" xfId="46"/>
    <cellStyle name="20% - Énfasis6 2" xfId="47"/>
    <cellStyle name="20% - Énfasis6 2 2" xfId="48"/>
    <cellStyle name="20% - Énfasis6 3" xfId="49"/>
    <cellStyle name="20% - Énfasis6 4" xfId="50"/>
    <cellStyle name="20% - Énfasis6 5" xfId="51"/>
    <cellStyle name="20% - Énfasis6 6" xfId="52"/>
    <cellStyle name="40% - Accent1 2" xfId="53"/>
    <cellStyle name="40% - Accent2 2" xfId="54"/>
    <cellStyle name="40% - Accent3 2" xfId="55"/>
    <cellStyle name="40% - Accent4 2" xfId="56"/>
    <cellStyle name="40% - Accent5 2" xfId="57"/>
    <cellStyle name="40% - Accent6 2" xfId="58"/>
    <cellStyle name="40% - Énfasis1 2" xfId="59"/>
    <cellStyle name="40% - Énfasis1 2 2" xfId="60"/>
    <cellStyle name="40% - Énfasis1 3" xfId="61"/>
    <cellStyle name="40% - Énfasis1 4" xfId="62"/>
    <cellStyle name="40% - Énfasis1 5" xfId="63"/>
    <cellStyle name="40% - Énfasis1 6" xfId="64"/>
    <cellStyle name="40% - Énfasis2 2" xfId="65"/>
    <cellStyle name="40% - Énfasis2 2 2" xfId="66"/>
    <cellStyle name="40% - Énfasis2 3" xfId="67"/>
    <cellStyle name="40% - Énfasis2 4" xfId="68"/>
    <cellStyle name="40% - Énfasis2 5" xfId="69"/>
    <cellStyle name="40% - Énfasis2 6" xfId="70"/>
    <cellStyle name="40% - Énfasis3 2" xfId="71"/>
    <cellStyle name="40% - Énfasis3 2 2" xfId="72"/>
    <cellStyle name="40% - Énfasis3 3" xfId="73"/>
    <cellStyle name="40% - Énfasis3 4" xfId="74"/>
    <cellStyle name="40% - Énfasis3 5" xfId="75"/>
    <cellStyle name="40% - Énfasis3 6" xfId="76"/>
    <cellStyle name="40% - Énfasis4 2" xfId="77"/>
    <cellStyle name="40% - Énfasis4 2 2" xfId="78"/>
    <cellStyle name="40% - Énfasis4 3" xfId="79"/>
    <cellStyle name="40% - Énfasis4 4" xfId="80"/>
    <cellStyle name="40% - Énfasis4 5" xfId="81"/>
    <cellStyle name="40% - Énfasis4 6" xfId="82"/>
    <cellStyle name="40% - Énfasis5 2" xfId="83"/>
    <cellStyle name="40% - Énfasis5 2 2" xfId="84"/>
    <cellStyle name="40% - Énfasis5 3" xfId="85"/>
    <cellStyle name="40% - Énfasis5 4" xfId="86"/>
    <cellStyle name="40% - Énfasis5 5" xfId="87"/>
    <cellStyle name="40% - Énfasis5 6" xfId="88"/>
    <cellStyle name="40% - Énfasis6 2" xfId="89"/>
    <cellStyle name="40% - Énfasis6 2 2" xfId="90"/>
    <cellStyle name="40% - Énfasis6 3" xfId="91"/>
    <cellStyle name="40% - Énfasis6 4" xfId="92"/>
    <cellStyle name="40% - Énfasis6 5" xfId="93"/>
    <cellStyle name="40% - Énfasis6 6" xfId="94"/>
    <cellStyle name="60% - Accent1 2" xfId="95"/>
    <cellStyle name="60% - Accent2 2" xfId="96"/>
    <cellStyle name="60% - Accent3 2" xfId="97"/>
    <cellStyle name="60% - Accent4 2" xfId="98"/>
    <cellStyle name="60% - Accent5 2" xfId="99"/>
    <cellStyle name="60% - Accent6 2" xfId="100"/>
    <cellStyle name="60% - Énfasis1 2" xfId="101"/>
    <cellStyle name="60% - Énfasis1 2 2" xfId="102"/>
    <cellStyle name="60% - Énfasis2 2" xfId="103"/>
    <cellStyle name="60% - Énfasis2 2 2" xfId="104"/>
    <cellStyle name="60% - Énfasis3 2" xfId="105"/>
    <cellStyle name="60% - Énfasis3 2 2" xfId="106"/>
    <cellStyle name="60% - Énfasis4 2" xfId="107"/>
    <cellStyle name="60% - Énfasis4 2 2" xfId="108"/>
    <cellStyle name="60% - Énfasis5 2" xfId="109"/>
    <cellStyle name="60% - Énfasis5 2 2" xfId="110"/>
    <cellStyle name="60% - Énfasis6 2" xfId="111"/>
    <cellStyle name="60% - Énfasis6 2 2" xfId="112"/>
    <cellStyle name="Accent1 2" xfId="113"/>
    <cellStyle name="Accent2 2" xfId="114"/>
    <cellStyle name="Accent3 2" xfId="115"/>
    <cellStyle name="Accent4 2" xfId="116"/>
    <cellStyle name="Accent5 2" xfId="117"/>
    <cellStyle name="Accent6 2" xfId="118"/>
    <cellStyle name="Array" xfId="119"/>
    <cellStyle name="Array 2" xfId="120"/>
    <cellStyle name="Array Enter" xfId="121"/>
    <cellStyle name="Array Enter 2" xfId="122"/>
    <cellStyle name="Array_Cuadro No. 1" xfId="123"/>
    <cellStyle name="Bad 2" xfId="124"/>
    <cellStyle name="base paren" xfId="125"/>
    <cellStyle name="Body: normal cell" xfId="126"/>
    <cellStyle name="Buena 2" xfId="127"/>
    <cellStyle name="Buena 2 2" xfId="128"/>
    <cellStyle name="Calculation 2" xfId="129"/>
    <cellStyle name="Cálculo 2" xfId="130"/>
    <cellStyle name="Cálculo 2 2" xfId="131"/>
    <cellStyle name="Celda de comprobación 2" xfId="132"/>
    <cellStyle name="Celda de comprobación 2 2" xfId="133"/>
    <cellStyle name="Celda vinculada 2" xfId="134"/>
    <cellStyle name="Celda vinculada 2 2" xfId="135"/>
    <cellStyle name="Check Cell 2" xfId="136"/>
    <cellStyle name="Comma 10" xfId="137"/>
    <cellStyle name="Comma 10 2" xfId="138"/>
    <cellStyle name="Comma 11" xfId="139"/>
    <cellStyle name="Comma 2" xfId="140"/>
    <cellStyle name="Comma 2 2" xfId="141"/>
    <cellStyle name="Comma 2 2 2" xfId="142"/>
    <cellStyle name="Comma 2 2 3" xfId="143"/>
    <cellStyle name="Comma 2 3" xfId="144"/>
    <cellStyle name="Comma 2 3 2" xfId="145"/>
    <cellStyle name="Comma 2 3 3" xfId="146"/>
    <cellStyle name="Comma 2 3 4" xfId="147"/>
    <cellStyle name="Comma 2 4" xfId="148"/>
    <cellStyle name="Comma 2 5" xfId="149"/>
    <cellStyle name="Comma 2_Cuadro No. 1" xfId="150"/>
    <cellStyle name="Comma 3" xfId="151"/>
    <cellStyle name="Comma 3 2" xfId="152"/>
    <cellStyle name="Comma 3 3" xfId="153"/>
    <cellStyle name="Comma 3 4" xfId="154"/>
    <cellStyle name="Comma 3 5" xfId="155"/>
    <cellStyle name="Comma 4" xfId="156"/>
    <cellStyle name="Comma 4 2" xfId="157"/>
    <cellStyle name="Comma 4 2 2" xfId="158"/>
    <cellStyle name="Comma 4 2 3" xfId="159"/>
    <cellStyle name="Comma 4 3" xfId="160"/>
    <cellStyle name="Comma 4 3 2" xfId="161"/>
    <cellStyle name="Comma 4 3 3" xfId="162"/>
    <cellStyle name="Comma 5" xfId="163"/>
    <cellStyle name="Comma 5 2" xfId="164"/>
    <cellStyle name="Comma 5 3" xfId="165"/>
    <cellStyle name="Comma 6" xfId="166"/>
    <cellStyle name="Comma 6 2" xfId="167"/>
    <cellStyle name="Comma 6 3" xfId="168"/>
    <cellStyle name="Comma 7" xfId="169"/>
    <cellStyle name="Comma 7 2" xfId="170"/>
    <cellStyle name="Comma 7 3" xfId="171"/>
    <cellStyle name="Comma 8" xfId="172"/>
    <cellStyle name="Comma 8 2" xfId="173"/>
    <cellStyle name="Comma 8 3" xfId="174"/>
    <cellStyle name="Comma 9" xfId="175"/>
    <cellStyle name="Comma 9 2" xfId="176"/>
    <cellStyle name="Comma 9 2 2" xfId="177"/>
    <cellStyle name="Comma 9 2 3" xfId="178"/>
    <cellStyle name="Comma 9 3" xfId="179"/>
    <cellStyle name="Comma 9 4" xfId="180"/>
    <cellStyle name="Currency 2" xfId="181"/>
    <cellStyle name="Currency 2 2" xfId="182"/>
    <cellStyle name="Encabezado 4 2" xfId="183"/>
    <cellStyle name="Encabezado 4 2 2" xfId="184"/>
    <cellStyle name="Énfasis1 2" xfId="185"/>
    <cellStyle name="Énfasis1 2 2" xfId="186"/>
    <cellStyle name="Énfasis2 2" xfId="187"/>
    <cellStyle name="Énfasis2 2 2" xfId="188"/>
    <cellStyle name="Énfasis3 2" xfId="189"/>
    <cellStyle name="Énfasis3 2 2" xfId="190"/>
    <cellStyle name="Énfasis4 2" xfId="191"/>
    <cellStyle name="Énfasis4 2 2" xfId="192"/>
    <cellStyle name="Énfasis5 2" xfId="193"/>
    <cellStyle name="Énfasis5 2 2" xfId="194"/>
    <cellStyle name="Énfasis6 2" xfId="195"/>
    <cellStyle name="Énfasis6 2 2" xfId="196"/>
    <cellStyle name="Entrada 2" xfId="197"/>
    <cellStyle name="Entrada 2 2" xfId="198"/>
    <cellStyle name="Entrada 3" xfId="199"/>
    <cellStyle name="Euro" xfId="200"/>
    <cellStyle name="Euro 2" xfId="201"/>
    <cellStyle name="Euro 3" xfId="202"/>
    <cellStyle name="Euro 4" xfId="203"/>
    <cellStyle name="Explanatory Text 2" xfId="204"/>
    <cellStyle name="Font: Calibri, 9pt regular" xfId="205"/>
    <cellStyle name="Footnotes: top row" xfId="206"/>
    <cellStyle name="Good 2" xfId="207"/>
    <cellStyle name="Header: bottom row" xfId="208"/>
    <cellStyle name="Heading 1 2" xfId="209"/>
    <cellStyle name="Heading 2 2" xfId="210"/>
    <cellStyle name="Heading 3 2" xfId="211"/>
    <cellStyle name="Heading 4 2" xfId="212"/>
    <cellStyle name="Hipervínculo 2" xfId="213"/>
    <cellStyle name="Hipervínculo 2 2" xfId="214"/>
    <cellStyle name="Hyperlink 2" xfId="215"/>
    <cellStyle name="Incorrecto 2" xfId="216"/>
    <cellStyle name="Incorrecto 2 2" xfId="217"/>
    <cellStyle name="Input 2" xfId="218"/>
    <cellStyle name="Linked Cell 2" xfId="219"/>
    <cellStyle name="MacroCode" xfId="220"/>
    <cellStyle name="MacroCode 2" xfId="221"/>
    <cellStyle name="Millares" xfId="1" builtinId="3"/>
    <cellStyle name="Millares 10" xfId="222"/>
    <cellStyle name="Millares 10 10" xfId="223"/>
    <cellStyle name="Millares 10 10 2" xfId="224"/>
    <cellStyle name="Millares 10 10 3" xfId="225"/>
    <cellStyle name="Millares 10 11" xfId="226"/>
    <cellStyle name="Millares 10 11 2" xfId="227"/>
    <cellStyle name="Millares 10 11 3" xfId="228"/>
    <cellStyle name="Millares 10 11 4" xfId="229"/>
    <cellStyle name="Millares 10 11 5" xfId="230"/>
    <cellStyle name="Millares 10 2" xfId="231"/>
    <cellStyle name="Millares 10 2 2" xfId="232"/>
    <cellStyle name="Millares 10 2 3" xfId="233"/>
    <cellStyle name="Millares 10 2 4" xfId="234"/>
    <cellStyle name="Millares 10 3" xfId="235"/>
    <cellStyle name="Millares 10 3 2" xfId="236"/>
    <cellStyle name="Millares 10 3 3" xfId="237"/>
    <cellStyle name="Millares 10 4" xfId="238"/>
    <cellStyle name="Millares 10 5" xfId="239"/>
    <cellStyle name="Millares 10 5 2" xfId="240"/>
    <cellStyle name="Millares 10 6" xfId="241"/>
    <cellStyle name="Millares 10 6 2" xfId="242"/>
    <cellStyle name="Millares 10 6 3" xfId="243"/>
    <cellStyle name="Millares 10 7" xfId="244"/>
    <cellStyle name="Millares 10 7 2" xfId="245"/>
    <cellStyle name="Millares 10 7 3" xfId="246"/>
    <cellStyle name="Millares 10 8" xfId="247"/>
    <cellStyle name="Millares 10 8 2" xfId="248"/>
    <cellStyle name="Millares 10 8 3" xfId="249"/>
    <cellStyle name="Millares 10 9" xfId="250"/>
    <cellStyle name="Millares 10 9 2" xfId="251"/>
    <cellStyle name="Millares 10 9 3" xfId="252"/>
    <cellStyle name="Millares 11" xfId="253"/>
    <cellStyle name="Millares 11 2" xfId="254"/>
    <cellStyle name="Millares 11 2 2" xfId="255"/>
    <cellStyle name="Millares 11 2 3" xfId="256"/>
    <cellStyle name="Millares 11 3" xfId="257"/>
    <cellStyle name="Millares 11 4" xfId="258"/>
    <cellStyle name="Millares 12" xfId="259"/>
    <cellStyle name="Millares 12 2" xfId="260"/>
    <cellStyle name="Millares 13" xfId="261"/>
    <cellStyle name="Millares 13 2" xfId="262"/>
    <cellStyle name="Millares 14" xfId="263"/>
    <cellStyle name="Millares 14 2" xfId="264"/>
    <cellStyle name="Millares 15" xfId="265"/>
    <cellStyle name="Millares 15 2" xfId="266"/>
    <cellStyle name="Millares 15 3" xfId="267"/>
    <cellStyle name="Millares 16" xfId="268"/>
    <cellStyle name="Millares 16 2" xfId="269"/>
    <cellStyle name="Millares 16 3" xfId="270"/>
    <cellStyle name="Millares 16 4" xfId="271"/>
    <cellStyle name="Millares 17" xfId="272"/>
    <cellStyle name="Millares 17 2" xfId="273"/>
    <cellStyle name="Millares 18" xfId="274"/>
    <cellStyle name="Millares 18 2" xfId="275"/>
    <cellStyle name="Millares 18 3" xfId="276"/>
    <cellStyle name="Millares 19" xfId="277"/>
    <cellStyle name="Millares 19 2" xfId="278"/>
    <cellStyle name="Millares 19 3" xfId="279"/>
    <cellStyle name="Millares 2" xfId="280"/>
    <cellStyle name="Millares 2 2" xfId="281"/>
    <cellStyle name="Millares 2 2 2" xfId="282"/>
    <cellStyle name="Millares 2 2 2 2" xfId="283"/>
    <cellStyle name="Millares 2 2 2 3" xfId="284"/>
    <cellStyle name="Millares 2 2 3" xfId="285"/>
    <cellStyle name="Millares 2 2 3 2" xfId="286"/>
    <cellStyle name="Millares 2 2 3 3" xfId="287"/>
    <cellStyle name="Millares 2 2 4" xfId="288"/>
    <cellStyle name="Millares 2 2 5" xfId="289"/>
    <cellStyle name="Millares 2 2_Cuadro No. 1" xfId="290"/>
    <cellStyle name="Millares 2 3" xfId="291"/>
    <cellStyle name="Millares 2 3 2" xfId="292"/>
    <cellStyle name="Millares 2 4" xfId="293"/>
    <cellStyle name="Millares 2 5" xfId="294"/>
    <cellStyle name="Millares 2 5 2" xfId="295"/>
    <cellStyle name="Millares 2 5 3" xfId="296"/>
    <cellStyle name="Millares 2 6" xfId="297"/>
    <cellStyle name="Millares 2_Cuadro No. 1" xfId="298"/>
    <cellStyle name="Millares 20" xfId="299"/>
    <cellStyle name="Millares 21" xfId="300"/>
    <cellStyle name="Millares 22" xfId="301"/>
    <cellStyle name="Millares 23" xfId="302"/>
    <cellStyle name="Millares 24" xfId="303"/>
    <cellStyle name="Millares 25" xfId="304"/>
    <cellStyle name="Millares 26" xfId="305"/>
    <cellStyle name="Millares 27" xfId="306"/>
    <cellStyle name="Millares 28" xfId="307"/>
    <cellStyle name="Millares 29" xfId="308"/>
    <cellStyle name="Millares 3" xfId="309"/>
    <cellStyle name="Millares 3 2" xfId="310"/>
    <cellStyle name="Millares 3 2 2" xfId="311"/>
    <cellStyle name="Millares 3 2 2 2" xfId="312"/>
    <cellStyle name="Millares 3 2 3" xfId="313"/>
    <cellStyle name="Millares 3 2 3 2" xfId="314"/>
    <cellStyle name="Millares 3 2 3 3" xfId="315"/>
    <cellStyle name="Millares 3 3" xfId="316"/>
    <cellStyle name="Millares 3 3 2" xfId="317"/>
    <cellStyle name="Millares 3 3 3" xfId="318"/>
    <cellStyle name="Millares 3 4" xfId="319"/>
    <cellStyle name="Millares 3 4 2" xfId="320"/>
    <cellStyle name="Millares 3 4 3" xfId="321"/>
    <cellStyle name="Millares 3 5" xfId="322"/>
    <cellStyle name="Millares 3 5 2" xfId="323"/>
    <cellStyle name="Millares 3 5 3" xfId="324"/>
    <cellStyle name="Millares 3 6" xfId="325"/>
    <cellStyle name="Millares 3_Cuadro No. 1" xfId="326"/>
    <cellStyle name="Millares 30" xfId="327"/>
    <cellStyle name="Millares 31" xfId="328"/>
    <cellStyle name="Millares 32" xfId="329"/>
    <cellStyle name="Millares 33" xfId="330"/>
    <cellStyle name="Millares 34" xfId="331"/>
    <cellStyle name="Millares 35" xfId="332"/>
    <cellStyle name="Millares 36" xfId="333"/>
    <cellStyle name="Millares 37" xfId="334"/>
    <cellStyle name="Millares 38" xfId="335"/>
    <cellStyle name="Millares 39" xfId="336"/>
    <cellStyle name="Millares 4" xfId="337"/>
    <cellStyle name="Millares 4 2" xfId="338"/>
    <cellStyle name="Millares 4 2 2" xfId="339"/>
    <cellStyle name="Millares 4 2 3" xfId="340"/>
    <cellStyle name="Millares 4 3" xfId="341"/>
    <cellStyle name="Millares 4 3 2" xfId="342"/>
    <cellStyle name="Millares 4 3 3" xfId="343"/>
    <cellStyle name="Millares 4 4" xfId="344"/>
    <cellStyle name="Millares 4 4 2" xfId="345"/>
    <cellStyle name="Millares 4 4 3" xfId="346"/>
    <cellStyle name="Millares 4 5" xfId="347"/>
    <cellStyle name="Millares 4 5 2" xfId="348"/>
    <cellStyle name="Millares 4 5 3" xfId="349"/>
    <cellStyle name="Millares 4 6" xfId="350"/>
    <cellStyle name="Millares 4 6 2" xfId="351"/>
    <cellStyle name="Millares 4 6 3" xfId="352"/>
    <cellStyle name="Millares 4 7" xfId="353"/>
    <cellStyle name="Millares 4 8" xfId="354"/>
    <cellStyle name="Millares 4_Cuadro No. 1" xfId="355"/>
    <cellStyle name="Millares 40" xfId="356"/>
    <cellStyle name="Millares 41" xfId="357"/>
    <cellStyle name="Millares 42" xfId="358"/>
    <cellStyle name="Millares 43" xfId="359"/>
    <cellStyle name="Millares 44" xfId="360"/>
    <cellStyle name="Millares 45" xfId="361"/>
    <cellStyle name="Millares 46" xfId="362"/>
    <cellStyle name="Millares 47" xfId="363"/>
    <cellStyle name="Millares 48" xfId="364"/>
    <cellStyle name="Millares 49" xfId="365"/>
    <cellStyle name="Millares 5" xfId="366"/>
    <cellStyle name="Millares 5 2" xfId="367"/>
    <cellStyle name="Millares 5 2 2" xfId="368"/>
    <cellStyle name="Millares 5 2 3" xfId="369"/>
    <cellStyle name="Millares 5 3" xfId="370"/>
    <cellStyle name="Millares 5 3 2" xfId="371"/>
    <cellStyle name="Millares 5 3 3" xfId="372"/>
    <cellStyle name="Millares 5 4" xfId="373"/>
    <cellStyle name="Millares 5 5" xfId="374"/>
    <cellStyle name="Millares 5_Cuadro No. 1" xfId="375"/>
    <cellStyle name="Millares 50" xfId="376"/>
    <cellStyle name="Millares 51" xfId="377"/>
    <cellStyle name="Millares 52" xfId="378"/>
    <cellStyle name="Millares 53" xfId="379"/>
    <cellStyle name="Millares 54" xfId="380"/>
    <cellStyle name="Millares 55" xfId="381"/>
    <cellStyle name="Millares 56" xfId="382"/>
    <cellStyle name="Millares 57" xfId="9"/>
    <cellStyle name="Millares 58" xfId="383"/>
    <cellStyle name="Millares 59" xfId="384"/>
    <cellStyle name="Millares 6" xfId="385"/>
    <cellStyle name="Millares 6 2" xfId="386"/>
    <cellStyle name="Millares 6 2 2" xfId="387"/>
    <cellStyle name="Millares 6 3" xfId="388"/>
    <cellStyle name="Millares 60" xfId="389"/>
    <cellStyle name="Millares 61" xfId="390"/>
    <cellStyle name="Millares 62" xfId="391"/>
    <cellStyle name="Millares 63" xfId="392"/>
    <cellStyle name="Millares 64" xfId="393"/>
    <cellStyle name="Millares 7" xfId="394"/>
    <cellStyle name="Millares 7 2" xfId="395"/>
    <cellStyle name="Millares 7 2 2" xfId="396"/>
    <cellStyle name="Millares 7 2 3" xfId="397"/>
    <cellStyle name="Millares 7 3" xfId="398"/>
    <cellStyle name="Millares 7 4" xfId="399"/>
    <cellStyle name="Millares 8" xfId="400"/>
    <cellStyle name="Millares 8 2" xfId="401"/>
    <cellStyle name="Millares 8 2 2" xfId="402"/>
    <cellStyle name="Millares 8 2 3" xfId="403"/>
    <cellStyle name="Millares 8 3" xfId="404"/>
    <cellStyle name="Millares 8 3 2" xfId="405"/>
    <cellStyle name="Millares 8 3 3" xfId="406"/>
    <cellStyle name="Millares 8 4" xfId="407"/>
    <cellStyle name="Millares 9" xfId="408"/>
    <cellStyle name="Millares 9 2" xfId="409"/>
    <cellStyle name="Millares 9 2 2" xfId="410"/>
    <cellStyle name="Millares 9 2 3" xfId="411"/>
    <cellStyle name="Millares 9 2 4" xfId="412"/>
    <cellStyle name="Millares 9 3" xfId="413"/>
    <cellStyle name="Millares 9 3 2" xfId="414"/>
    <cellStyle name="Millares 9 3 3" xfId="415"/>
    <cellStyle name="Millares 9 4" xfId="416"/>
    <cellStyle name="Millares 9 5" xfId="417"/>
    <cellStyle name="Millares 9 5 2" xfId="418"/>
    <cellStyle name="Millares 9 5 3" xfId="419"/>
    <cellStyle name="Millares 9 6" xfId="420"/>
    <cellStyle name="Millares 9 6 2" xfId="421"/>
    <cellStyle name="Millares 9 6 3" xfId="422"/>
    <cellStyle name="Millares 9 7" xfId="423"/>
    <cellStyle name="Millares 9 8" xfId="424"/>
    <cellStyle name="Moneda 2" xfId="425"/>
    <cellStyle name="Moneda 2 2" xfId="426"/>
    <cellStyle name="Moneda 3" xfId="427"/>
    <cellStyle name="Moneda 4" xfId="428"/>
    <cellStyle name="Moneda 4 2" xfId="429"/>
    <cellStyle name="Moneda 4 3" xfId="430"/>
    <cellStyle name="Moneda 5" xfId="431"/>
    <cellStyle name="Moneda 5 2" xfId="432"/>
    <cellStyle name="Moneda 5 3" xfId="433"/>
    <cellStyle name="Moneda 5 3 2" xfId="434"/>
    <cellStyle name="Neutral 2" xfId="435"/>
    <cellStyle name="Neutral 2 2" xfId="436"/>
    <cellStyle name="Normal" xfId="0" builtinId="0"/>
    <cellStyle name="Normal 10" xfId="437"/>
    <cellStyle name="Normal 10 2" xfId="438"/>
    <cellStyle name="Normal 10 2 2" xfId="439"/>
    <cellStyle name="Normal 10 2 2 2" xfId="440"/>
    <cellStyle name="Normal 10 2 3" xfId="441"/>
    <cellStyle name="Normal 10 3" xfId="8"/>
    <cellStyle name="Normal 10 3 2" xfId="442"/>
    <cellStyle name="Normal 10 4" xfId="443"/>
    <cellStyle name="Normal 10_Cuadro No. 1" xfId="444"/>
    <cellStyle name="Normal 11" xfId="445"/>
    <cellStyle name="Normal 11 2" xfId="4"/>
    <cellStyle name="Normal 11_Estimado Mensual" xfId="446"/>
    <cellStyle name="Normal 12" xfId="447"/>
    <cellStyle name="Normal 12 2" xfId="448"/>
    <cellStyle name="Normal 13" xfId="449"/>
    <cellStyle name="Normal 13 2" xfId="450"/>
    <cellStyle name="Normal 14" xfId="451"/>
    <cellStyle name="Normal 14 2" xfId="452"/>
    <cellStyle name="Normal 15" xfId="453"/>
    <cellStyle name="Normal 15 2" xfId="454"/>
    <cellStyle name="Normal 16" xfId="455"/>
    <cellStyle name="Normal 17" xfId="456"/>
    <cellStyle name="Normal 18" xfId="457"/>
    <cellStyle name="Normal 19" xfId="458"/>
    <cellStyle name="Normal 2" xfId="5"/>
    <cellStyle name="Normal 2 2" xfId="3"/>
    <cellStyle name="Normal 2 2 2" xfId="6"/>
    <cellStyle name="Normal 2 2 2 2" xfId="459"/>
    <cellStyle name="Normal 2 2 3" xfId="460"/>
    <cellStyle name="Normal 2 2 4" xfId="461"/>
    <cellStyle name="Normal 2 3" xfId="462"/>
    <cellStyle name="Normal 2 3 2" xfId="463"/>
    <cellStyle name="Normal 2 4" xfId="464"/>
    <cellStyle name="Normal 2 4 2" xfId="465"/>
    <cellStyle name="Normal 2 5" xfId="466"/>
    <cellStyle name="Normal 2 5 2" xfId="467"/>
    <cellStyle name="Normal 2 6" xfId="468"/>
    <cellStyle name="Normal 2 7" xfId="469"/>
    <cellStyle name="Normal 2_Cuadro No. 1" xfId="470"/>
    <cellStyle name="Normal 20" xfId="471"/>
    <cellStyle name="Normal 21" xfId="472"/>
    <cellStyle name="Normal 22" xfId="473"/>
    <cellStyle name="Normal 23" xfId="474"/>
    <cellStyle name="Normal 24" xfId="475"/>
    <cellStyle name="Normal 25" xfId="476"/>
    <cellStyle name="Normal 26" xfId="477"/>
    <cellStyle name="Normal 26 2" xfId="478"/>
    <cellStyle name="Normal 27" xfId="479"/>
    <cellStyle name="Normal 28" xfId="480"/>
    <cellStyle name="Normal 29" xfId="481"/>
    <cellStyle name="Normal 3" xfId="7"/>
    <cellStyle name="Normal 3 2" xfId="483"/>
    <cellStyle name="Normal 3 2 2" xfId="484"/>
    <cellStyle name="Normal 3 2 3" xfId="485"/>
    <cellStyle name="Normal 3 3" xfId="486"/>
    <cellStyle name="Normal 3 3 2" xfId="487"/>
    <cellStyle name="Normal 3 4" xfId="488"/>
    <cellStyle name="Normal 3 4 2" xfId="489"/>
    <cellStyle name="Normal 3 4 3" xfId="490"/>
    <cellStyle name="Normal 3 5" xfId="491"/>
    <cellStyle name="Normal 3 5 2" xfId="492"/>
    <cellStyle name="Normal 3 6" xfId="493"/>
    <cellStyle name="Normal 3 7" xfId="494"/>
    <cellStyle name="Normal 3 8" xfId="482"/>
    <cellStyle name="Normal 3_COMP.Febrero 2018" xfId="495"/>
    <cellStyle name="Normal 30" xfId="496"/>
    <cellStyle name="Normal 31" xfId="497"/>
    <cellStyle name="Normal 32" xfId="498"/>
    <cellStyle name="Normal 33" xfId="499"/>
    <cellStyle name="Normal 34" xfId="500"/>
    <cellStyle name="Normal 35" xfId="501"/>
    <cellStyle name="Normal 35 2" xfId="502"/>
    <cellStyle name="Normal 36" xfId="503"/>
    <cellStyle name="Normal 37" xfId="504"/>
    <cellStyle name="Normal 38" xfId="505"/>
    <cellStyle name="Normal 39" xfId="506"/>
    <cellStyle name="Normal 4" xfId="507"/>
    <cellStyle name="Normal 4 2" xfId="508"/>
    <cellStyle name="Normal 4 2 2" xfId="509"/>
    <cellStyle name="Normal 4 2 3" xfId="510"/>
    <cellStyle name="Normal 4 3" xfId="10"/>
    <cellStyle name="Normal 4_Cuadro No. 1" xfId="511"/>
    <cellStyle name="Normal 40" xfId="512"/>
    <cellStyle name="Normal 41" xfId="513"/>
    <cellStyle name="Normal 42" xfId="514"/>
    <cellStyle name="Normal 43" xfId="515"/>
    <cellStyle name="Normal 44" xfId="516"/>
    <cellStyle name="Normal 45" xfId="517"/>
    <cellStyle name="Normal 46" xfId="518"/>
    <cellStyle name="Normal 47" xfId="519"/>
    <cellStyle name="Normal 48" xfId="520"/>
    <cellStyle name="Normal 49" xfId="521"/>
    <cellStyle name="Normal 5" xfId="522"/>
    <cellStyle name="Normal 5 2" xfId="523"/>
    <cellStyle name="Normal 5 2 2" xfId="524"/>
    <cellStyle name="Normal 5 2 3" xfId="525"/>
    <cellStyle name="Normal 5 3" xfId="526"/>
    <cellStyle name="Normal 5 3 2" xfId="527"/>
    <cellStyle name="Normal 5 3 3" xfId="528"/>
    <cellStyle name="Normal 5 3 4" xfId="529"/>
    <cellStyle name="Normal 5 4" xfId="530"/>
    <cellStyle name="Normal 5 4 2" xfId="531"/>
    <cellStyle name="Normal 5 4 3" xfId="532"/>
    <cellStyle name="Normal 5 5" xfId="533"/>
    <cellStyle name="Normal 5 5 2" xfId="534"/>
    <cellStyle name="Normal 5 6" xfId="535"/>
    <cellStyle name="Normal 5 6 2" xfId="536"/>
    <cellStyle name="Normal 5_Cuadro No. 1" xfId="537"/>
    <cellStyle name="Normal 50" xfId="538"/>
    <cellStyle name="Normal 51" xfId="539"/>
    <cellStyle name="Normal 52" xfId="540"/>
    <cellStyle name="Normal 53" xfId="541"/>
    <cellStyle name="Normal 54" xfId="542"/>
    <cellStyle name="Normal 55" xfId="543"/>
    <cellStyle name="Normal 56" xfId="544"/>
    <cellStyle name="Normal 57" xfId="545"/>
    <cellStyle name="Normal 58" xfId="546"/>
    <cellStyle name="Normal 6" xfId="547"/>
    <cellStyle name="Normal 6 2" xfId="548"/>
    <cellStyle name="Normal 6 2 2" xfId="549"/>
    <cellStyle name="Normal 6 2 2 2" xfId="550"/>
    <cellStyle name="Normal 6 2 2 3" xfId="551"/>
    <cellStyle name="Normal 6 2 3" xfId="552"/>
    <cellStyle name="Normal 6 2 3 2" xfId="553"/>
    <cellStyle name="Normal 6 2 4" xfId="554"/>
    <cellStyle name="Normal 6 2 5" xfId="555"/>
    <cellStyle name="Normal 6 2_Cuadro No. 1" xfId="556"/>
    <cellStyle name="Normal 6 3" xfId="557"/>
    <cellStyle name="Normal 6 3 2" xfId="558"/>
    <cellStyle name="Normal 6 3 3" xfId="559"/>
    <cellStyle name="Normal 6 4" xfId="560"/>
    <cellStyle name="Normal 6 4 2" xfId="561"/>
    <cellStyle name="Normal 6 5" xfId="562"/>
    <cellStyle name="Normal 6 5 2" xfId="563"/>
    <cellStyle name="Normal 6 6" xfId="564"/>
    <cellStyle name="Normal 6 6 2" xfId="565"/>
    <cellStyle name="Normal 6 7" xfId="566"/>
    <cellStyle name="Normal 6_Cuadro No. 1" xfId="567"/>
    <cellStyle name="Normal 7" xfId="568"/>
    <cellStyle name="Normal 7 2" xfId="569"/>
    <cellStyle name="Normal 7 2 2" xfId="570"/>
    <cellStyle name="Normal 7 2 2 2" xfId="571"/>
    <cellStyle name="Normal 7 2 3" xfId="572"/>
    <cellStyle name="Normal 7 2 4" xfId="573"/>
    <cellStyle name="Normal 7 3" xfId="574"/>
    <cellStyle name="Normal 7 3 2" xfId="575"/>
    <cellStyle name="Normal 7 3 3" xfId="576"/>
    <cellStyle name="Normal 7 4" xfId="577"/>
    <cellStyle name="Normal 7 4 2" xfId="578"/>
    <cellStyle name="Normal 7 4 3" xfId="579"/>
    <cellStyle name="Normal 7 5" xfId="580"/>
    <cellStyle name="Normal 7 5 2" xfId="581"/>
    <cellStyle name="Normal 7 6" xfId="582"/>
    <cellStyle name="Normal 7 6 2" xfId="583"/>
    <cellStyle name="Normal 7 7" xfId="584"/>
    <cellStyle name="Normal 8" xfId="585"/>
    <cellStyle name="Normal 8 2" xfId="586"/>
    <cellStyle name="Normal 8 2 2" xfId="587"/>
    <cellStyle name="Normal 8 2 3" xfId="588"/>
    <cellStyle name="Normal 8 3" xfId="589"/>
    <cellStyle name="Normal 8 3 2" xfId="590"/>
    <cellStyle name="Normal 8 3 3" xfId="591"/>
    <cellStyle name="Normal 8 4" xfId="592"/>
    <cellStyle name="Normal 8 5" xfId="593"/>
    <cellStyle name="Normal 8_Cuadro No. 1" xfId="594"/>
    <cellStyle name="Normal 9" xfId="595"/>
    <cellStyle name="Normal 9 2" xfId="596"/>
    <cellStyle name="Normal 9 2 2" xfId="597"/>
    <cellStyle name="Normal 9 2 3" xfId="598"/>
    <cellStyle name="Normal 9 3" xfId="599"/>
    <cellStyle name="Normal 9 3 2" xfId="600"/>
    <cellStyle name="Normal 9 3 3" xfId="601"/>
    <cellStyle name="Normal 9 4" xfId="602"/>
    <cellStyle name="Normal 9 4 2" xfId="603"/>
    <cellStyle name="Normal 9 5" xfId="604"/>
    <cellStyle name="Normal 9_Cuadro No. 1" xfId="605"/>
    <cellStyle name="Notas 2" xfId="606"/>
    <cellStyle name="Notas 2 2" xfId="607"/>
    <cellStyle name="Notas 2 2 2" xfId="608"/>
    <cellStyle name="Notas 2 2 3" xfId="609"/>
    <cellStyle name="Notas 2 3" xfId="610"/>
    <cellStyle name="Notas 2 4" xfId="611"/>
    <cellStyle name="Notas 2_Cuadro No. 1" xfId="612"/>
    <cellStyle name="Notas 3" xfId="613"/>
    <cellStyle name="Notas 4" xfId="614"/>
    <cellStyle name="Notas 5" xfId="615"/>
    <cellStyle name="Notas 6" xfId="616"/>
    <cellStyle name="Notas 7" xfId="617"/>
    <cellStyle name="Note 2" xfId="618"/>
    <cellStyle name="Output 2" xfId="619"/>
    <cellStyle name="Parent row" xfId="620"/>
    <cellStyle name="Percent 2" xfId="621"/>
    <cellStyle name="Percent 2 2" xfId="622"/>
    <cellStyle name="Percent 2 2 2" xfId="623"/>
    <cellStyle name="Percent 2 2 3" xfId="624"/>
    <cellStyle name="Percent 2 3" xfId="625"/>
    <cellStyle name="Percent 2 4" xfId="626"/>
    <cellStyle name="Percent 3" xfId="627"/>
    <cellStyle name="Percent 3 2" xfId="628"/>
    <cellStyle name="Percent 3 3" xfId="629"/>
    <cellStyle name="Percent 4" xfId="630"/>
    <cellStyle name="Percent 4 2" xfId="631"/>
    <cellStyle name="Percent 4 3" xfId="632"/>
    <cellStyle name="Percent 5" xfId="633"/>
    <cellStyle name="Percent 5 2" xfId="634"/>
    <cellStyle name="Percent 5 3" xfId="635"/>
    <cellStyle name="Percent 6" xfId="636"/>
    <cellStyle name="Percent 6 2" xfId="637"/>
    <cellStyle name="Percent 6 3" xfId="638"/>
    <cellStyle name="Percent 7" xfId="639"/>
    <cellStyle name="Percent 7 2" xfId="640"/>
    <cellStyle name="Percent 7 2 2" xfId="641"/>
    <cellStyle name="Percent 7 2 3" xfId="642"/>
    <cellStyle name="Percent 7 3" xfId="643"/>
    <cellStyle name="Percent 7 4" xfId="644"/>
    <cellStyle name="Percent 8" xfId="645"/>
    <cellStyle name="Percent 8 2" xfId="646"/>
    <cellStyle name="Porcentaje" xfId="2" builtinId="5"/>
    <cellStyle name="Porcentaje 2" xfId="647"/>
    <cellStyle name="Porcentaje 3" xfId="648"/>
    <cellStyle name="Porcentual 2" xfId="649"/>
    <cellStyle name="Porcentual 2 2" xfId="650"/>
    <cellStyle name="Porcentual 2 2 2" xfId="651"/>
    <cellStyle name="Porcentual 2 2 3" xfId="652"/>
    <cellStyle name="Porcentual 2 3" xfId="653"/>
    <cellStyle name="Porcentual 2 4" xfId="654"/>
    <cellStyle name="Porcentual 2 5" xfId="655"/>
    <cellStyle name="Porcentual 3" xfId="656"/>
    <cellStyle name="Porcentual 3 2" xfId="657"/>
    <cellStyle name="Porcentual 3 2 2" xfId="658"/>
    <cellStyle name="Porcentual 3 2 3" xfId="659"/>
    <cellStyle name="Porcentual 3 3" xfId="660"/>
    <cellStyle name="Porcentual 4" xfId="661"/>
    <cellStyle name="Porcentual 4 2" xfId="662"/>
    <cellStyle name="Porcentual 4 3" xfId="663"/>
    <cellStyle name="Porcentual 4 4" xfId="664"/>
    <cellStyle name="Porcentual 4 5" xfId="665"/>
    <cellStyle name="Porcentual 5" xfId="666"/>
    <cellStyle name="Porcentual 6" xfId="667"/>
    <cellStyle name="Porcentual 6 2" xfId="668"/>
    <cellStyle name="Porcentual 7" xfId="669"/>
    <cellStyle name="Porcentual 7 2" xfId="670"/>
    <cellStyle name="Porcentual 8" xfId="671"/>
    <cellStyle name="Porcentual 8 2" xfId="672"/>
    <cellStyle name="Porcentual 9" xfId="673"/>
    <cellStyle name="Red Text" xfId="674"/>
    <cellStyle name="Red Text 2" xfId="675"/>
    <cellStyle name="Salida 2" xfId="676"/>
    <cellStyle name="Salida 2 2" xfId="677"/>
    <cellStyle name="Table title" xfId="678"/>
    <cellStyle name="Texto de advertencia 2" xfId="679"/>
    <cellStyle name="Texto de advertencia 2 2" xfId="680"/>
    <cellStyle name="Texto explicativo 2" xfId="681"/>
    <cellStyle name="Texto explicativo 2 2" xfId="682"/>
    <cellStyle name="Title 2" xfId="683"/>
    <cellStyle name="Título 1 2" xfId="684"/>
    <cellStyle name="Título 1 2 2" xfId="685"/>
    <cellStyle name="Título 2 2" xfId="686"/>
    <cellStyle name="Título 2 2 2" xfId="687"/>
    <cellStyle name="Título 3 2" xfId="688"/>
    <cellStyle name="Título 3 2 2" xfId="689"/>
    <cellStyle name="Título 4" xfId="690"/>
    <cellStyle name="Título 4 2" xfId="691"/>
    <cellStyle name="Título 5" xfId="692"/>
    <cellStyle name="Título 6" xfId="693"/>
    <cellStyle name="TopGrey" xfId="694"/>
    <cellStyle name="TopGrey 2" xfId="695"/>
    <cellStyle name="Total 2" xfId="696"/>
    <cellStyle name="Total 2 2" xfId="697"/>
    <cellStyle name="Total 2_COMP.Febrero 2018" xfId="698"/>
    <cellStyle name="Total 3" xfId="699"/>
    <cellStyle name="Warning Text 2" xfId="7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5</xdr:col>
      <xdr:colOff>711776</xdr:colOff>
      <xdr:row>0</xdr:row>
      <xdr:rowOff>169362</xdr:rowOff>
    </xdr:from>
    <xdr:ext cx="1486031" cy="878388"/>
    <xdr:pic>
      <xdr:nvPicPr>
        <xdr:cNvPr id="3" name="Imagen 2">
          <a:extLst>
            <a:ext uri="{FF2B5EF4-FFF2-40B4-BE49-F238E27FC236}">
              <a16:creationId xmlns=""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225568</xdr:colOff>
      <xdr:row>0</xdr:row>
      <xdr:rowOff>301915</xdr:rowOff>
    </xdr:from>
    <xdr:ext cx="1377567" cy="728517"/>
    <xdr:pic>
      <xdr:nvPicPr>
        <xdr:cNvPr id="4" name="Imagen 1">
          <a:extLst>
            <a:ext uri="{FF2B5EF4-FFF2-40B4-BE49-F238E27FC236}">
              <a16:creationId xmlns=""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788409" y="301915"/>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134409</xdr:colOff>
      <xdr:row>0</xdr:row>
      <xdr:rowOff>302011</xdr:rowOff>
    </xdr:from>
    <xdr:ext cx="1753980" cy="787545"/>
    <xdr:pic>
      <xdr:nvPicPr>
        <xdr:cNvPr id="3" name="Imagen 2">
          <a:extLst>
            <a:ext uri="{FF2B5EF4-FFF2-40B4-BE49-F238E27FC236}">
              <a16:creationId xmlns=""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486834" y="302011"/>
          <a:ext cx="1753980" cy="787545"/>
        </a:xfrm>
        <a:prstGeom prst="rect">
          <a:avLst/>
        </a:prstGeom>
      </xdr:spPr>
    </xdr:pic>
    <xdr:clientData/>
  </xdr:oneCellAnchor>
  <xdr:oneCellAnchor>
    <xdr:from>
      <xdr:col>6</xdr:col>
      <xdr:colOff>161925</xdr:colOff>
      <xdr:row>0</xdr:row>
      <xdr:rowOff>323850</xdr:rowOff>
    </xdr:from>
    <xdr:ext cx="1668319" cy="870479"/>
    <xdr:pic>
      <xdr:nvPicPr>
        <xdr:cNvPr id="4" name="Imagen 3">
          <a:extLst>
            <a:ext uri="{FF2B5EF4-FFF2-40B4-BE49-F238E27FC236}">
              <a16:creationId xmlns=""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0106025" y="32385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J21" sqref="J21"/>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4.140625" bestFit="1" customWidth="1"/>
    <col min="9" max="9" width="15.140625" bestFit="1" customWidth="1"/>
  </cols>
  <sheetData>
    <row r="1" spans="1:13" ht="28.5" customHeight="1">
      <c r="A1" s="117" t="s">
        <v>0</v>
      </c>
      <c r="B1" s="117"/>
      <c r="C1" s="117"/>
      <c r="D1" s="117"/>
      <c r="E1" s="117"/>
      <c r="F1" s="117"/>
      <c r="G1" s="17"/>
      <c r="H1" s="17"/>
      <c r="I1" s="17"/>
      <c r="J1" s="17"/>
      <c r="K1" s="1"/>
      <c r="L1" s="1"/>
      <c r="M1" s="2"/>
    </row>
    <row r="2" spans="1:13" ht="21" customHeight="1">
      <c r="A2" s="125" t="s">
        <v>1</v>
      </c>
      <c r="B2" s="125"/>
      <c r="C2" s="125"/>
      <c r="D2" s="125"/>
      <c r="E2" s="125"/>
      <c r="F2" s="125"/>
      <c r="G2" s="16"/>
      <c r="H2" s="16"/>
      <c r="I2" s="16"/>
      <c r="K2" s="1"/>
      <c r="L2" s="1"/>
      <c r="M2" s="2"/>
    </row>
    <row r="3" spans="1:13" s="76" customFormat="1" ht="28.5" customHeight="1">
      <c r="A3" s="124" t="s">
        <v>2</v>
      </c>
      <c r="B3" s="124"/>
      <c r="C3" s="124"/>
      <c r="D3" s="124"/>
      <c r="E3" s="124"/>
      <c r="F3" s="124"/>
      <c r="G3" s="75"/>
      <c r="H3" s="75"/>
      <c r="I3" s="75"/>
      <c r="J3" s="12"/>
      <c r="K3" s="12"/>
      <c r="L3" s="12"/>
      <c r="M3" s="12"/>
    </row>
    <row r="4" spans="1:13" ht="18.75" customHeight="1">
      <c r="A4" s="123" t="s">
        <v>3</v>
      </c>
      <c r="B4" s="123"/>
      <c r="C4" s="123"/>
      <c r="D4" s="123"/>
      <c r="E4" s="123"/>
      <c r="F4" s="123"/>
      <c r="G4" s="91"/>
      <c r="H4" s="18"/>
      <c r="I4" s="18"/>
      <c r="J4" s="13"/>
      <c r="K4" s="13"/>
      <c r="L4" s="13"/>
      <c r="M4" s="13"/>
    </row>
    <row r="5" spans="1:13" ht="18.75" customHeight="1">
      <c r="A5" s="123" t="s">
        <v>4</v>
      </c>
      <c r="B5" s="123"/>
      <c r="C5" s="123"/>
      <c r="D5" s="123"/>
      <c r="E5" s="123"/>
      <c r="F5" s="123"/>
      <c r="G5" s="91"/>
      <c r="H5" s="18"/>
      <c r="I5" s="18"/>
      <c r="J5" s="13"/>
      <c r="K5" s="13"/>
      <c r="L5" s="13"/>
      <c r="M5" s="13"/>
    </row>
    <row r="6" spans="1:13" ht="18.75">
      <c r="A6" s="121" t="s">
        <v>5</v>
      </c>
      <c r="B6" s="121"/>
      <c r="C6" s="121"/>
      <c r="D6" s="121"/>
      <c r="E6" s="121"/>
      <c r="F6" s="121"/>
      <c r="G6" s="77"/>
      <c r="H6" s="45"/>
      <c r="I6" s="19"/>
      <c r="J6" s="14"/>
      <c r="K6" s="14"/>
      <c r="L6" s="14"/>
      <c r="M6" s="14"/>
    </row>
    <row r="7" spans="1:13" ht="15.75">
      <c r="A7" s="122" t="s">
        <v>6</v>
      </c>
      <c r="B7" s="122"/>
      <c r="C7" s="122"/>
      <c r="D7" s="122"/>
      <c r="E7" s="122"/>
      <c r="F7" s="122"/>
      <c r="G7" s="90"/>
      <c r="H7" s="20"/>
      <c r="I7" s="20"/>
      <c r="K7" s="1"/>
      <c r="L7" s="1"/>
      <c r="M7" s="2"/>
    </row>
    <row r="8" spans="1:13" ht="15.75">
      <c r="A8" s="115"/>
      <c r="B8" s="115"/>
      <c r="C8" s="115"/>
      <c r="D8" s="115"/>
      <c r="E8" s="115"/>
      <c r="F8" s="115"/>
      <c r="G8" s="115"/>
      <c r="H8" s="20"/>
      <c r="I8" s="20"/>
      <c r="K8" s="1"/>
      <c r="L8" s="1"/>
      <c r="M8" s="2"/>
    </row>
    <row r="9" spans="1:13" ht="15" customHeight="1">
      <c r="C9" s="119" t="s">
        <v>7</v>
      </c>
      <c r="D9" s="119" t="s">
        <v>8</v>
      </c>
      <c r="E9" s="119" t="s">
        <v>9</v>
      </c>
    </row>
    <row r="10" spans="1:13">
      <c r="C10" s="119"/>
      <c r="D10" s="119"/>
      <c r="E10" s="119"/>
    </row>
    <row r="11" spans="1:13">
      <c r="C11" s="2"/>
      <c r="D11" s="2"/>
      <c r="E11" s="2"/>
    </row>
    <row r="12" spans="1:13">
      <c r="B12" s="86"/>
      <c r="C12" s="39" t="s">
        <v>10</v>
      </c>
      <c r="D12" s="42">
        <f>SUM(D13:D14)</f>
        <v>746313.83555099997</v>
      </c>
      <c r="E12" s="55">
        <f>SUM(E13:E14)</f>
        <v>300588.25368889741</v>
      </c>
      <c r="F12" s="112"/>
    </row>
    <row r="13" spans="1:13">
      <c r="C13" s="40" t="s">
        <v>11</v>
      </c>
      <c r="D13" s="43">
        <v>657166.22935799998</v>
      </c>
      <c r="E13" s="43">
        <v>297065.50471016741</v>
      </c>
      <c r="I13" s="110"/>
    </row>
    <row r="14" spans="1:13">
      <c r="C14" s="40" t="s">
        <v>12</v>
      </c>
      <c r="D14" s="43">
        <v>89147.606193</v>
      </c>
      <c r="E14" s="43">
        <v>3522.7489787300005</v>
      </c>
      <c r="F14" s="112"/>
      <c r="G14" s="43"/>
      <c r="I14" s="111"/>
    </row>
    <row r="15" spans="1:13">
      <c r="C15" s="39" t="s">
        <v>13</v>
      </c>
      <c r="D15" s="42">
        <f>D16+D18</f>
        <v>891378.80090500007</v>
      </c>
      <c r="E15" s="42">
        <f>E16+E18</f>
        <v>277271.79305326048</v>
      </c>
    </row>
    <row r="16" spans="1:13">
      <c r="C16" s="40" t="s">
        <v>14</v>
      </c>
      <c r="D16" s="43">
        <v>768220.84493400005</v>
      </c>
      <c r="E16" s="43">
        <v>258949.5285059505</v>
      </c>
      <c r="I16" s="25"/>
    </row>
    <row r="17" spans="3:9">
      <c r="C17" s="41" t="s">
        <v>15</v>
      </c>
      <c r="D17" s="43">
        <v>184836.13</v>
      </c>
      <c r="E17" s="43">
        <v>43283.990689660022</v>
      </c>
      <c r="I17" s="25"/>
    </row>
    <row r="18" spans="3:9">
      <c r="C18" s="40" t="s">
        <v>16</v>
      </c>
      <c r="D18" s="43">
        <v>123157.955971</v>
      </c>
      <c r="E18" s="43">
        <v>18322.26454730998</v>
      </c>
    </row>
    <row r="19" spans="3:9">
      <c r="C19" s="34" t="s">
        <v>17</v>
      </c>
      <c r="D19" s="34"/>
      <c r="E19" s="35"/>
    </row>
    <row r="20" spans="3:9">
      <c r="C20" s="68" t="s">
        <v>18</v>
      </c>
      <c r="D20" s="8">
        <f>D13-D16</f>
        <v>-111054.61557600007</v>
      </c>
      <c r="E20" s="8">
        <f>E13-E16</f>
        <v>38115.976204216917</v>
      </c>
    </row>
    <row r="21" spans="3:9">
      <c r="C21" s="68" t="s">
        <v>19</v>
      </c>
      <c r="D21" s="8">
        <f>D14-D18</f>
        <v>-34010.349778000003</v>
      </c>
      <c r="E21" s="8">
        <f>E14-E18</f>
        <v>-14799.51556857998</v>
      </c>
    </row>
    <row r="22" spans="3:9">
      <c r="C22" s="68" t="s">
        <v>20</v>
      </c>
      <c r="D22" s="8">
        <f>D12-D15</f>
        <v>-145064.9653540001</v>
      </c>
      <c r="E22" s="8">
        <f>E12-E15</f>
        <v>23316.460635636933</v>
      </c>
    </row>
    <row r="23" spans="3:9">
      <c r="C23" s="68" t="s">
        <v>21</v>
      </c>
      <c r="D23" s="8">
        <f>(D12-(D15-D17))</f>
        <v>39771.164645999903</v>
      </c>
      <c r="E23" s="8">
        <f>(E12-(E15-E17))</f>
        <v>66600.451325296948</v>
      </c>
    </row>
    <row r="24" spans="3:9">
      <c r="C24" s="34" t="s">
        <v>22</v>
      </c>
      <c r="D24" s="73">
        <f>D26-D28</f>
        <v>145064.96535400001</v>
      </c>
      <c r="E24" s="93">
        <f>E26-E28</f>
        <v>135639.68216512</v>
      </c>
    </row>
    <row r="25" spans="3:9">
      <c r="C25" s="36"/>
      <c r="D25" s="36"/>
      <c r="E25" s="37"/>
    </row>
    <row r="26" spans="3:9">
      <c r="C26" s="39" t="s">
        <v>23</v>
      </c>
      <c r="D26" s="42">
        <v>291528.48715300002</v>
      </c>
      <c r="E26" s="55">
        <v>157535.70000000001</v>
      </c>
    </row>
    <row r="27" spans="3:9">
      <c r="C27" s="38"/>
      <c r="D27" s="44"/>
      <c r="E27" s="92"/>
      <c r="H27" s="26" t="s">
        <v>24</v>
      </c>
    </row>
    <row r="28" spans="3:9">
      <c r="C28" s="39" t="s">
        <v>25</v>
      </c>
      <c r="D28" s="42">
        <v>146463.52179900001</v>
      </c>
      <c r="E28" s="55">
        <v>21896.017834880007</v>
      </c>
    </row>
    <row r="29" spans="3:9">
      <c r="C29" s="31" t="s">
        <v>26</v>
      </c>
      <c r="D29" s="3"/>
      <c r="E29" s="3"/>
      <c r="F29" s="21"/>
    </row>
    <row r="30" spans="3:9" ht="31.5" customHeight="1">
      <c r="C30" s="120" t="s">
        <v>27</v>
      </c>
      <c r="D30" s="120"/>
      <c r="E30" s="120"/>
      <c r="F30" s="21"/>
    </row>
    <row r="31" spans="3:9">
      <c r="C31" s="120" t="s">
        <v>28</v>
      </c>
      <c r="D31" s="120"/>
      <c r="E31" s="120"/>
      <c r="F31" s="21"/>
    </row>
    <row r="32" spans="3:9">
      <c r="C32" s="118" t="s">
        <v>29</v>
      </c>
      <c r="D32" s="118"/>
      <c r="E32" s="118"/>
      <c r="F32" s="21"/>
    </row>
    <row r="33" spans="3:3">
      <c r="C33" s="31"/>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6"/>
  <sheetViews>
    <sheetView showGridLines="0" workbookViewId="0">
      <selection activeCell="H29" sqref="H29"/>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c r="A1" s="117" t="s">
        <v>0</v>
      </c>
      <c r="B1" s="117"/>
      <c r="C1" s="117"/>
      <c r="D1" s="117"/>
      <c r="E1" s="117"/>
      <c r="F1" s="17"/>
      <c r="G1" s="17"/>
    </row>
    <row r="2" spans="1:9" ht="21" customHeight="1">
      <c r="A2" s="125" t="s">
        <v>1</v>
      </c>
      <c r="B2" s="125"/>
      <c r="C2" s="125"/>
      <c r="D2" s="125"/>
      <c r="E2" s="125"/>
      <c r="F2" s="16"/>
      <c r="G2" s="16"/>
    </row>
    <row r="3" spans="1:9" ht="15" customHeight="1">
      <c r="A3" s="130" t="s">
        <v>2</v>
      </c>
      <c r="B3" s="130"/>
      <c r="C3" s="130"/>
      <c r="D3" s="130"/>
      <c r="E3" s="130"/>
      <c r="F3" s="15"/>
      <c r="G3" s="15"/>
    </row>
    <row r="5" spans="1:9" ht="18.75" customHeight="1">
      <c r="A5" s="129" t="s">
        <v>30</v>
      </c>
      <c r="B5" s="129"/>
      <c r="C5" s="129"/>
      <c r="D5" s="129"/>
      <c r="E5" s="129"/>
      <c r="F5" s="18"/>
      <c r="G5" s="18"/>
    </row>
    <row r="6" spans="1:9" ht="18.75" customHeight="1">
      <c r="A6" s="129" t="s">
        <v>31</v>
      </c>
      <c r="B6" s="129"/>
      <c r="C6" s="129"/>
      <c r="D6" s="129"/>
      <c r="E6" s="129"/>
      <c r="F6" s="18"/>
      <c r="G6" s="18"/>
    </row>
    <row r="7" spans="1:9" ht="18.75">
      <c r="A7" s="121" t="s">
        <v>5</v>
      </c>
      <c r="B7" s="121"/>
      <c r="C7" s="121"/>
      <c r="D7" s="121"/>
      <c r="E7" s="121"/>
      <c r="F7" s="77"/>
      <c r="G7" s="77"/>
    </row>
    <row r="8" spans="1:9" ht="15.75">
      <c r="A8" s="128" t="s">
        <v>6</v>
      </c>
      <c r="B8" s="128"/>
      <c r="C8" s="128"/>
      <c r="D8" s="128"/>
      <c r="E8" s="128"/>
      <c r="F8" s="20"/>
      <c r="G8" s="20"/>
    </row>
    <row r="11" spans="1:9" ht="15" customHeight="1">
      <c r="B11" s="126" t="s">
        <v>7</v>
      </c>
      <c r="C11" s="127" t="s">
        <v>8</v>
      </c>
      <c r="D11" s="119" t="s">
        <v>9</v>
      </c>
    </row>
    <row r="12" spans="1:9" ht="15" customHeight="1">
      <c r="B12" s="126"/>
      <c r="C12" s="127"/>
      <c r="D12" s="119"/>
      <c r="H12" s="26"/>
    </row>
    <row r="13" spans="1:9">
      <c r="B13" s="48" t="s">
        <v>13</v>
      </c>
      <c r="C13" s="46">
        <f>+C14+C21</f>
        <v>891378.80090500007</v>
      </c>
      <c r="D13" s="46">
        <f>D14+D21</f>
        <v>277271.79305326007</v>
      </c>
    </row>
    <row r="14" spans="1:9">
      <c r="B14" s="49" t="s">
        <v>14</v>
      </c>
      <c r="C14" s="74">
        <f>SUM(C15:C20)</f>
        <v>768220.84493400005</v>
      </c>
      <c r="D14" s="74">
        <f>SUM(D15:D20)</f>
        <v>258949.52850595006</v>
      </c>
    </row>
    <row r="15" spans="1:9" ht="12.75" customHeight="1">
      <c r="B15" s="50" t="s">
        <v>32</v>
      </c>
      <c r="C15" s="47">
        <v>313475.53906699998</v>
      </c>
      <c r="D15" s="56">
        <v>107335.22080539004</v>
      </c>
      <c r="I15" s="26"/>
    </row>
    <row r="16" spans="1:9">
      <c r="B16" s="50" t="s">
        <v>33</v>
      </c>
      <c r="C16" s="47">
        <v>45951.048903000003</v>
      </c>
      <c r="D16" s="56">
        <v>17198.039005850002</v>
      </c>
    </row>
    <row r="17" spans="2:18">
      <c r="B17" s="50" t="s">
        <v>15</v>
      </c>
      <c r="C17" s="47">
        <v>184836.13</v>
      </c>
      <c r="D17" s="56">
        <v>43283.990689660022</v>
      </c>
    </row>
    <row r="18" spans="2:18">
      <c r="B18" s="50" t="s">
        <v>34</v>
      </c>
      <c r="C18" s="47">
        <v>0</v>
      </c>
      <c r="D18" s="56">
        <v>273.26090234000003</v>
      </c>
    </row>
    <row r="19" spans="2:18">
      <c r="B19" s="50" t="s">
        <v>35</v>
      </c>
      <c r="C19" s="47">
        <v>223692.31142300001</v>
      </c>
      <c r="D19" s="56">
        <v>90765.673272460001</v>
      </c>
      <c r="H19" s="87"/>
      <c r="I19" s="87"/>
      <c r="J19" s="87"/>
    </row>
    <row r="20" spans="2:18">
      <c r="B20" s="50" t="s">
        <v>36</v>
      </c>
      <c r="C20" s="47">
        <v>265.815541</v>
      </c>
      <c r="D20" s="56">
        <v>93.343830249999996</v>
      </c>
      <c r="H20" s="87"/>
      <c r="I20" s="87"/>
      <c r="J20" s="87"/>
    </row>
    <row r="21" spans="2:18">
      <c r="B21" s="49" t="s">
        <v>16</v>
      </c>
      <c r="C21" s="74">
        <f>SUM(C22:C27)</f>
        <v>123157.955971</v>
      </c>
      <c r="D21" s="74">
        <f>SUM(D22:D27)</f>
        <v>18322.264547310006</v>
      </c>
      <c r="H21" s="87"/>
      <c r="I21" s="87"/>
      <c r="J21" s="87"/>
    </row>
    <row r="22" spans="2:18">
      <c r="B22" s="50" t="s">
        <v>37</v>
      </c>
      <c r="C22" s="47">
        <v>30479.010985000001</v>
      </c>
      <c r="D22" s="56">
        <v>2412.3557963300004</v>
      </c>
      <c r="H22" s="87"/>
      <c r="I22" s="87"/>
      <c r="J22" s="87"/>
    </row>
    <row r="23" spans="2:18">
      <c r="B23" s="50" t="s">
        <v>38</v>
      </c>
      <c r="C23" s="47">
        <v>44127.092095</v>
      </c>
      <c r="D23" s="56">
        <v>5519.6441424700024</v>
      </c>
    </row>
    <row r="24" spans="2:18">
      <c r="B24" s="50" t="s">
        <v>39</v>
      </c>
      <c r="C24" s="47">
        <v>15.70552</v>
      </c>
      <c r="D24" s="56">
        <v>0</v>
      </c>
    </row>
    <row r="25" spans="2:18">
      <c r="B25" s="50" t="s">
        <v>40</v>
      </c>
      <c r="C25" s="47">
        <v>1196.1647559999999</v>
      </c>
      <c r="D25" s="56">
        <v>64.693690609999976</v>
      </c>
    </row>
    <row r="26" spans="2:18">
      <c r="B26" s="50" t="s">
        <v>41</v>
      </c>
      <c r="C26" s="47">
        <v>45893.698340000003</v>
      </c>
      <c r="D26" s="56">
        <v>10325.5709179</v>
      </c>
    </row>
    <row r="27" spans="2:18">
      <c r="B27" s="50" t="s">
        <v>42</v>
      </c>
      <c r="C27" s="47">
        <v>1446.284275</v>
      </c>
      <c r="D27" s="56">
        <v>0</v>
      </c>
    </row>
    <row r="28" spans="2:18">
      <c r="B28" s="48" t="s">
        <v>43</v>
      </c>
      <c r="C28" s="46">
        <f>C29</f>
        <v>146463.52179899998</v>
      </c>
      <c r="D28" s="55">
        <f t="shared" ref="D28" si="0">D29</f>
        <v>21896.01783488</v>
      </c>
    </row>
    <row r="29" spans="2:18">
      <c r="B29" s="49" t="s">
        <v>25</v>
      </c>
      <c r="C29" s="74">
        <f>SUM(C30:C31)</f>
        <v>146463.52179899998</v>
      </c>
      <c r="D29" s="65">
        <f>SUM(D30:D31)</f>
        <v>21896.01783488</v>
      </c>
    </row>
    <row r="30" spans="2:18">
      <c r="B30" s="50" t="s">
        <v>44</v>
      </c>
      <c r="C30" s="47">
        <v>23000</v>
      </c>
      <c r="D30" s="56">
        <v>433.33333199999998</v>
      </c>
    </row>
    <row r="31" spans="2:18">
      <c r="B31" s="51" t="s">
        <v>45</v>
      </c>
      <c r="C31" s="47">
        <v>123463.52179899999</v>
      </c>
      <c r="D31" s="56">
        <v>21462.684502880002</v>
      </c>
    </row>
    <row r="32" spans="2:18" ht="15" customHeight="1">
      <c r="B32" s="62" t="s">
        <v>46</v>
      </c>
      <c r="C32" s="57">
        <f>C13+C28</f>
        <v>1037842.322704</v>
      </c>
      <c r="D32" s="57">
        <f>D13+D28</f>
        <v>299167.81088814005</v>
      </c>
      <c r="E32" s="22"/>
      <c r="F32" s="22"/>
      <c r="G32" s="22"/>
      <c r="H32" s="22"/>
      <c r="I32" s="22"/>
      <c r="J32" s="22"/>
      <c r="K32" s="22"/>
      <c r="L32" s="22"/>
      <c r="M32" s="22"/>
      <c r="N32" s="22"/>
      <c r="O32" s="22"/>
      <c r="P32" s="22"/>
      <c r="Q32" s="22"/>
      <c r="R32" s="22"/>
    </row>
    <row r="33" spans="2:19" ht="15" customHeight="1">
      <c r="B33" s="31" t="s">
        <v>26</v>
      </c>
      <c r="C33" s="31"/>
      <c r="D33" s="114"/>
      <c r="E33" s="22"/>
      <c r="F33" s="22"/>
      <c r="G33" s="22"/>
      <c r="H33" s="22"/>
      <c r="I33" s="22"/>
      <c r="J33" s="22"/>
      <c r="K33" s="22"/>
      <c r="L33" s="22"/>
      <c r="M33" s="22"/>
      <c r="N33" s="22"/>
      <c r="O33" s="22"/>
      <c r="P33" s="22"/>
      <c r="Q33" s="22"/>
      <c r="R33" s="22"/>
    </row>
    <row r="34" spans="2:19" ht="22.5" customHeight="1">
      <c r="B34" s="120" t="s">
        <v>27</v>
      </c>
      <c r="C34" s="120"/>
      <c r="D34" s="120"/>
      <c r="E34" s="22"/>
      <c r="F34" s="22"/>
      <c r="G34" s="22"/>
      <c r="H34" s="22"/>
      <c r="I34" s="22"/>
      <c r="J34" s="22"/>
      <c r="K34" s="22"/>
      <c r="L34" s="22"/>
      <c r="M34" s="22"/>
      <c r="N34" s="22"/>
      <c r="O34" s="22"/>
      <c r="P34" s="22"/>
      <c r="Q34" s="22"/>
      <c r="R34" s="22"/>
      <c r="S34" s="22"/>
    </row>
    <row r="35" spans="2:19">
      <c r="B35" s="120" t="s">
        <v>47</v>
      </c>
      <c r="C35" s="120"/>
      <c r="D35" s="120"/>
      <c r="E35" s="22"/>
      <c r="F35" s="22"/>
      <c r="G35" s="22"/>
      <c r="H35" s="22"/>
      <c r="I35" s="22"/>
      <c r="J35" s="22"/>
      <c r="K35" s="22"/>
      <c r="L35" s="22"/>
      <c r="M35" s="22"/>
      <c r="N35" s="22"/>
      <c r="O35" s="22"/>
      <c r="P35" s="22"/>
      <c r="Q35" s="22"/>
      <c r="R35" s="22"/>
      <c r="S35" s="22"/>
    </row>
    <row r="36" spans="2:19">
      <c r="B36" s="31"/>
      <c r="C36" s="31"/>
      <c r="D36" s="114"/>
      <c r="E36" s="22"/>
      <c r="F36" s="22"/>
      <c r="G36" s="22"/>
      <c r="H36" s="22"/>
      <c r="I36" s="22"/>
      <c r="J36" s="22"/>
      <c r="K36" s="22"/>
      <c r="L36" s="22"/>
      <c r="M36" s="22"/>
      <c r="N36" s="22"/>
      <c r="O36" s="22"/>
      <c r="P36" s="22"/>
      <c r="Q36" s="22"/>
      <c r="R36" s="22"/>
      <c r="S36" s="22"/>
    </row>
    <row r="37" spans="2:19">
      <c r="C37" s="31"/>
      <c r="D37" s="114"/>
      <c r="E37" s="22"/>
    </row>
    <row r="38" spans="2:19">
      <c r="E38" s="22"/>
    </row>
    <row r="46" spans="2:19">
      <c r="B46" s="26"/>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
  <sheetViews>
    <sheetView showGridLines="0" zoomScaleNormal="100" workbookViewId="0">
      <selection activeCell="F6" sqref="F6"/>
    </sheetView>
  </sheetViews>
  <sheetFormatPr baseColWidth="10" defaultColWidth="11.42578125" defaultRowHeight="1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c r="A1" s="117" t="s">
        <v>0</v>
      </c>
      <c r="B1" s="117"/>
      <c r="C1" s="117"/>
      <c r="D1" s="117"/>
      <c r="E1" s="117"/>
      <c r="F1" s="17"/>
      <c r="G1" s="17"/>
      <c r="H1" s="17"/>
      <c r="I1" s="17"/>
    </row>
    <row r="2" spans="1:9" ht="21" customHeight="1">
      <c r="A2" s="125" t="s">
        <v>1</v>
      </c>
      <c r="B2" s="125"/>
      <c r="C2" s="125"/>
      <c r="D2" s="125"/>
      <c r="E2" s="125"/>
      <c r="F2" s="16"/>
      <c r="G2" s="16"/>
      <c r="H2" s="16"/>
      <c r="I2" s="16"/>
    </row>
    <row r="3" spans="1:9" ht="15" customHeight="1">
      <c r="A3" s="130" t="s">
        <v>2</v>
      </c>
      <c r="B3" s="130"/>
      <c r="C3" s="130"/>
      <c r="D3" s="130"/>
      <c r="E3" s="130"/>
      <c r="F3" s="15"/>
      <c r="G3" s="15"/>
      <c r="H3" s="15"/>
      <c r="I3" s="15"/>
    </row>
    <row r="5" spans="1:9" ht="18.75" customHeight="1">
      <c r="A5" s="129" t="s">
        <v>30</v>
      </c>
      <c r="B5" s="129"/>
      <c r="C5" s="129"/>
      <c r="D5" s="129"/>
      <c r="E5" s="129"/>
      <c r="F5" s="18"/>
      <c r="G5" s="18"/>
      <c r="H5" s="18"/>
      <c r="I5" s="18"/>
    </row>
    <row r="6" spans="1:9" ht="18.75" customHeight="1">
      <c r="A6" s="129" t="s">
        <v>48</v>
      </c>
      <c r="B6" s="129"/>
      <c r="C6" s="129"/>
      <c r="D6" s="129"/>
      <c r="E6" s="129"/>
      <c r="F6" s="18"/>
      <c r="G6" s="18"/>
      <c r="H6" s="18"/>
      <c r="I6" s="18"/>
    </row>
    <row r="7" spans="1:9" ht="18.75">
      <c r="A7" s="131" t="s">
        <v>5</v>
      </c>
      <c r="B7" s="131"/>
      <c r="C7" s="131"/>
      <c r="D7" s="131"/>
      <c r="E7" s="131"/>
      <c r="F7" s="19"/>
      <c r="G7" s="19"/>
      <c r="H7" s="19"/>
      <c r="I7" s="19"/>
    </row>
    <row r="8" spans="1:9" ht="15.75">
      <c r="A8" s="128" t="s">
        <v>6</v>
      </c>
      <c r="B8" s="128"/>
      <c r="C8" s="128"/>
      <c r="D8" s="128"/>
      <c r="E8" s="128"/>
      <c r="F8" s="20"/>
      <c r="G8" s="20"/>
      <c r="H8" s="20"/>
      <c r="I8" s="20"/>
    </row>
    <row r="11" spans="1:9" ht="15" customHeight="1">
      <c r="B11" s="126" t="s">
        <v>7</v>
      </c>
      <c r="C11" s="127" t="s">
        <v>8</v>
      </c>
      <c r="D11" s="127" t="s">
        <v>9</v>
      </c>
    </row>
    <row r="12" spans="1:9">
      <c r="B12" s="126"/>
      <c r="C12" s="127"/>
      <c r="D12" s="127"/>
    </row>
    <row r="13" spans="1:9">
      <c r="B13" s="52" t="s">
        <v>13</v>
      </c>
      <c r="C13" s="53">
        <f>C14+C17+C42+C44+C46+C48+C50+C52</f>
        <v>891378.80090499995</v>
      </c>
      <c r="D13" s="54">
        <f>D14+D17+D42+D44+D46+D48+D50+D52</f>
        <v>277271.79305326007</v>
      </c>
      <c r="E13" s="30"/>
    </row>
    <row r="14" spans="1:9">
      <c r="B14" s="58" t="s">
        <v>49</v>
      </c>
      <c r="C14" s="55">
        <f>SUM(C15:C16)</f>
        <v>7818.7198360000002</v>
      </c>
      <c r="D14" s="55">
        <f>SUM(D15:D16)</f>
        <v>3257.7998759999964</v>
      </c>
      <c r="E14" s="30"/>
    </row>
    <row r="15" spans="1:9">
      <c r="B15" s="59" t="s">
        <v>50</v>
      </c>
      <c r="C15" s="56">
        <v>2635.7791240000001</v>
      </c>
      <c r="D15" s="56">
        <v>1098.24128</v>
      </c>
    </row>
    <row r="16" spans="1:9">
      <c r="B16" s="59" t="s">
        <v>51</v>
      </c>
      <c r="C16" s="56">
        <v>5182.9407119999996</v>
      </c>
      <c r="D16" s="56">
        <v>2159.5585959999962</v>
      </c>
    </row>
    <row r="17" spans="2:4">
      <c r="B17" s="58" t="s">
        <v>52</v>
      </c>
      <c r="C17" s="55">
        <f>SUM(C18:C41)</f>
        <v>867394.59404</v>
      </c>
      <c r="D17" s="55">
        <f>SUM(D18:D41)</f>
        <v>267175.60760914016</v>
      </c>
    </row>
    <row r="18" spans="2:4">
      <c r="B18" s="88" t="s">
        <v>53</v>
      </c>
      <c r="C18" s="56">
        <v>67976.353801000005</v>
      </c>
      <c r="D18" s="56">
        <v>26072.158610829982</v>
      </c>
    </row>
    <row r="19" spans="2:4">
      <c r="B19" s="59" t="s">
        <v>54</v>
      </c>
      <c r="C19" s="56">
        <v>43276.034668</v>
      </c>
      <c r="D19" s="56">
        <v>14759.159203379992</v>
      </c>
    </row>
    <row r="20" spans="2:4">
      <c r="B20" s="59" t="s">
        <v>55</v>
      </c>
      <c r="C20" s="56">
        <v>33199.958316999997</v>
      </c>
      <c r="D20" s="56">
        <v>9919.2622729100021</v>
      </c>
    </row>
    <row r="21" spans="2:4">
      <c r="B21" s="59" t="s">
        <v>56</v>
      </c>
      <c r="C21" s="56">
        <v>10207.45131</v>
      </c>
      <c r="D21" s="56">
        <v>2294.4276019700014</v>
      </c>
    </row>
    <row r="22" spans="2:4">
      <c r="B22" s="59" t="s">
        <v>57</v>
      </c>
      <c r="C22" s="56">
        <v>21532.543437</v>
      </c>
      <c r="D22" s="56">
        <v>6787.2700438500115</v>
      </c>
    </row>
    <row r="23" spans="2:4">
      <c r="B23" s="59" t="s">
        <v>58</v>
      </c>
      <c r="C23" s="56">
        <v>194510.2</v>
      </c>
      <c r="D23" s="56">
        <v>57196.051628370085</v>
      </c>
    </row>
    <row r="24" spans="2:4">
      <c r="B24" s="59" t="s">
        <v>59</v>
      </c>
      <c r="C24" s="56">
        <v>107449.06131200001</v>
      </c>
      <c r="D24" s="56">
        <v>50136.779108210045</v>
      </c>
    </row>
    <row r="25" spans="2:4">
      <c r="B25" s="60" t="s">
        <v>60</v>
      </c>
      <c r="C25" s="56">
        <v>2833.7266970000001</v>
      </c>
      <c r="D25" s="56">
        <v>623.44836865999957</v>
      </c>
    </row>
    <row r="26" spans="2:4">
      <c r="B26" s="60" t="s">
        <v>61</v>
      </c>
      <c r="C26" s="56">
        <v>2031.641613</v>
      </c>
      <c r="D26" s="56">
        <v>603.42798298000048</v>
      </c>
    </row>
    <row r="27" spans="2:4">
      <c r="B27" s="60" t="s">
        <v>62</v>
      </c>
      <c r="C27" s="56">
        <v>13835.081458000001</v>
      </c>
      <c r="D27" s="56">
        <v>4660.0697459500052</v>
      </c>
    </row>
    <row r="28" spans="2:4">
      <c r="B28" s="60" t="s">
        <v>63</v>
      </c>
      <c r="C28" s="56">
        <v>48788.599383000001</v>
      </c>
      <c r="D28" s="56">
        <v>7233.9049518099964</v>
      </c>
    </row>
    <row r="29" spans="2:4">
      <c r="B29" s="60" t="s">
        <v>64</v>
      </c>
      <c r="C29" s="56">
        <v>7108.3583760000001</v>
      </c>
      <c r="D29" s="56">
        <v>1769.6659920700065</v>
      </c>
    </row>
    <row r="30" spans="2:4">
      <c r="B30" s="60" t="s">
        <v>65</v>
      </c>
      <c r="C30" s="56">
        <v>5989.2639559999998</v>
      </c>
      <c r="D30" s="56">
        <v>998.56431890999977</v>
      </c>
    </row>
    <row r="31" spans="2:4">
      <c r="B31" s="60" t="s">
        <v>66</v>
      </c>
      <c r="C31" s="56">
        <v>7005.5593010000002</v>
      </c>
      <c r="D31" s="56">
        <v>3385.4056926700005</v>
      </c>
    </row>
    <row r="32" spans="2:4">
      <c r="B32" s="60" t="s">
        <v>67</v>
      </c>
      <c r="C32" s="56">
        <v>1090.5878210000001</v>
      </c>
      <c r="D32" s="56">
        <v>353.0863874299996</v>
      </c>
    </row>
    <row r="33" spans="2:4">
      <c r="B33" s="60" t="s">
        <v>68</v>
      </c>
      <c r="C33" s="56">
        <v>2587.8885329999998</v>
      </c>
      <c r="D33" s="56">
        <v>852.94739412000035</v>
      </c>
    </row>
    <row r="34" spans="2:4">
      <c r="B34" s="60" t="s">
        <v>69</v>
      </c>
      <c r="C34" s="56">
        <v>660.71190899999999</v>
      </c>
      <c r="D34" s="56">
        <v>180.70685168999998</v>
      </c>
    </row>
    <row r="35" spans="2:4">
      <c r="B35" s="60" t="s">
        <v>70</v>
      </c>
      <c r="C35" s="56">
        <v>12790.477309</v>
      </c>
      <c r="D35" s="56">
        <v>2719.9742686800009</v>
      </c>
    </row>
    <row r="36" spans="2:4">
      <c r="B36" s="60" t="s">
        <v>71</v>
      </c>
      <c r="C36" s="56">
        <v>15363.014394</v>
      </c>
      <c r="D36" s="56">
        <v>5028.6937280000238</v>
      </c>
    </row>
    <row r="37" spans="2:4">
      <c r="B37" s="60" t="s">
        <v>72</v>
      </c>
      <c r="C37" s="56">
        <v>2970.2999989999998</v>
      </c>
      <c r="D37" s="56">
        <v>651.13837958999977</v>
      </c>
    </row>
    <row r="38" spans="2:4">
      <c r="B38" s="60" t="s">
        <v>73</v>
      </c>
      <c r="C38" s="56">
        <v>1014.0514899999999</v>
      </c>
      <c r="D38" s="56">
        <v>206.2258718100002</v>
      </c>
    </row>
    <row r="39" spans="2:4">
      <c r="B39" s="60" t="s">
        <v>74</v>
      </c>
      <c r="C39" s="56">
        <v>1363.03433</v>
      </c>
      <c r="D39" s="56">
        <v>388.55612333000039</v>
      </c>
    </row>
    <row r="40" spans="2:4">
      <c r="B40" s="60" t="s">
        <v>75</v>
      </c>
      <c r="C40" s="56">
        <v>184836.13</v>
      </c>
      <c r="D40" s="56">
        <v>43204.824022990018</v>
      </c>
    </row>
    <row r="41" spans="2:4">
      <c r="B41" s="60" t="s">
        <v>76</v>
      </c>
      <c r="C41" s="56">
        <v>78974.564626000007</v>
      </c>
      <c r="D41" s="56">
        <v>27149.85905893</v>
      </c>
    </row>
    <row r="42" spans="2:4">
      <c r="B42" s="61" t="s">
        <v>77</v>
      </c>
      <c r="C42" s="55">
        <f>C43</f>
        <v>8737.8652129999991</v>
      </c>
      <c r="D42" s="55">
        <f t="shared" ref="D42" si="0">D43</f>
        <v>3634.2763936999977</v>
      </c>
    </row>
    <row r="43" spans="2:4">
      <c r="B43" s="88" t="s">
        <v>78</v>
      </c>
      <c r="C43" s="56">
        <v>8737.8652129999991</v>
      </c>
      <c r="D43" s="56">
        <v>3634.2763936999977</v>
      </c>
    </row>
    <row r="44" spans="2:4">
      <c r="B44" s="58" t="s">
        <v>79</v>
      </c>
      <c r="C44" s="55">
        <f>C45</f>
        <v>4511.2919570000004</v>
      </c>
      <c r="D44" s="55">
        <f t="shared" ref="D44" si="1">D45</f>
        <v>1984.7383119500028</v>
      </c>
    </row>
    <row r="45" spans="2:4">
      <c r="B45" s="59" t="s">
        <v>80</v>
      </c>
      <c r="C45" s="56">
        <v>4511.2919570000004</v>
      </c>
      <c r="D45" s="56">
        <v>1984.7383119500028</v>
      </c>
    </row>
    <row r="46" spans="2:4">
      <c r="B46" s="58" t="s">
        <v>81</v>
      </c>
      <c r="C46" s="55">
        <f>C47</f>
        <v>974.24808700000006</v>
      </c>
      <c r="D46" s="55">
        <f t="shared" ref="D46" si="2">D47</f>
        <v>402.08837711999934</v>
      </c>
    </row>
    <row r="47" spans="2:4">
      <c r="B47" s="59" t="s">
        <v>82</v>
      </c>
      <c r="C47" s="56">
        <v>974.24808700000006</v>
      </c>
      <c r="D47" s="56">
        <v>402.08837711999934</v>
      </c>
    </row>
    <row r="48" spans="2:4">
      <c r="B48" s="58" t="s">
        <v>83</v>
      </c>
      <c r="C48" s="55">
        <f>C49</f>
        <v>1175.371875</v>
      </c>
      <c r="D48" s="55">
        <f t="shared" ref="D48" si="3">D49</f>
        <v>489.73819500000013</v>
      </c>
    </row>
    <row r="49" spans="2:5">
      <c r="B49" s="59" t="s">
        <v>84</v>
      </c>
      <c r="C49" s="56">
        <v>1175.371875</v>
      </c>
      <c r="D49" s="56">
        <v>489.73819500000013</v>
      </c>
    </row>
    <row r="50" spans="2:5">
      <c r="B50" s="58" t="s">
        <v>85</v>
      </c>
      <c r="C50" s="55">
        <f>C51</f>
        <v>165.328228</v>
      </c>
      <c r="D50" s="55">
        <f t="shared" ref="D50" si="4">D51</f>
        <v>76.968594999999993</v>
      </c>
    </row>
    <row r="51" spans="2:5">
      <c r="B51" s="59" t="s">
        <v>86</v>
      </c>
      <c r="C51" s="56">
        <v>165.328228</v>
      </c>
      <c r="D51" s="56">
        <v>76.968594999999993</v>
      </c>
    </row>
    <row r="52" spans="2:5">
      <c r="B52" s="58" t="s">
        <v>87</v>
      </c>
      <c r="C52" s="55">
        <f>C53</f>
        <v>601.38166899999999</v>
      </c>
      <c r="D52" s="55">
        <f t="shared" ref="D52" si="5">D53</f>
        <v>250.57569534999968</v>
      </c>
    </row>
    <row r="53" spans="2:5">
      <c r="B53" s="59" t="s">
        <v>88</v>
      </c>
      <c r="C53" s="56">
        <v>601.38166899999999</v>
      </c>
      <c r="D53" s="56">
        <v>250.57569534999968</v>
      </c>
    </row>
    <row r="54" spans="2:5">
      <c r="B54" s="52" t="s">
        <v>43</v>
      </c>
      <c r="C54" s="54">
        <f>C55+C57</f>
        <v>146463.52179900001</v>
      </c>
      <c r="D54" s="54">
        <f>D55+D57</f>
        <v>21896.017834879996</v>
      </c>
    </row>
    <row r="55" spans="2:5">
      <c r="B55" s="58" t="s">
        <v>49</v>
      </c>
      <c r="C55" s="55">
        <f>C56</f>
        <v>0.38600000000000001</v>
      </c>
      <c r="D55" s="55">
        <f t="shared" ref="D55" si="6">D56</f>
        <v>0.38600000000000001</v>
      </c>
    </row>
    <row r="56" spans="2:5">
      <c r="B56" s="59" t="s">
        <v>51</v>
      </c>
      <c r="C56" s="56">
        <v>0.38600000000000001</v>
      </c>
      <c r="D56" s="56">
        <v>0.38600000000000001</v>
      </c>
    </row>
    <row r="57" spans="2:5">
      <c r="B57" s="58" t="s">
        <v>52</v>
      </c>
      <c r="C57" s="55">
        <f>SUM(C58:C62)</f>
        <v>146463.13579900001</v>
      </c>
      <c r="D57" s="55">
        <f>SUM(D58:D62)</f>
        <v>21895.631834879998</v>
      </c>
    </row>
    <row r="58" spans="2:5">
      <c r="B58" s="59" t="s">
        <v>61</v>
      </c>
      <c r="C58" s="56">
        <v>2000</v>
      </c>
      <c r="D58" s="56">
        <v>0</v>
      </c>
    </row>
    <row r="59" spans="2:5">
      <c r="B59" s="59" t="s">
        <v>62</v>
      </c>
      <c r="C59" s="56">
        <v>3204.35079</v>
      </c>
      <c r="D59" s="56">
        <v>333.33333199999998</v>
      </c>
    </row>
    <row r="60" spans="2:5">
      <c r="B60" s="59" t="s">
        <v>63</v>
      </c>
      <c r="C60" s="56">
        <v>0.35</v>
      </c>
      <c r="D60" s="56">
        <v>960.47790877</v>
      </c>
    </row>
    <row r="61" spans="2:5">
      <c r="B61" s="59" t="s">
        <v>75</v>
      </c>
      <c r="C61" s="56">
        <v>95430.2</v>
      </c>
      <c r="D61" s="56">
        <v>19478.58015668</v>
      </c>
      <c r="E61" s="29"/>
    </row>
    <row r="62" spans="2:5">
      <c r="B62" s="59" t="s">
        <v>76</v>
      </c>
      <c r="C62" s="56">
        <v>45828.235009000004</v>
      </c>
      <c r="D62" s="56">
        <v>1123.2404374300004</v>
      </c>
      <c r="E62" s="29"/>
    </row>
    <row r="63" spans="2:5">
      <c r="B63" s="62" t="s">
        <v>89</v>
      </c>
      <c r="C63" s="57">
        <f>C13+C54</f>
        <v>1037842.3227039999</v>
      </c>
      <c r="D63" s="57">
        <f>D13+D54</f>
        <v>299167.81088814005</v>
      </c>
      <c r="E63" s="29"/>
    </row>
    <row r="64" spans="2:5">
      <c r="B64" s="31" t="s">
        <v>26</v>
      </c>
      <c r="C64" s="31"/>
      <c r="D64" s="32"/>
    </row>
    <row r="65" spans="2:5" ht="22.5" customHeight="1">
      <c r="B65" s="120" t="s">
        <v>27</v>
      </c>
      <c r="C65" s="120"/>
      <c r="D65" s="120"/>
    </row>
    <row r="66" spans="2:5">
      <c r="B66" s="31" t="s">
        <v>47</v>
      </c>
      <c r="C66" s="114"/>
      <c r="D66" s="114"/>
    </row>
    <row r="67" spans="2:5">
      <c r="B67" s="31"/>
      <c r="C67" s="31"/>
      <c r="D67" s="32"/>
    </row>
    <row r="68" spans="2:5">
      <c r="C68" s="31"/>
      <c r="D68" s="33"/>
    </row>
    <row r="69" spans="2:5">
      <c r="B69" s="89"/>
      <c r="C69" s="89"/>
      <c r="D69" s="89"/>
    </row>
    <row r="70" spans="2:5">
      <c r="B70" s="89"/>
      <c r="C70" s="89"/>
      <c r="D70" s="89"/>
    </row>
    <row r="71" spans="2:5">
      <c r="B71" s="89"/>
      <c r="C71" s="89"/>
      <c r="D71" s="89"/>
    </row>
    <row r="76" spans="2:5">
      <c r="E76" s="27"/>
    </row>
    <row r="77" spans="2:5">
      <c r="E77" s="28"/>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129"/>
  <sheetViews>
    <sheetView showGridLines="0" zoomScaleNormal="100" workbookViewId="0">
      <selection activeCell="I12" sqref="I12"/>
    </sheetView>
  </sheetViews>
  <sheetFormatPr baseColWidth="10" defaultColWidth="11.42578125" defaultRowHeight="15"/>
  <cols>
    <col min="1" max="1" width="15.5703125" customWidth="1"/>
    <col min="2" max="2" width="89.140625" customWidth="1"/>
    <col min="3" max="4" width="20.7109375" customWidth="1"/>
    <col min="6" max="6" width="13.140625" bestFit="1" customWidth="1"/>
  </cols>
  <sheetData>
    <row r="1" spans="1:6" ht="28.5" customHeight="1">
      <c r="A1" s="117" t="s">
        <v>0</v>
      </c>
      <c r="B1" s="117"/>
      <c r="C1" s="117"/>
      <c r="D1" s="117"/>
      <c r="E1" s="117"/>
      <c r="F1" s="17"/>
    </row>
    <row r="2" spans="1:6" ht="21" customHeight="1">
      <c r="A2" s="125" t="s">
        <v>1</v>
      </c>
      <c r="B2" s="125"/>
      <c r="C2" s="125"/>
      <c r="D2" s="125"/>
      <c r="E2" s="125"/>
      <c r="F2" s="16"/>
    </row>
    <row r="3" spans="1:6" ht="15" customHeight="1">
      <c r="A3" s="130" t="s">
        <v>2</v>
      </c>
      <c r="B3" s="130"/>
      <c r="C3" s="130"/>
      <c r="D3" s="130"/>
      <c r="E3" s="130"/>
      <c r="F3" s="15"/>
    </row>
    <row r="5" spans="1:6" ht="18.75" customHeight="1">
      <c r="A5" s="129" t="s">
        <v>30</v>
      </c>
      <c r="B5" s="129"/>
      <c r="C5" s="129"/>
      <c r="D5" s="129"/>
      <c r="E5" s="129"/>
      <c r="F5" s="18"/>
    </row>
    <row r="6" spans="1:6" ht="18.75" customHeight="1">
      <c r="A6" s="129" t="s">
        <v>90</v>
      </c>
      <c r="B6" s="129"/>
      <c r="C6" s="129"/>
      <c r="D6" s="129"/>
      <c r="E6" s="129"/>
      <c r="F6" s="19"/>
    </row>
    <row r="7" spans="1:6" ht="18.75">
      <c r="A7" s="132" t="s">
        <v>5</v>
      </c>
      <c r="B7" s="132"/>
      <c r="C7" s="132"/>
      <c r="D7" s="132"/>
      <c r="E7" s="132"/>
      <c r="F7" s="19"/>
    </row>
    <row r="8" spans="1:6" ht="15.75">
      <c r="A8" s="128" t="s">
        <v>6</v>
      </c>
      <c r="B8" s="128"/>
      <c r="C8" s="128"/>
      <c r="D8" s="128"/>
      <c r="E8" s="128"/>
      <c r="F8" s="20"/>
    </row>
    <row r="11" spans="1:6" ht="15" customHeight="1">
      <c r="B11" s="126" t="s">
        <v>7</v>
      </c>
      <c r="C11" s="127" t="s">
        <v>8</v>
      </c>
      <c r="D11" s="127" t="s">
        <v>9</v>
      </c>
    </row>
    <row r="12" spans="1:6">
      <c r="B12" s="126"/>
      <c r="C12" s="127"/>
      <c r="D12" s="127"/>
    </row>
    <row r="13" spans="1:6">
      <c r="B13" s="48" t="s">
        <v>13</v>
      </c>
      <c r="C13" s="42">
        <f>C14+C34+C63+C70+C110</f>
        <v>891378.80090500007</v>
      </c>
      <c r="D13" s="42">
        <f>D14+D34+D63+D70+D110</f>
        <v>277271.79305325996</v>
      </c>
    </row>
    <row r="14" spans="1:6" s="21" customFormat="1">
      <c r="B14" s="78" t="s">
        <v>91</v>
      </c>
      <c r="C14" s="63">
        <f>C15+C20+C23+C27</f>
        <v>153374.82924300001</v>
      </c>
      <c r="D14" s="63">
        <f t="shared" ref="D14" si="0">D15+D20+D23+D27</f>
        <v>49278.837170009967</v>
      </c>
    </row>
    <row r="15" spans="1:6" s="21" customFormat="1">
      <c r="B15" s="49" t="s">
        <v>92</v>
      </c>
      <c r="C15" s="65">
        <f>SUM(C16:C19)</f>
        <v>74961.398519000009</v>
      </c>
      <c r="D15" s="65">
        <f>SUM(D16:D19)</f>
        <v>24740.017623429969</v>
      </c>
    </row>
    <row r="16" spans="1:6" s="21" customFormat="1">
      <c r="B16" s="50" t="s">
        <v>93</v>
      </c>
      <c r="C16" s="56">
        <v>7127.8035559999998</v>
      </c>
      <c r="D16" s="56">
        <v>2969.9180989499996</v>
      </c>
    </row>
    <row r="17" spans="2:6" s="21" customFormat="1">
      <c r="B17" s="50" t="s">
        <v>94</v>
      </c>
      <c r="C17" s="56">
        <v>41484.824016999999</v>
      </c>
      <c r="D17" s="56">
        <v>11015.233451329977</v>
      </c>
    </row>
    <row r="18" spans="2:6" s="21" customFormat="1">
      <c r="B18" s="50" t="s">
        <v>95</v>
      </c>
      <c r="C18" s="56">
        <v>21236.097320000001</v>
      </c>
      <c r="D18" s="56">
        <v>8519.5520658500009</v>
      </c>
    </row>
    <row r="19" spans="2:6" s="21" customFormat="1">
      <c r="B19" s="50" t="s">
        <v>96</v>
      </c>
      <c r="C19" s="56">
        <v>5112.6736259999998</v>
      </c>
      <c r="D19" s="56">
        <v>2235.3140072999936</v>
      </c>
    </row>
    <row r="20" spans="2:6" s="21" customFormat="1">
      <c r="B20" s="49" t="s">
        <v>97</v>
      </c>
      <c r="C20" s="65">
        <f>SUM(C21:C22)</f>
        <v>10180.523553999999</v>
      </c>
      <c r="D20" s="65">
        <f>SUM(D21:D22)</f>
        <v>2309.9684042700028</v>
      </c>
    </row>
    <row r="21" spans="2:6" s="21" customFormat="1">
      <c r="B21" s="50" t="s">
        <v>98</v>
      </c>
      <c r="C21" s="56">
        <v>3697.1493329999998</v>
      </c>
      <c r="D21" s="56">
        <v>660.01253772999985</v>
      </c>
    </row>
    <row r="22" spans="2:6" s="21" customFormat="1">
      <c r="B22" s="50" t="s">
        <v>99</v>
      </c>
      <c r="C22" s="56">
        <v>6483.374221</v>
      </c>
      <c r="D22" s="56">
        <v>1649.9558665400032</v>
      </c>
      <c r="F22" s="85"/>
    </row>
    <row r="23" spans="2:6" s="21" customFormat="1">
      <c r="B23" s="49" t="s">
        <v>100</v>
      </c>
      <c r="C23" s="65">
        <f>SUM(C24:C26)</f>
        <v>29730.961942999998</v>
      </c>
      <c r="D23" s="65">
        <f>SUM(D24:D26)</f>
        <v>8132.4190912899958</v>
      </c>
    </row>
    <row r="24" spans="2:6" s="21" customFormat="1">
      <c r="B24" s="50" t="s">
        <v>101</v>
      </c>
      <c r="C24" s="56">
        <v>24850.58294</v>
      </c>
      <c r="D24" s="56">
        <v>7568.7416861799966</v>
      </c>
    </row>
    <row r="25" spans="2:6" s="21" customFormat="1">
      <c r="B25" s="50" t="s">
        <v>102</v>
      </c>
      <c r="C25" s="56">
        <v>4818.8647979999996</v>
      </c>
      <c r="D25" s="56">
        <v>542.61822180999957</v>
      </c>
    </row>
    <row r="26" spans="2:6" s="21" customFormat="1">
      <c r="B26" s="50" t="s">
        <v>103</v>
      </c>
      <c r="C26" s="56">
        <v>61.514204999999997</v>
      </c>
      <c r="D26" s="56">
        <v>21.059183300000001</v>
      </c>
    </row>
    <row r="27" spans="2:6" s="21" customFormat="1">
      <c r="B27" s="49" t="s">
        <v>104</v>
      </c>
      <c r="C27" s="65">
        <f>SUM(C28:C33)</f>
        <v>38501.945226999997</v>
      </c>
      <c r="D27" s="65">
        <f>SUM(D28:D33)</f>
        <v>14096.43205102</v>
      </c>
    </row>
    <row r="28" spans="2:6" s="21" customFormat="1">
      <c r="B28" s="50" t="s">
        <v>105</v>
      </c>
      <c r="C28" s="56">
        <v>16814.267257</v>
      </c>
      <c r="D28" s="56">
        <v>4924.3542109200007</v>
      </c>
    </row>
    <row r="29" spans="2:6" s="21" customFormat="1">
      <c r="B29" s="50" t="s">
        <v>106</v>
      </c>
      <c r="C29" s="56">
        <v>632.69422999999995</v>
      </c>
      <c r="D29" s="56">
        <v>210.37092000000001</v>
      </c>
    </row>
    <row r="30" spans="2:6" s="21" customFormat="1">
      <c r="B30" s="50" t="s">
        <v>107</v>
      </c>
      <c r="C30" s="56">
        <v>14503.934375999999</v>
      </c>
      <c r="D30" s="56">
        <v>6228.5309220299996</v>
      </c>
    </row>
    <row r="31" spans="2:6" s="21" customFormat="1">
      <c r="B31" s="50" t="s">
        <v>108</v>
      </c>
      <c r="C31" s="56">
        <v>1822.7063639999999</v>
      </c>
      <c r="D31" s="56">
        <v>872.53236219999985</v>
      </c>
    </row>
    <row r="32" spans="2:6" s="21" customFormat="1">
      <c r="B32" s="50" t="s">
        <v>109</v>
      </c>
      <c r="C32" s="56">
        <v>1379.739928</v>
      </c>
      <c r="D32" s="56">
        <v>415.15230661999971</v>
      </c>
    </row>
    <row r="33" spans="2:4" s="21" customFormat="1">
      <c r="B33" s="50" t="s">
        <v>110</v>
      </c>
      <c r="C33" s="56">
        <v>3348.6030719999999</v>
      </c>
      <c r="D33" s="56">
        <v>1445.49132925</v>
      </c>
    </row>
    <row r="34" spans="2:4" s="21" customFormat="1">
      <c r="B34" s="78" t="s">
        <v>111</v>
      </c>
      <c r="C34" s="65">
        <f>C35+C38+C41+C43+C45+C48+C54+C56+C58</f>
        <v>129938.826397</v>
      </c>
      <c r="D34" s="65">
        <f t="shared" ref="D34" si="1">D35+D38+D41+D43+D45+D48+D54+D56+D58</f>
        <v>30349.573014319991</v>
      </c>
    </row>
    <row r="35" spans="2:4" s="21" customFormat="1">
      <c r="B35" s="80" t="s">
        <v>112</v>
      </c>
      <c r="C35" s="65">
        <f>SUM(C36:C37)</f>
        <v>7878.6273500000007</v>
      </c>
      <c r="D35" s="65">
        <f t="shared" ref="D35" si="2">SUM(D36:D37)</f>
        <v>2095.0808260100075</v>
      </c>
    </row>
    <row r="36" spans="2:4" s="21" customFormat="1">
      <c r="B36" s="51" t="s">
        <v>113</v>
      </c>
      <c r="C36" s="56">
        <v>6834.8547980000003</v>
      </c>
      <c r="D36" s="56">
        <v>1814.2053725800076</v>
      </c>
    </row>
    <row r="37" spans="2:4">
      <c r="B37" s="51" t="s">
        <v>114</v>
      </c>
      <c r="C37" s="56">
        <v>1043.7725519999999</v>
      </c>
      <c r="D37" s="56">
        <v>280.87545342999988</v>
      </c>
    </row>
    <row r="38" spans="2:4">
      <c r="B38" s="80" t="s">
        <v>115</v>
      </c>
      <c r="C38" s="65">
        <f>SUM(C39:C40)</f>
        <v>13630.854023</v>
      </c>
      <c r="D38" s="65">
        <f t="shared" ref="D38" si="3">SUM(D39:D40)</f>
        <v>4591.6438396400072</v>
      </c>
    </row>
    <row r="39" spans="2:4">
      <c r="B39" s="51" t="s">
        <v>116</v>
      </c>
      <c r="C39" s="56">
        <v>13487.232459999999</v>
      </c>
      <c r="D39" s="56">
        <v>4554.0266716600072</v>
      </c>
    </row>
    <row r="40" spans="2:4">
      <c r="B40" s="51" t="s">
        <v>117</v>
      </c>
      <c r="C40" s="56">
        <v>143.62156300000001</v>
      </c>
      <c r="D40" s="56">
        <v>37.617167980000005</v>
      </c>
    </row>
    <row r="41" spans="2:4">
      <c r="B41" s="80" t="s">
        <v>118</v>
      </c>
      <c r="C41" s="65">
        <f>C42</f>
        <v>7731.5610239999996</v>
      </c>
      <c r="D41" s="65">
        <f t="shared" ref="D41" si="4">D42</f>
        <v>1722.9051441400004</v>
      </c>
    </row>
    <row r="42" spans="2:4">
      <c r="B42" s="51" t="s">
        <v>119</v>
      </c>
      <c r="C42" s="56">
        <v>7731.5610239999996</v>
      </c>
      <c r="D42" s="56">
        <v>1722.9051441400004</v>
      </c>
    </row>
    <row r="43" spans="2:4">
      <c r="B43" s="80" t="s">
        <v>120</v>
      </c>
      <c r="C43" s="65">
        <f>C44</f>
        <v>52046.074129000001</v>
      </c>
      <c r="D43" s="65">
        <f t="shared" ref="D43" si="5">D44</f>
        <v>15324.400555309974</v>
      </c>
    </row>
    <row r="44" spans="2:4">
      <c r="B44" s="51" t="s">
        <v>121</v>
      </c>
      <c r="C44" s="56">
        <v>52046.074129000001</v>
      </c>
      <c r="D44" s="56">
        <v>15324.400555309974</v>
      </c>
    </row>
    <row r="45" spans="2:4">
      <c r="B45" s="80" t="s">
        <v>122</v>
      </c>
      <c r="C45" s="65">
        <f>SUM(C46:C47)</f>
        <v>890.78787399999999</v>
      </c>
      <c r="D45" s="65">
        <f t="shared" ref="D45" si="6">SUM(D46:D47)</f>
        <v>60.760569550000056</v>
      </c>
    </row>
    <row r="46" spans="2:4">
      <c r="B46" s="51" t="s">
        <v>123</v>
      </c>
      <c r="C46" s="56">
        <v>244.76877099999999</v>
      </c>
      <c r="D46" s="56">
        <v>60.760569550000056</v>
      </c>
    </row>
    <row r="47" spans="2:4">
      <c r="B47" s="51" t="s">
        <v>124</v>
      </c>
      <c r="C47" s="56">
        <v>646.01910299999997</v>
      </c>
      <c r="D47" s="56">
        <v>0</v>
      </c>
    </row>
    <row r="48" spans="2:4">
      <c r="B48" s="80" t="s">
        <v>125</v>
      </c>
      <c r="C48" s="65">
        <f>SUM(C49:C53)</f>
        <v>39775.378019999996</v>
      </c>
      <c r="D48" s="65">
        <f>SUM(D49:D53)</f>
        <v>5100.7690466199983</v>
      </c>
    </row>
    <row r="49" spans="2:4">
      <c r="B49" s="51" t="s">
        <v>126</v>
      </c>
      <c r="C49" s="56">
        <v>30220.221567000001</v>
      </c>
      <c r="D49" s="56">
        <v>3537.2438721199983</v>
      </c>
    </row>
    <row r="50" spans="2:4">
      <c r="B50" s="51" t="s">
        <v>127</v>
      </c>
      <c r="C50" s="56">
        <v>54.864887000000003</v>
      </c>
      <c r="D50" s="56">
        <v>8.9671311899999999</v>
      </c>
    </row>
    <row r="51" spans="2:4">
      <c r="B51" s="51" t="s">
        <v>128</v>
      </c>
      <c r="C51" s="56">
        <v>5434.7756149999996</v>
      </c>
      <c r="D51" s="56">
        <v>992.40656708999973</v>
      </c>
    </row>
    <row r="52" spans="2:4">
      <c r="B52" s="51" t="s">
        <v>129</v>
      </c>
      <c r="C52" s="56">
        <v>240.2</v>
      </c>
      <c r="D52" s="56">
        <v>32.800056869999999</v>
      </c>
    </row>
    <row r="53" spans="2:4">
      <c r="B53" s="51" t="s">
        <v>130</v>
      </c>
      <c r="C53" s="56">
        <v>3825.315951</v>
      </c>
      <c r="D53" s="56">
        <v>529.35141935000013</v>
      </c>
    </row>
    <row r="54" spans="2:4">
      <c r="B54" s="80" t="s">
        <v>131</v>
      </c>
      <c r="C54" s="65">
        <f>C55</f>
        <v>1528.821197</v>
      </c>
      <c r="D54" s="65">
        <f t="shared" ref="D54" si="7">D55</f>
        <v>380.40319579000038</v>
      </c>
    </row>
    <row r="55" spans="2:4">
      <c r="B55" s="51" t="s">
        <v>132</v>
      </c>
      <c r="C55" s="56">
        <v>1528.821197</v>
      </c>
      <c r="D55" s="56">
        <v>380.40319579000038</v>
      </c>
    </row>
    <row r="56" spans="2:4">
      <c r="B56" s="80" t="s">
        <v>133</v>
      </c>
      <c r="C56" s="65">
        <f>C57</f>
        <v>182.20302000000001</v>
      </c>
      <c r="D56" s="65">
        <f>D57</f>
        <v>75.045518349999995</v>
      </c>
    </row>
    <row r="57" spans="2:4">
      <c r="B57" s="51" t="s">
        <v>134</v>
      </c>
      <c r="C57" s="56">
        <v>182.20302000000001</v>
      </c>
      <c r="D57" s="56">
        <v>75.045518349999995</v>
      </c>
    </row>
    <row r="58" spans="2:4">
      <c r="B58" s="80" t="s">
        <v>135</v>
      </c>
      <c r="C58" s="65">
        <f>SUM(C59:C62)</f>
        <v>6274.5197600000001</v>
      </c>
      <c r="D58" s="65">
        <f>SUM(D59:D62)</f>
        <v>998.56431890999977</v>
      </c>
    </row>
    <row r="59" spans="2:4">
      <c r="B59" s="51" t="s">
        <v>136</v>
      </c>
      <c r="C59" s="56">
        <v>75</v>
      </c>
      <c r="D59" s="56">
        <v>0</v>
      </c>
    </row>
    <row r="60" spans="2:4">
      <c r="B60" s="51" t="s">
        <v>137</v>
      </c>
      <c r="C60" s="56">
        <v>10.255803999999999</v>
      </c>
      <c r="D60" s="56">
        <v>0</v>
      </c>
    </row>
    <row r="61" spans="2:4">
      <c r="B61" s="51" t="s">
        <v>138</v>
      </c>
      <c r="C61" s="56">
        <v>5989.2639559999998</v>
      </c>
      <c r="D61" s="56">
        <v>998.56431890999977</v>
      </c>
    </row>
    <row r="62" spans="2:4">
      <c r="B62" s="51" t="s">
        <v>139</v>
      </c>
      <c r="C62" s="56">
        <v>200</v>
      </c>
      <c r="D62" s="56">
        <v>0</v>
      </c>
    </row>
    <row r="63" spans="2:4">
      <c r="B63" s="78" t="s">
        <v>140</v>
      </c>
      <c r="C63" s="65">
        <f>C64+C67</f>
        <v>6755.3592440000002</v>
      </c>
      <c r="D63" s="65">
        <f>D64+D67</f>
        <v>1078.5833755399995</v>
      </c>
    </row>
    <row r="64" spans="2:4">
      <c r="B64" s="80" t="s">
        <v>141</v>
      </c>
      <c r="C64" s="65">
        <f>SUM(C65:C66)</f>
        <v>1477.19696</v>
      </c>
      <c r="D64" s="65">
        <f>SUM(D65:D66)</f>
        <v>426.77526220999982</v>
      </c>
    </row>
    <row r="65" spans="2:4">
      <c r="B65" s="51" t="s">
        <v>142</v>
      </c>
      <c r="C65" s="56">
        <v>968.56846099999996</v>
      </c>
      <c r="D65" s="56">
        <v>269.12534517</v>
      </c>
    </row>
    <row r="66" spans="2:4">
      <c r="B66" s="51" t="s">
        <v>143</v>
      </c>
      <c r="C66" s="56">
        <v>508.62849899999998</v>
      </c>
      <c r="D66" s="56">
        <v>157.64991703999985</v>
      </c>
    </row>
    <row r="67" spans="2:4">
      <c r="B67" s="80" t="s">
        <v>144</v>
      </c>
      <c r="C67" s="65">
        <f>SUM(C68:C69)</f>
        <v>5278.162284</v>
      </c>
      <c r="D67" s="65">
        <f t="shared" ref="D67" si="8">SUM(D68:D69)</f>
        <v>651.80811332999951</v>
      </c>
    </row>
    <row r="68" spans="2:4">
      <c r="B68" s="51" t="s">
        <v>145</v>
      </c>
      <c r="C68" s="56">
        <v>4924.5275270000002</v>
      </c>
      <c r="D68" s="56">
        <v>565.79097391999949</v>
      </c>
    </row>
    <row r="69" spans="2:4">
      <c r="B69" s="51" t="s">
        <v>146</v>
      </c>
      <c r="C69" s="56">
        <v>353.63475699999998</v>
      </c>
      <c r="D69" s="56">
        <v>86.017139410000013</v>
      </c>
    </row>
    <row r="70" spans="2:4">
      <c r="B70" s="78" t="s">
        <v>147</v>
      </c>
      <c r="C70" s="65">
        <f>C71+C76+C81+C89+C101</f>
        <v>416473.656021</v>
      </c>
      <c r="D70" s="65">
        <f t="shared" ref="D70" si="9">D71+D76+D81+D89+D101</f>
        <v>153280.80880372997</v>
      </c>
    </row>
    <row r="71" spans="2:4">
      <c r="B71" s="80" t="s">
        <v>148</v>
      </c>
      <c r="C71" s="65">
        <f>SUM(C72:C75)</f>
        <v>17669.577548000001</v>
      </c>
      <c r="D71" s="65">
        <f t="shared" ref="D71" si="10">SUM(D72:D75)</f>
        <v>5715.9701693399993</v>
      </c>
    </row>
    <row r="72" spans="2:4">
      <c r="B72" s="51" t="s">
        <v>149</v>
      </c>
      <c r="C72" s="56">
        <v>843.05658000000005</v>
      </c>
      <c r="D72" s="56">
        <v>306.52632942999998</v>
      </c>
    </row>
    <row r="73" spans="2:4">
      <c r="B73" s="51" t="s">
        <v>150</v>
      </c>
      <c r="C73" s="56">
        <v>591.23098200000004</v>
      </c>
      <c r="D73" s="56">
        <v>14.755345000000002</v>
      </c>
    </row>
    <row r="74" spans="2:4">
      <c r="B74" s="51" t="s">
        <v>151</v>
      </c>
      <c r="C74" s="56">
        <v>16234.423879</v>
      </c>
      <c r="D74" s="56">
        <v>5394.6884949099995</v>
      </c>
    </row>
    <row r="75" spans="2:4">
      <c r="B75" s="51" t="s">
        <v>152</v>
      </c>
      <c r="C75" s="56">
        <v>0.86610699999999996</v>
      </c>
      <c r="D75" s="56">
        <v>0</v>
      </c>
    </row>
    <row r="76" spans="2:4">
      <c r="B76" s="80" t="s">
        <v>153</v>
      </c>
      <c r="C76" s="65">
        <f>SUM(C77:C80)</f>
        <v>97744.003634000008</v>
      </c>
      <c r="D76" s="65">
        <f t="shared" ref="D76" si="11">SUM(D77:D80)</f>
        <v>45765.408603589953</v>
      </c>
    </row>
    <row r="77" spans="2:4">
      <c r="B77" s="51" t="s">
        <v>154</v>
      </c>
      <c r="C77" s="56">
        <v>2905.4655750000002</v>
      </c>
      <c r="D77" s="56">
        <v>634.9847191599996</v>
      </c>
    </row>
    <row r="78" spans="2:4">
      <c r="B78" s="51" t="s">
        <v>155</v>
      </c>
      <c r="C78" s="56">
        <v>10265.590881</v>
      </c>
      <c r="D78" s="56">
        <v>1456.7844897500013</v>
      </c>
    </row>
    <row r="79" spans="2:4">
      <c r="B79" s="51" t="s">
        <v>156</v>
      </c>
      <c r="C79" s="56">
        <v>5.1309199999999997</v>
      </c>
      <c r="D79" s="56">
        <v>2.13788</v>
      </c>
    </row>
    <row r="80" spans="2:4">
      <c r="B80" s="51" t="s">
        <v>157</v>
      </c>
      <c r="C80" s="56">
        <v>84567.816258000006</v>
      </c>
      <c r="D80" s="56">
        <v>43671.501514679949</v>
      </c>
    </row>
    <row r="81" spans="2:4">
      <c r="B81" s="80" t="s">
        <v>158</v>
      </c>
      <c r="C81" s="65">
        <f>SUM(C82:C88)</f>
        <v>6205.3114810000006</v>
      </c>
      <c r="D81" s="65">
        <f t="shared" ref="D81" si="12">SUM(D82:D88)</f>
        <v>1663.00551191</v>
      </c>
    </row>
    <row r="82" spans="2:4">
      <c r="B82" s="51" t="s">
        <v>159</v>
      </c>
      <c r="C82" s="56">
        <v>990.84199899999999</v>
      </c>
      <c r="D82" s="56">
        <v>248.91082431999993</v>
      </c>
    </row>
    <row r="83" spans="2:4">
      <c r="B83" s="51" t="s">
        <v>160</v>
      </c>
      <c r="C83" s="56">
        <v>1127.6551770000001</v>
      </c>
      <c r="D83" s="56">
        <v>73.339051719999901</v>
      </c>
    </row>
    <row r="84" spans="2:4">
      <c r="B84" s="51" t="s">
        <v>161</v>
      </c>
      <c r="C84" s="56">
        <v>2783.0242469999998</v>
      </c>
      <c r="D84" s="56">
        <v>888.40707340000006</v>
      </c>
    </row>
    <row r="85" spans="2:4">
      <c r="B85" s="51" t="s">
        <v>162</v>
      </c>
      <c r="C85" s="56">
        <v>1.511069</v>
      </c>
      <c r="D85" s="56">
        <v>0</v>
      </c>
    </row>
    <row r="86" spans="2:4">
      <c r="B86" s="51" t="s">
        <v>163</v>
      </c>
      <c r="C86" s="56">
        <v>156.68683999999999</v>
      </c>
      <c r="D86" s="56">
        <v>128.49784025</v>
      </c>
    </row>
    <row r="87" spans="2:4">
      <c r="B87" s="51" t="s">
        <v>164</v>
      </c>
      <c r="C87" s="56">
        <v>10.696979000000001</v>
      </c>
      <c r="D87" s="56">
        <v>5.7485544800000001</v>
      </c>
    </row>
    <row r="88" spans="2:4">
      <c r="B88" s="51" t="s">
        <v>165</v>
      </c>
      <c r="C88" s="56">
        <v>1134.89517</v>
      </c>
      <c r="D88" s="56">
        <v>318.1021677400002</v>
      </c>
    </row>
    <row r="89" spans="2:4">
      <c r="B89" s="80" t="s">
        <v>166</v>
      </c>
      <c r="C89" s="65">
        <f>SUM(C90:C100)</f>
        <v>199017.51170600002</v>
      </c>
      <c r="D89" s="65">
        <f>SUM(D90:D100)</f>
        <v>57929.92721691003</v>
      </c>
    </row>
    <row r="90" spans="2:4">
      <c r="B90" s="51" t="s">
        <v>167</v>
      </c>
      <c r="C90" s="56">
        <v>10666.485562</v>
      </c>
      <c r="D90" s="56">
        <v>1440.3723483300009</v>
      </c>
    </row>
    <row r="91" spans="2:4">
      <c r="B91" s="51" t="s">
        <v>168</v>
      </c>
      <c r="C91" s="56">
        <v>71983.864574000007</v>
      </c>
      <c r="D91" s="56">
        <v>22792.082564290002</v>
      </c>
    </row>
    <row r="92" spans="2:4">
      <c r="B92" s="51" t="s">
        <v>169</v>
      </c>
      <c r="C92" s="56">
        <v>26339.522879</v>
      </c>
      <c r="D92" s="56">
        <v>7841.9388637600023</v>
      </c>
    </row>
    <row r="93" spans="2:4">
      <c r="B93" s="51" t="s">
        <v>170</v>
      </c>
      <c r="C93" s="56">
        <v>18105.183989000001</v>
      </c>
      <c r="D93" s="56">
        <v>5506.4878084800175</v>
      </c>
    </row>
    <row r="94" spans="2:4">
      <c r="B94" s="51" t="s">
        <v>171</v>
      </c>
      <c r="C94" s="56">
        <v>6501.3807129999996</v>
      </c>
      <c r="D94" s="56">
        <v>1132.5326037300001</v>
      </c>
    </row>
    <row r="95" spans="2:4">
      <c r="B95" s="51" t="s">
        <v>172</v>
      </c>
      <c r="C95" s="56">
        <v>9470.3357739999992</v>
      </c>
      <c r="D95" s="56">
        <v>2352.8321802899986</v>
      </c>
    </row>
    <row r="96" spans="2:4">
      <c r="B96" s="51" t="s">
        <v>173</v>
      </c>
      <c r="C96" s="56">
        <v>1435.178872</v>
      </c>
      <c r="D96" s="56">
        <v>320.64405106999993</v>
      </c>
    </row>
    <row r="97" spans="2:4">
      <c r="B97" s="51" t="s">
        <v>174</v>
      </c>
      <c r="C97" s="56">
        <v>369.04296900000003</v>
      </c>
      <c r="D97" s="56">
        <v>114.74341960999998</v>
      </c>
    </row>
    <row r="98" spans="2:4">
      <c r="B98" s="51" t="s">
        <v>175</v>
      </c>
      <c r="C98" s="56">
        <v>146.29268999999999</v>
      </c>
      <c r="D98" s="56">
        <v>35.209394249999988</v>
      </c>
    </row>
    <row r="99" spans="2:4">
      <c r="B99" s="51" t="s">
        <v>176</v>
      </c>
      <c r="C99" s="56">
        <v>263.77060299999999</v>
      </c>
      <c r="D99" s="56">
        <v>39.07697581</v>
      </c>
    </row>
    <row r="100" spans="2:4">
      <c r="B100" s="51" t="s">
        <v>177</v>
      </c>
      <c r="C100" s="56">
        <v>53736.453081</v>
      </c>
      <c r="D100" s="56">
        <v>16354.007007290018</v>
      </c>
    </row>
    <row r="101" spans="2:4">
      <c r="B101" s="80" t="s">
        <v>178</v>
      </c>
      <c r="C101" s="65">
        <f>SUM(C102:C109)</f>
        <v>95837.251651999992</v>
      </c>
      <c r="D101" s="65">
        <f>SUM(D102:D109)</f>
        <v>42206.497301979995</v>
      </c>
    </row>
    <row r="102" spans="2:4">
      <c r="B102" s="51" t="s">
        <v>179</v>
      </c>
      <c r="C102" s="56">
        <v>47176.721219999999</v>
      </c>
      <c r="D102" s="56">
        <v>17248.442130160005</v>
      </c>
    </row>
    <row r="103" spans="2:4">
      <c r="B103" s="51" t="s">
        <v>180</v>
      </c>
      <c r="C103" s="56">
        <v>1352.7034410000001</v>
      </c>
      <c r="D103" s="56">
        <v>548.79249000000004</v>
      </c>
    </row>
    <row r="104" spans="2:4">
      <c r="B104" s="51" t="s">
        <v>181</v>
      </c>
      <c r="C104" s="56">
        <v>3124.3381079999999</v>
      </c>
      <c r="D104" s="56">
        <v>472.43096870000011</v>
      </c>
    </row>
    <row r="105" spans="2:4">
      <c r="B105" s="51" t="s">
        <v>182</v>
      </c>
      <c r="C105" s="56">
        <v>5442.4521020000002</v>
      </c>
      <c r="D105" s="56">
        <v>1930.7794830300002</v>
      </c>
    </row>
    <row r="106" spans="2:4">
      <c r="B106" s="51" t="s">
        <v>183</v>
      </c>
      <c r="C106" s="56">
        <v>547.01583200000005</v>
      </c>
      <c r="D106" s="56">
        <v>82.567847030000024</v>
      </c>
    </row>
    <row r="107" spans="2:4">
      <c r="B107" s="51" t="s">
        <v>184</v>
      </c>
      <c r="C107" s="56">
        <v>1665.9870820000001</v>
      </c>
      <c r="D107" s="56">
        <v>218.02576777999994</v>
      </c>
    </row>
    <row r="108" spans="2:4">
      <c r="B108" s="51" t="s">
        <v>185</v>
      </c>
      <c r="C108" s="56">
        <v>34934.937624999999</v>
      </c>
      <c r="D108" s="56">
        <v>21145.779231489993</v>
      </c>
    </row>
    <row r="109" spans="2:4">
      <c r="B109" s="51" t="s">
        <v>186</v>
      </c>
      <c r="C109" s="56">
        <v>1593.0962420000001</v>
      </c>
      <c r="D109" s="56">
        <v>559.67938378999929</v>
      </c>
    </row>
    <row r="110" spans="2:4" ht="15" customHeight="1">
      <c r="B110" s="78" t="s">
        <v>187</v>
      </c>
      <c r="C110" s="65">
        <f>C111</f>
        <v>184836.13</v>
      </c>
      <c r="D110" s="65">
        <f>D111</f>
        <v>43283.990689660022</v>
      </c>
    </row>
    <row r="111" spans="2:4">
      <c r="B111" s="79" t="s">
        <v>188</v>
      </c>
      <c r="C111" s="56">
        <f>C112</f>
        <v>184836.13</v>
      </c>
      <c r="D111" s="56">
        <f>D112</f>
        <v>43283.990689660022</v>
      </c>
    </row>
    <row r="112" spans="2:4">
      <c r="B112" s="51" t="s">
        <v>189</v>
      </c>
      <c r="C112" s="56">
        <v>184836.13</v>
      </c>
      <c r="D112" s="56">
        <v>43283.990689660022</v>
      </c>
    </row>
    <row r="113" spans="2:4">
      <c r="B113" s="48" t="s">
        <v>43</v>
      </c>
      <c r="C113" s="42">
        <f t="shared" ref="C113:D114" si="13">C114</f>
        <v>146463.52179900001</v>
      </c>
      <c r="D113" s="42">
        <f t="shared" si="13"/>
        <v>21896.017834880007</v>
      </c>
    </row>
    <row r="114" spans="2:4">
      <c r="B114" s="81" t="s">
        <v>190</v>
      </c>
      <c r="C114" s="63">
        <f t="shared" si="13"/>
        <v>146463.52179900001</v>
      </c>
      <c r="D114" s="63">
        <f t="shared" si="13"/>
        <v>21896.017834880007</v>
      </c>
    </row>
    <row r="115" spans="2:4">
      <c r="B115" s="79" t="s">
        <v>191</v>
      </c>
      <c r="C115" s="64">
        <f>C116</f>
        <v>146463.52179900001</v>
      </c>
      <c r="D115" s="64">
        <f>D116</f>
        <v>21896.017834880007</v>
      </c>
    </row>
    <row r="116" spans="2:4">
      <c r="B116" s="51" t="s">
        <v>192</v>
      </c>
      <c r="C116" s="64">
        <v>146463.52179900001</v>
      </c>
      <c r="D116" s="56">
        <v>21896.017834880007</v>
      </c>
    </row>
    <row r="117" spans="2:4">
      <c r="B117" s="62" t="s">
        <v>46</v>
      </c>
      <c r="C117" s="57">
        <f>C13+C113</f>
        <v>1037842.322704</v>
      </c>
      <c r="D117" s="57">
        <f>D13+D113</f>
        <v>299167.81088813994</v>
      </c>
    </row>
    <row r="118" spans="2:4">
      <c r="B118" s="69" t="s">
        <v>26</v>
      </c>
      <c r="C118" s="70"/>
      <c r="D118" s="70"/>
    </row>
    <row r="119" spans="2:4" ht="21.75" customHeight="1">
      <c r="B119" s="120" t="s">
        <v>27</v>
      </c>
      <c r="C119" s="120"/>
      <c r="D119" s="120"/>
    </row>
    <row r="120" spans="2:4">
      <c r="B120" s="69" t="s">
        <v>47</v>
      </c>
      <c r="C120" s="70"/>
      <c r="D120" s="70"/>
    </row>
    <row r="121" spans="2:4">
      <c r="C121" s="71"/>
      <c r="D121" s="71"/>
    </row>
    <row r="122" spans="2:4">
      <c r="B122" s="72"/>
      <c r="C122" s="71"/>
      <c r="D122" s="71"/>
    </row>
    <row r="123" spans="2:4">
      <c r="B123" s="23"/>
      <c r="C123" s="24"/>
      <c r="D123" s="24"/>
    </row>
    <row r="124" spans="2:4">
      <c r="B124" s="23"/>
      <c r="C124" s="24"/>
      <c r="D124" s="24"/>
    </row>
    <row r="125" spans="2:4">
      <c r="B125" s="23"/>
      <c r="C125" s="24"/>
      <c r="D125" s="24"/>
    </row>
    <row r="126" spans="2:4">
      <c r="B126" s="23"/>
      <c r="C126" s="24"/>
      <c r="D126" s="24"/>
    </row>
    <row r="127" spans="2:4">
      <c r="B127" s="23"/>
      <c r="C127" s="24"/>
      <c r="D127" s="24"/>
    </row>
    <row r="128" spans="2:4">
      <c r="B128" s="23"/>
      <c r="C128" s="24"/>
      <c r="D128" s="24"/>
    </row>
    <row r="129" spans="2:4">
      <c r="B129" s="23"/>
      <c r="C129" s="24"/>
      <c r="D129" s="24"/>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02"/>
  <sheetViews>
    <sheetView showGridLines="0" zoomScaleNormal="100" workbookViewId="0">
      <selection activeCell="I77" sqref="I77"/>
    </sheetView>
  </sheetViews>
  <sheetFormatPr baseColWidth="10" defaultColWidth="11.42578125" defaultRowHeight="15"/>
  <cols>
    <col min="1" max="1" width="17.140625" customWidth="1"/>
    <col min="2" max="2" width="82.42578125" customWidth="1"/>
    <col min="3" max="4" width="20.7109375" customWidth="1"/>
    <col min="5" max="5" width="13.85546875" customWidth="1"/>
  </cols>
  <sheetData>
    <row r="1" spans="1:7" ht="28.5" customHeight="1">
      <c r="A1" s="117" t="s">
        <v>0</v>
      </c>
      <c r="B1" s="117"/>
      <c r="C1" s="117"/>
      <c r="D1" s="117"/>
      <c r="E1" s="117"/>
      <c r="F1" s="17"/>
      <c r="G1" s="17"/>
    </row>
    <row r="2" spans="1:7" ht="21" customHeight="1">
      <c r="A2" s="125" t="s">
        <v>1</v>
      </c>
      <c r="B2" s="125"/>
      <c r="C2" s="125"/>
      <c r="D2" s="125"/>
      <c r="E2" s="125"/>
      <c r="F2" s="16"/>
      <c r="G2" s="16"/>
    </row>
    <row r="3" spans="1:7" ht="15" customHeight="1">
      <c r="A3" s="130" t="s">
        <v>2</v>
      </c>
      <c r="B3" s="130"/>
      <c r="C3" s="130"/>
      <c r="D3" s="130"/>
      <c r="E3" s="130"/>
      <c r="F3" s="15"/>
      <c r="G3" s="15"/>
    </row>
    <row r="5" spans="1:7" ht="18.75" customHeight="1">
      <c r="A5" s="129" t="s">
        <v>30</v>
      </c>
      <c r="B5" s="129"/>
      <c r="C5" s="129"/>
      <c r="D5" s="129"/>
      <c r="E5" s="129"/>
      <c r="F5" s="18"/>
      <c r="G5" s="18"/>
    </row>
    <row r="6" spans="1:7" ht="18.75">
      <c r="A6" s="133" t="s">
        <v>193</v>
      </c>
      <c r="B6" s="133"/>
      <c r="C6" s="133"/>
      <c r="D6" s="133"/>
      <c r="E6" s="133"/>
      <c r="F6" s="19"/>
      <c r="G6" s="19"/>
    </row>
    <row r="7" spans="1:7" ht="18.75">
      <c r="A7" s="132" t="s">
        <v>5</v>
      </c>
      <c r="B7" s="132"/>
      <c r="C7" s="132"/>
      <c r="D7" s="132"/>
      <c r="E7" s="132"/>
      <c r="F7" s="19"/>
      <c r="G7" s="19"/>
    </row>
    <row r="8" spans="1:7" ht="15.75">
      <c r="A8" s="128" t="s">
        <v>6</v>
      </c>
      <c r="B8" s="128"/>
      <c r="C8" s="128"/>
      <c r="D8" s="128"/>
      <c r="E8" s="128"/>
      <c r="F8" s="20"/>
      <c r="G8" s="20"/>
    </row>
    <row r="11" spans="1:7" ht="15" customHeight="1">
      <c r="B11" s="126" t="s">
        <v>7</v>
      </c>
      <c r="C11" s="127" t="s">
        <v>8</v>
      </c>
      <c r="D11" s="127" t="s">
        <v>9</v>
      </c>
    </row>
    <row r="12" spans="1:7" ht="15.75" customHeight="1">
      <c r="B12" s="126"/>
      <c r="C12" s="127"/>
      <c r="D12" s="127"/>
    </row>
    <row r="13" spans="1:7">
      <c r="B13" s="48" t="s">
        <v>13</v>
      </c>
      <c r="C13" s="42">
        <f>C14+C20+C30+C40+C49+C55+C65+C69</f>
        <v>891378.80090499995</v>
      </c>
      <c r="D13" s="42">
        <f>D14+D20+D30+D40+D49+D55+D65+D69</f>
        <v>277271.79305326001</v>
      </c>
    </row>
    <row r="14" spans="1:7">
      <c r="B14" s="66" t="s">
        <v>194</v>
      </c>
      <c r="C14" s="63">
        <f>SUM(C15:C19)</f>
        <v>210319.101501</v>
      </c>
      <c r="D14" s="63">
        <f t="shared" ref="D14" si="0">SUM(D15:D19)</f>
        <v>70512.286737330069</v>
      </c>
    </row>
    <row r="15" spans="1:7">
      <c r="B15" s="67" t="s">
        <v>195</v>
      </c>
      <c r="C15" s="64">
        <v>173241.51653600001</v>
      </c>
      <c r="D15" s="64">
        <v>59111.965673860032</v>
      </c>
    </row>
    <row r="16" spans="1:7">
      <c r="B16" s="67" t="s">
        <v>196</v>
      </c>
      <c r="C16" s="64">
        <v>10585.802672</v>
      </c>
      <c r="D16" s="64">
        <v>2708.9635160600019</v>
      </c>
    </row>
    <row r="17" spans="2:4">
      <c r="B17" s="67" t="s">
        <v>197</v>
      </c>
      <c r="C17" s="64">
        <v>1729.185608</v>
      </c>
      <c r="D17" s="64">
        <v>390.01557984999982</v>
      </c>
    </row>
    <row r="18" spans="2:4">
      <c r="B18" s="67" t="s">
        <v>198</v>
      </c>
      <c r="C18" s="64">
        <v>759.17099700000006</v>
      </c>
      <c r="D18" s="64">
        <v>167.42012821000006</v>
      </c>
    </row>
    <row r="19" spans="2:4">
      <c r="B19" s="67" t="s">
        <v>199</v>
      </c>
      <c r="C19" s="64">
        <v>24003.425687999999</v>
      </c>
      <c r="D19" s="64">
        <v>8133.9218393500396</v>
      </c>
    </row>
    <row r="20" spans="2:4">
      <c r="B20" s="66" t="s">
        <v>200</v>
      </c>
      <c r="C20" s="63">
        <f>SUM(C21:C29)</f>
        <v>69594.533465</v>
      </c>
      <c r="D20" s="63">
        <f t="shared" ref="D20" si="1">SUM(D21:D29)</f>
        <v>18659.622745150009</v>
      </c>
    </row>
    <row r="21" spans="2:4">
      <c r="B21" s="67" t="s">
        <v>201</v>
      </c>
      <c r="C21" s="64">
        <v>6109.6628419999997</v>
      </c>
      <c r="D21" s="64">
        <v>2022.6545538600069</v>
      </c>
    </row>
    <row r="22" spans="2:4">
      <c r="B22" s="67" t="s">
        <v>202</v>
      </c>
      <c r="C22" s="64">
        <v>4779.6486830000003</v>
      </c>
      <c r="D22" s="64">
        <v>721.61459992000118</v>
      </c>
    </row>
    <row r="23" spans="2:4">
      <c r="B23" s="67" t="s">
        <v>203</v>
      </c>
      <c r="C23" s="64">
        <v>3430.5920209999999</v>
      </c>
      <c r="D23" s="64">
        <v>549.89215460999992</v>
      </c>
    </row>
    <row r="24" spans="2:4">
      <c r="B24" s="67" t="s">
        <v>204</v>
      </c>
      <c r="C24" s="64">
        <v>1584.5846469999999</v>
      </c>
      <c r="D24" s="64">
        <v>114.14543240999993</v>
      </c>
    </row>
    <row r="25" spans="2:4">
      <c r="B25" s="67" t="s">
        <v>205</v>
      </c>
      <c r="C25" s="64">
        <v>4701.2960590000002</v>
      </c>
      <c r="D25" s="64">
        <v>1316.3487173500012</v>
      </c>
    </row>
    <row r="26" spans="2:4">
      <c r="B26" s="67" t="s">
        <v>206</v>
      </c>
      <c r="C26" s="64">
        <v>3939.1798469999999</v>
      </c>
      <c r="D26" s="64">
        <v>1548.6725856499995</v>
      </c>
    </row>
    <row r="27" spans="2:4">
      <c r="B27" s="67" t="s">
        <v>207</v>
      </c>
      <c r="C27" s="64">
        <v>4904.6775619999999</v>
      </c>
      <c r="D27" s="64">
        <v>558.39644198000087</v>
      </c>
    </row>
    <row r="28" spans="2:4">
      <c r="B28" s="67" t="s">
        <v>208</v>
      </c>
      <c r="C28" s="64">
        <v>15002.752458999999</v>
      </c>
      <c r="D28" s="64">
        <v>1753.426189420001</v>
      </c>
    </row>
    <row r="29" spans="2:4">
      <c r="B29" s="67" t="s">
        <v>209</v>
      </c>
      <c r="C29" s="64">
        <v>25142.139345</v>
      </c>
      <c r="D29" s="64">
        <v>10074.472069949998</v>
      </c>
    </row>
    <row r="30" spans="2:4">
      <c r="B30" s="66" t="s">
        <v>210</v>
      </c>
      <c r="C30" s="63">
        <f>SUM(C31:C39)</f>
        <v>39852.046889999998</v>
      </c>
      <c r="D30" s="63">
        <f t="shared" ref="D30" si="2">SUM(D31:D39)</f>
        <v>18589.435980950002</v>
      </c>
    </row>
    <row r="31" spans="2:4">
      <c r="B31" s="67" t="s">
        <v>211</v>
      </c>
      <c r="C31" s="64">
        <v>6377.9487049999998</v>
      </c>
      <c r="D31" s="56">
        <v>1245.3069684600009</v>
      </c>
    </row>
    <row r="32" spans="2:4">
      <c r="B32" s="67" t="s">
        <v>212</v>
      </c>
      <c r="C32" s="64">
        <v>2174.1389650000001</v>
      </c>
      <c r="D32" s="56">
        <v>380.38482886000031</v>
      </c>
    </row>
    <row r="33" spans="2:4">
      <c r="B33" s="67" t="s">
        <v>213</v>
      </c>
      <c r="C33" s="64">
        <v>3246.7306709999998</v>
      </c>
      <c r="D33" s="56">
        <v>407.1991531599997</v>
      </c>
    </row>
    <row r="34" spans="2:4">
      <c r="B34" s="67" t="s">
        <v>214</v>
      </c>
      <c r="C34" s="64">
        <v>6769.6456939999998</v>
      </c>
      <c r="D34" s="56">
        <v>13814.4420147</v>
      </c>
    </row>
    <row r="35" spans="2:4">
      <c r="B35" s="67" t="s">
        <v>215</v>
      </c>
      <c r="C35" s="64">
        <v>707.335058</v>
      </c>
      <c r="D35" s="56">
        <v>119.60519230999989</v>
      </c>
    </row>
    <row r="36" spans="2:4">
      <c r="B36" s="67" t="s">
        <v>216</v>
      </c>
      <c r="C36" s="64">
        <v>505.49096900000001</v>
      </c>
      <c r="D36" s="56">
        <v>46.335372079999992</v>
      </c>
    </row>
    <row r="37" spans="2:4">
      <c r="B37" s="67" t="s">
        <v>217</v>
      </c>
      <c r="C37" s="64">
        <v>6824.9271710000003</v>
      </c>
      <c r="D37" s="56">
        <v>1486.1285686099989</v>
      </c>
    </row>
    <row r="38" spans="2:4">
      <c r="B38" s="67" t="s">
        <v>218</v>
      </c>
      <c r="C38" s="64">
        <v>3796.497018</v>
      </c>
      <c r="D38" s="56">
        <v>0</v>
      </c>
    </row>
    <row r="39" spans="2:4">
      <c r="B39" s="67" t="s">
        <v>219</v>
      </c>
      <c r="C39" s="64">
        <v>9449.3326390000002</v>
      </c>
      <c r="D39" s="56">
        <v>1090.0338827699989</v>
      </c>
    </row>
    <row r="40" spans="2:4">
      <c r="B40" s="66" t="s">
        <v>220</v>
      </c>
      <c r="C40" s="63">
        <f>SUM(C41:C48)</f>
        <v>269643.36032599997</v>
      </c>
      <c r="D40" s="63">
        <f t="shared" ref="D40" si="3">SUM(D41:D48)</f>
        <v>108236.97318064995</v>
      </c>
    </row>
    <row r="41" spans="2:4">
      <c r="B41" s="67" t="s">
        <v>221</v>
      </c>
      <c r="C41" s="64">
        <v>86907.316456</v>
      </c>
      <c r="D41" s="56">
        <v>38570.597452599955</v>
      </c>
    </row>
    <row r="42" spans="2:4">
      <c r="B42" s="67" t="s">
        <v>222</v>
      </c>
      <c r="C42" s="64">
        <v>104123.94556399999</v>
      </c>
      <c r="D42" s="56">
        <v>41096.364502660013</v>
      </c>
    </row>
    <row r="43" spans="2:4">
      <c r="B43" s="67" t="s">
        <v>223</v>
      </c>
      <c r="C43" s="64">
        <v>13192.731931</v>
      </c>
      <c r="D43" s="56">
        <v>5222.3697515799995</v>
      </c>
    </row>
    <row r="44" spans="2:4">
      <c r="B44" s="67" t="s">
        <v>224</v>
      </c>
      <c r="C44" s="64">
        <v>47631.001364999996</v>
      </c>
      <c r="D44" s="56">
        <v>18460.137983889985</v>
      </c>
    </row>
    <row r="45" spans="2:4">
      <c r="B45" s="67" t="s">
        <v>225</v>
      </c>
      <c r="C45" s="64">
        <v>1190.3387740000001</v>
      </c>
      <c r="D45" s="56">
        <v>337.12273908999998</v>
      </c>
    </row>
    <row r="46" spans="2:4">
      <c r="B46" s="67" t="s">
        <v>226</v>
      </c>
      <c r="C46" s="56">
        <v>0</v>
      </c>
      <c r="D46" s="56">
        <v>273.26090234000003</v>
      </c>
    </row>
    <row r="47" spans="2:4">
      <c r="B47" s="67" t="s">
        <v>227</v>
      </c>
      <c r="C47" s="64">
        <v>1157.579031</v>
      </c>
      <c r="D47" s="56">
        <v>325.81321904999999</v>
      </c>
    </row>
    <row r="48" spans="2:4">
      <c r="B48" s="67" t="s">
        <v>228</v>
      </c>
      <c r="C48" s="64">
        <v>15440.447205</v>
      </c>
      <c r="D48" s="56">
        <v>3951.3066294399973</v>
      </c>
    </row>
    <row r="49" spans="2:4">
      <c r="B49" s="66" t="s">
        <v>229</v>
      </c>
      <c r="C49" s="63">
        <f>SUM(C50:C54)</f>
        <v>45893.698339999995</v>
      </c>
      <c r="D49" s="63">
        <f t="shared" ref="D49" si="4">SUM(D50:D54)</f>
        <v>10325.570917899999</v>
      </c>
    </row>
    <row r="50" spans="2:4">
      <c r="B50" s="67" t="s">
        <v>230</v>
      </c>
      <c r="C50" s="64">
        <v>413.97203999999999</v>
      </c>
      <c r="D50" s="56">
        <v>448.46155097000002</v>
      </c>
    </row>
    <row r="51" spans="2:4">
      <c r="B51" s="67" t="s">
        <v>231</v>
      </c>
      <c r="C51" s="64">
        <v>10585.225286000001</v>
      </c>
      <c r="D51" s="56">
        <v>1358.5456371600001</v>
      </c>
    </row>
    <row r="52" spans="2:4">
      <c r="B52" s="67" t="s">
        <v>232</v>
      </c>
      <c r="C52" s="64">
        <v>7893.3653889999996</v>
      </c>
      <c r="D52" s="56">
        <v>3430.1724081799994</v>
      </c>
    </row>
    <row r="53" spans="2:4">
      <c r="B53" s="67" t="s">
        <v>233</v>
      </c>
      <c r="C53" s="64">
        <v>26929.604206</v>
      </c>
      <c r="D53" s="56">
        <v>4896.0215163699995</v>
      </c>
    </row>
    <row r="54" spans="2:4">
      <c r="B54" s="67" t="s">
        <v>234</v>
      </c>
      <c r="C54" s="64">
        <v>71.531419</v>
      </c>
      <c r="D54" s="56">
        <v>192.36980521999999</v>
      </c>
    </row>
    <row r="55" spans="2:4">
      <c r="B55" s="66" t="s">
        <v>235</v>
      </c>
      <c r="C55" s="63">
        <f>SUM(C56:C64)</f>
        <v>24044.946277999999</v>
      </c>
      <c r="D55" s="63">
        <f t="shared" ref="D55" si="5">SUM(D56:D64)</f>
        <v>4076.2642124400004</v>
      </c>
    </row>
    <row r="56" spans="2:4">
      <c r="B56" s="67" t="s">
        <v>236</v>
      </c>
      <c r="C56" s="64">
        <v>13575.76892</v>
      </c>
      <c r="D56" s="56">
        <v>3661.5011837299999</v>
      </c>
    </row>
    <row r="57" spans="2:4">
      <c r="B57" s="67" t="s">
        <v>237</v>
      </c>
      <c r="C57" s="64">
        <v>1174.6861240000001</v>
      </c>
      <c r="D57" s="56">
        <v>17.491721940000005</v>
      </c>
    </row>
    <row r="58" spans="2:4">
      <c r="B58" s="67" t="s">
        <v>238</v>
      </c>
      <c r="C58" s="64">
        <v>237.197981</v>
      </c>
      <c r="D58" s="56">
        <v>4.6735223700000015</v>
      </c>
    </row>
    <row r="59" spans="2:4">
      <c r="B59" s="67" t="s">
        <v>239</v>
      </c>
      <c r="C59" s="64">
        <v>4056.1257740000001</v>
      </c>
      <c r="D59" s="56">
        <v>93.142028469999985</v>
      </c>
    </row>
    <row r="60" spans="2:4">
      <c r="B60" s="67" t="s">
        <v>240</v>
      </c>
      <c r="C60" s="64">
        <v>1853.410494</v>
      </c>
      <c r="D60" s="56">
        <v>92.448525769999932</v>
      </c>
    </row>
    <row r="61" spans="2:4">
      <c r="B61" s="67" t="s">
        <v>241</v>
      </c>
      <c r="C61" s="64">
        <v>217.824029</v>
      </c>
      <c r="D61" s="56">
        <v>13.645885789999999</v>
      </c>
    </row>
    <row r="62" spans="2:4">
      <c r="B62" s="67" t="s">
        <v>242</v>
      </c>
      <c r="C62" s="64">
        <v>364.75153699999998</v>
      </c>
      <c r="D62" s="56">
        <v>55.505461599999997</v>
      </c>
    </row>
    <row r="63" spans="2:4">
      <c r="B63" s="67" t="s">
        <v>243</v>
      </c>
      <c r="C63" s="64">
        <v>2132.8254569999999</v>
      </c>
      <c r="D63" s="64">
        <v>84.400009319999981</v>
      </c>
    </row>
    <row r="64" spans="2:4">
      <c r="B64" s="67" t="s">
        <v>244</v>
      </c>
      <c r="C64" s="64">
        <v>432.35596199999998</v>
      </c>
      <c r="D64" s="56">
        <v>53.455873450000006</v>
      </c>
    </row>
    <row r="65" spans="2:4">
      <c r="B65" s="66" t="s">
        <v>245</v>
      </c>
      <c r="C65" s="63">
        <f>SUM(C66:C68)</f>
        <v>47194.984104999996</v>
      </c>
      <c r="D65" s="63">
        <f t="shared" ref="D65" si="6">SUM(D66:D68)</f>
        <v>3587.6485891800012</v>
      </c>
    </row>
    <row r="66" spans="2:4">
      <c r="B66" s="67" t="s">
        <v>246</v>
      </c>
      <c r="C66" s="64">
        <v>21294.016092999998</v>
      </c>
      <c r="D66" s="64">
        <v>1508.0736206400004</v>
      </c>
    </row>
    <row r="67" spans="2:4">
      <c r="B67" s="67" t="s">
        <v>247</v>
      </c>
      <c r="C67" s="64">
        <v>24454.683736999999</v>
      </c>
      <c r="D67" s="64">
        <v>2079.5749685400006</v>
      </c>
    </row>
    <row r="68" spans="2:4">
      <c r="B68" s="67" t="s">
        <v>248</v>
      </c>
      <c r="C68" s="64">
        <v>1446.284275</v>
      </c>
      <c r="D68" s="64">
        <v>0</v>
      </c>
    </row>
    <row r="69" spans="2:4">
      <c r="B69" s="66" t="s">
        <v>249</v>
      </c>
      <c r="C69" s="63">
        <f>SUM(C70:C72)</f>
        <v>184836.13</v>
      </c>
      <c r="D69" s="63">
        <f t="shared" ref="D69" si="7">SUM(D70:D72)</f>
        <v>43283.990689659993</v>
      </c>
    </row>
    <row r="70" spans="2:4">
      <c r="B70" s="67" t="s">
        <v>250</v>
      </c>
      <c r="C70" s="64">
        <v>84955.492129999999</v>
      </c>
      <c r="D70" s="56">
        <v>21523.179266279996</v>
      </c>
    </row>
    <row r="71" spans="2:4">
      <c r="B71" s="67" t="s">
        <v>251</v>
      </c>
      <c r="C71" s="64">
        <v>98522.890142999997</v>
      </c>
      <c r="D71" s="56">
        <v>21286.603463239997</v>
      </c>
    </row>
    <row r="72" spans="2:4">
      <c r="B72" s="67" t="s">
        <v>252</v>
      </c>
      <c r="C72" s="64">
        <v>1357.7477269999999</v>
      </c>
      <c r="D72" s="56">
        <v>474.20796014000001</v>
      </c>
    </row>
    <row r="73" spans="2:4">
      <c r="B73" s="48" t="s">
        <v>43</v>
      </c>
      <c r="C73" s="42">
        <f>C74+C76</f>
        <v>146463.52179899998</v>
      </c>
      <c r="D73" s="42">
        <f>D74+D76</f>
        <v>21896.017834880007</v>
      </c>
    </row>
    <row r="74" spans="2:4">
      <c r="B74" s="66" t="s">
        <v>253</v>
      </c>
      <c r="C74" s="63">
        <f>C75</f>
        <v>23000</v>
      </c>
      <c r="D74" s="63">
        <f t="shared" ref="D74" si="8">D75</f>
        <v>433.33333199999998</v>
      </c>
    </row>
    <row r="75" spans="2:4">
      <c r="B75" s="67" t="s">
        <v>254</v>
      </c>
      <c r="C75" s="64">
        <v>23000</v>
      </c>
      <c r="D75" s="56">
        <v>433.33333199999998</v>
      </c>
    </row>
    <row r="76" spans="2:4">
      <c r="B76" s="66" t="s">
        <v>255</v>
      </c>
      <c r="C76" s="63">
        <f>C77</f>
        <v>123463.52179899999</v>
      </c>
      <c r="D76" s="63">
        <f>D77</f>
        <v>21462.684502880009</v>
      </c>
    </row>
    <row r="77" spans="2:4">
      <c r="B77" s="67" t="s">
        <v>256</v>
      </c>
      <c r="C77" s="64">
        <v>123463.52179899999</v>
      </c>
      <c r="D77" s="56">
        <v>21462.684502880009</v>
      </c>
    </row>
    <row r="78" spans="2:4">
      <c r="B78" s="62" t="s">
        <v>46</v>
      </c>
      <c r="C78" s="57">
        <f>C13+C73</f>
        <v>1037842.3227039999</v>
      </c>
      <c r="D78" s="57">
        <f>D13+D73</f>
        <v>299167.81088814</v>
      </c>
    </row>
    <row r="79" spans="2:4">
      <c r="B79" s="31" t="s">
        <v>26</v>
      </c>
      <c r="C79" s="31"/>
      <c r="D79" s="31"/>
    </row>
    <row r="80" spans="2:4" ht="24" customHeight="1">
      <c r="B80" s="120" t="s">
        <v>27</v>
      </c>
      <c r="C80" s="120"/>
      <c r="D80" s="120"/>
    </row>
    <row r="81" spans="2:4">
      <c r="B81" s="31" t="s">
        <v>47</v>
      </c>
      <c r="C81" s="31"/>
      <c r="D81" s="31"/>
    </row>
    <row r="82" spans="2:4" ht="12.75" customHeight="1">
      <c r="C82" s="24"/>
      <c r="D82" s="24"/>
    </row>
    <row r="83" spans="2:4" ht="23.25" customHeight="1">
      <c r="B83" s="23"/>
      <c r="C83" s="24"/>
      <c r="D83" s="24"/>
    </row>
    <row r="84" spans="2:4">
      <c r="B84" s="23"/>
      <c r="C84" s="24"/>
      <c r="D84" s="24"/>
    </row>
    <row r="85" spans="2:4">
      <c r="B85" s="23"/>
      <c r="C85" s="24"/>
      <c r="D85" s="24"/>
    </row>
    <row r="86" spans="2:4">
      <c r="B86" s="23"/>
      <c r="C86" s="24"/>
      <c r="D86" s="24"/>
    </row>
    <row r="87" spans="2:4">
      <c r="B87" s="23"/>
      <c r="C87" s="24"/>
      <c r="D87" s="24"/>
    </row>
    <row r="88" spans="2:4">
      <c r="B88" s="23"/>
      <c r="C88" s="24"/>
      <c r="D88" s="24"/>
    </row>
    <row r="89" spans="2:4">
      <c r="B89" s="23"/>
      <c r="C89" s="24"/>
      <c r="D89" s="24"/>
    </row>
    <row r="90" spans="2:4">
      <c r="B90" s="23"/>
      <c r="C90" s="24"/>
      <c r="D90" s="24"/>
    </row>
    <row r="91" spans="2:4">
      <c r="B91" s="23"/>
      <c r="C91" s="24"/>
      <c r="D91" s="24"/>
    </row>
    <row r="92" spans="2:4">
      <c r="C92" s="24"/>
      <c r="D92" s="24"/>
    </row>
    <row r="93" spans="2:4">
      <c r="B93" s="27"/>
      <c r="C93" s="24"/>
      <c r="D93" s="24"/>
    </row>
    <row r="94" spans="2:4">
      <c r="B94" s="28"/>
      <c r="C94" s="24"/>
      <c r="D94" s="24"/>
    </row>
    <row r="95" spans="2:4">
      <c r="C95" s="24"/>
      <c r="D95" s="24"/>
    </row>
    <row r="96" spans="2:4">
      <c r="B96" s="23"/>
      <c r="C96" s="24"/>
      <c r="D96" s="24"/>
    </row>
    <row r="97" spans="2:4">
      <c r="B97" s="23"/>
      <c r="C97" s="24"/>
      <c r="D97" s="24"/>
    </row>
    <row r="98" spans="2:4">
      <c r="B98" s="23"/>
      <c r="C98" s="24"/>
      <c r="D98" s="24"/>
    </row>
    <row r="99" spans="2:4">
      <c r="B99" s="23"/>
      <c r="C99" s="24"/>
      <c r="D99" s="24"/>
    </row>
    <row r="100" spans="2:4">
      <c r="B100" s="23"/>
      <c r="C100" s="89"/>
      <c r="D100" s="89"/>
    </row>
    <row r="101" spans="2:4">
      <c r="B101" s="89"/>
      <c r="C101" s="89"/>
      <c r="D101" s="89"/>
    </row>
    <row r="102" spans="2:4">
      <c r="B102" s="89"/>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110" zoomScaleNormal="110" zoomScalePageLayoutView="99" workbookViewId="0">
      <selection activeCell="E24" sqref="E24"/>
    </sheetView>
  </sheetViews>
  <sheetFormatPr baseColWidth="10" defaultColWidth="11.42578125" defaultRowHeight="15"/>
  <cols>
    <col min="1" max="1" width="8.42578125" customWidth="1"/>
    <col min="2" max="2" width="11.85546875" customWidth="1"/>
    <col min="3" max="5" width="24.42578125" customWidth="1"/>
    <col min="6" max="6" width="22.42578125" customWidth="1"/>
    <col min="7" max="7" width="4.42578125" customWidth="1"/>
    <col min="8" max="8" width="15.42578125" customWidth="1"/>
    <col min="9" max="10" width="10.85546875" customWidth="1"/>
    <col min="11" max="11" width="10" customWidth="1"/>
    <col min="12" max="12" width="13.7109375" customWidth="1"/>
    <col min="13" max="13" width="12.28515625" customWidth="1"/>
  </cols>
  <sheetData>
    <row r="1" spans="1:15" ht="28.5" customHeight="1">
      <c r="A1" s="136" t="s">
        <v>0</v>
      </c>
      <c r="B1" s="136"/>
      <c r="C1" s="136"/>
      <c r="D1" s="136"/>
      <c r="E1" s="136"/>
      <c r="F1" s="136"/>
      <c r="G1" s="136"/>
      <c r="H1" s="136"/>
      <c r="I1" s="105"/>
      <c r="J1" s="105"/>
      <c r="K1" s="105"/>
      <c r="L1" s="105"/>
      <c r="M1" s="105"/>
      <c r="N1" s="105"/>
      <c r="O1" s="105"/>
    </row>
    <row r="2" spans="1:15" ht="21" customHeight="1">
      <c r="A2" s="137" t="s">
        <v>1</v>
      </c>
      <c r="B2" s="137"/>
      <c r="C2" s="137"/>
      <c r="D2" s="137"/>
      <c r="E2" s="137"/>
      <c r="F2" s="137"/>
      <c r="G2" s="137"/>
      <c r="H2" s="137"/>
      <c r="I2" s="104"/>
      <c r="J2" s="104"/>
      <c r="K2" s="104"/>
      <c r="L2" s="104"/>
      <c r="M2" s="104"/>
      <c r="N2" s="104"/>
      <c r="O2" s="104"/>
    </row>
    <row r="3" spans="1:15" ht="15.75" customHeight="1">
      <c r="A3" s="138" t="s">
        <v>2</v>
      </c>
      <c r="B3" s="138"/>
      <c r="C3" s="138"/>
      <c r="D3" s="138"/>
      <c r="E3" s="138"/>
      <c r="F3" s="138"/>
      <c r="G3" s="138"/>
      <c r="H3" s="138"/>
      <c r="I3" s="103"/>
      <c r="J3" s="103"/>
      <c r="K3" s="103"/>
      <c r="L3" s="102"/>
      <c r="M3" s="102"/>
      <c r="N3" s="102"/>
      <c r="O3" s="102"/>
    </row>
    <row r="4" spans="1:15" ht="15.75">
      <c r="K4" s="4"/>
      <c r="L4" s="4"/>
    </row>
    <row r="5" spans="1:15" ht="18.75" customHeight="1">
      <c r="A5" s="129" t="s">
        <v>257</v>
      </c>
      <c r="B5" s="129"/>
      <c r="C5" s="129"/>
      <c r="D5" s="129"/>
      <c r="E5" s="129"/>
      <c r="F5" s="129"/>
      <c r="G5" s="129"/>
      <c r="H5" s="129"/>
      <c r="I5" s="18"/>
      <c r="J5" s="18"/>
      <c r="K5" s="18"/>
      <c r="L5" s="18"/>
      <c r="M5" s="18"/>
      <c r="N5" s="18"/>
      <c r="O5" s="18"/>
    </row>
    <row r="6" spans="1:15" ht="18.75">
      <c r="A6" s="132" t="s">
        <v>258</v>
      </c>
      <c r="B6" s="132"/>
      <c r="C6" s="132"/>
      <c r="D6" s="132"/>
      <c r="E6" s="132"/>
      <c r="F6" s="132"/>
      <c r="G6" s="132"/>
      <c r="H6" s="132"/>
      <c r="I6" s="101"/>
      <c r="J6" s="101"/>
      <c r="K6" s="101"/>
      <c r="L6" s="101"/>
      <c r="M6" s="101"/>
      <c r="N6" s="101"/>
      <c r="O6" s="101"/>
    </row>
    <row r="7" spans="1:15" ht="15.75">
      <c r="A7" s="128" t="s">
        <v>6</v>
      </c>
      <c r="B7" s="128"/>
      <c r="C7" s="128"/>
      <c r="D7" s="128"/>
      <c r="E7" s="128"/>
      <c r="F7" s="128"/>
      <c r="G7" s="128"/>
      <c r="H7" s="128"/>
      <c r="I7" s="100"/>
      <c r="J7" s="100"/>
      <c r="K7" s="100"/>
      <c r="L7" s="100"/>
      <c r="M7" s="100"/>
      <c r="N7" s="100"/>
      <c r="O7" s="100"/>
    </row>
    <row r="9" spans="1:15" ht="15" customHeight="1">
      <c r="B9" s="134"/>
      <c r="C9" s="134"/>
      <c r="D9" s="134"/>
      <c r="E9" s="134"/>
      <c r="F9" s="134"/>
      <c r="G9" s="134"/>
      <c r="H9" s="134"/>
      <c r="I9" s="134"/>
      <c r="J9" s="134"/>
      <c r="K9" s="134"/>
    </row>
    <row r="10" spans="1:15" ht="34.5" customHeight="1">
      <c r="C10" s="99" t="s">
        <v>259</v>
      </c>
      <c r="D10" s="99" t="s">
        <v>260</v>
      </c>
      <c r="E10" s="99" t="s">
        <v>261</v>
      </c>
      <c r="F10" s="99" t="s">
        <v>262</v>
      </c>
    </row>
    <row r="11" spans="1:15">
      <c r="C11" s="83" t="s">
        <v>263</v>
      </c>
      <c r="D11" s="82">
        <v>522.79999999999995</v>
      </c>
      <c r="E11" s="82">
        <v>3308.6109999999999</v>
      </c>
      <c r="F11" s="83">
        <f>SUM(D11:E11)</f>
        <v>3831.4110000000001</v>
      </c>
    </row>
    <row r="12" spans="1:15">
      <c r="C12" s="83" t="s">
        <v>264</v>
      </c>
      <c r="D12" s="82">
        <v>498.16886562999997</v>
      </c>
      <c r="E12" s="82">
        <v>3575.8490499999998</v>
      </c>
      <c r="F12" s="83">
        <f>SUM(D12:E12)</f>
        <v>4074.0179156299996</v>
      </c>
    </row>
    <row r="13" spans="1:15">
      <c r="C13" s="83" t="s">
        <v>265</v>
      </c>
      <c r="D13" s="82">
        <v>415.57300847000005</v>
      </c>
      <c r="E13" s="82">
        <v>3239.2811000000002</v>
      </c>
      <c r="F13" s="83">
        <f>SUM(D13:E13)</f>
        <v>3654.85410847</v>
      </c>
    </row>
    <row r="14" spans="1:15">
      <c r="C14" s="83" t="s">
        <v>266</v>
      </c>
      <c r="D14" s="82">
        <v>335.10256556999997</v>
      </c>
      <c r="E14" s="82">
        <v>2698.6876000000002</v>
      </c>
      <c r="F14" s="83">
        <f>SUM(D14:E14)</f>
        <v>3033.7901655700002</v>
      </c>
    </row>
    <row r="15" spans="1:15">
      <c r="C15" s="98" t="s">
        <v>267</v>
      </c>
      <c r="D15" s="84">
        <f>SUM(D11:D14)</f>
        <v>1771.6444396700001</v>
      </c>
      <c r="E15" s="84">
        <f>SUM(E11:E14)</f>
        <v>12822.428749999999</v>
      </c>
      <c r="F15" s="84">
        <f>SUM(D15:E15)</f>
        <v>14594.07318967</v>
      </c>
    </row>
    <row r="16" spans="1:15">
      <c r="C16" s="97" t="s">
        <v>47</v>
      </c>
      <c r="D16" s="97"/>
    </row>
    <row r="17" spans="3:8">
      <c r="C17" s="135" t="s">
        <v>268</v>
      </c>
      <c r="D17" s="135"/>
      <c r="E17" s="135"/>
    </row>
    <row r="20" spans="3:8" ht="15" customHeight="1"/>
    <row r="21" spans="3:8" ht="15" customHeight="1"/>
    <row r="22" spans="3:8" ht="15" customHeight="1"/>
    <row r="26" spans="3:8" ht="15" customHeight="1"/>
    <row r="29" spans="3:8">
      <c r="H29" s="28"/>
    </row>
  </sheetData>
  <mergeCells count="8">
    <mergeCell ref="B9:K9"/>
    <mergeCell ref="C17:E17"/>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4"/>
  <sheetViews>
    <sheetView showGridLines="0" zoomScaleNormal="100" zoomScalePageLayoutView="99" workbookViewId="0">
      <selection activeCell="J28" sqref="J28"/>
    </sheetView>
  </sheetViews>
  <sheetFormatPr baseColWidth="10" defaultColWidth="11.42578125" defaultRowHeight="15"/>
  <cols>
    <col min="1" max="1" width="5.28515625"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8" width="13.7109375" customWidth="1"/>
    <col min="9" max="9" width="12.28515625" customWidth="1"/>
  </cols>
  <sheetData>
    <row r="1" spans="1:11" ht="28.5" customHeight="1">
      <c r="A1" s="136" t="s">
        <v>0</v>
      </c>
      <c r="B1" s="136"/>
      <c r="C1" s="136"/>
      <c r="D1" s="136"/>
      <c r="E1" s="136"/>
      <c r="F1" s="136"/>
      <c r="G1" s="136"/>
      <c r="H1" s="136"/>
      <c r="I1" s="136"/>
      <c r="J1" s="105"/>
      <c r="K1" s="105"/>
    </row>
    <row r="2" spans="1:11" ht="21" customHeight="1">
      <c r="A2" s="137" t="s">
        <v>1</v>
      </c>
      <c r="B2" s="137"/>
      <c r="C2" s="137"/>
      <c r="D2" s="137"/>
      <c r="E2" s="137"/>
      <c r="F2" s="137"/>
      <c r="G2" s="137"/>
      <c r="H2" s="137"/>
      <c r="I2" s="137"/>
      <c r="J2" s="104"/>
      <c r="K2" s="104"/>
    </row>
    <row r="3" spans="1:11" ht="15.75" customHeight="1">
      <c r="A3" s="138" t="s">
        <v>2</v>
      </c>
      <c r="B3" s="138"/>
      <c r="C3" s="138"/>
      <c r="D3" s="138"/>
      <c r="E3" s="138"/>
      <c r="F3" s="138"/>
      <c r="G3" s="138"/>
      <c r="H3" s="138"/>
      <c r="I3" s="138"/>
      <c r="J3" s="102"/>
      <c r="K3" s="102"/>
    </row>
    <row r="4" spans="1:11" ht="15.75">
      <c r="G4" s="4"/>
      <c r="H4" s="4"/>
    </row>
    <row r="5" spans="1:11" ht="18.75" customHeight="1">
      <c r="A5" s="129" t="s">
        <v>269</v>
      </c>
      <c r="B5" s="129"/>
      <c r="C5" s="129"/>
      <c r="D5" s="129"/>
      <c r="E5" s="129"/>
      <c r="F5" s="129"/>
      <c r="G5" s="129"/>
      <c r="H5" s="129"/>
      <c r="I5" s="129"/>
      <c r="J5" s="18"/>
      <c r="K5" s="18"/>
    </row>
    <row r="6" spans="1:11" ht="18" customHeight="1">
      <c r="A6" s="123" t="s">
        <v>270</v>
      </c>
      <c r="B6" s="123"/>
      <c r="C6" s="123"/>
      <c r="D6" s="123"/>
      <c r="E6" s="123"/>
      <c r="F6" s="123"/>
      <c r="G6" s="123"/>
      <c r="H6" s="123"/>
      <c r="I6" s="123"/>
      <c r="J6" s="18"/>
      <c r="K6" s="18"/>
    </row>
    <row r="7" spans="1:11" ht="18.75">
      <c r="A7" s="132" t="s">
        <v>258</v>
      </c>
      <c r="B7" s="132"/>
      <c r="C7" s="132"/>
      <c r="D7" s="132"/>
      <c r="E7" s="132"/>
      <c r="F7" s="132"/>
      <c r="G7" s="132"/>
      <c r="H7" s="132"/>
      <c r="I7" s="132"/>
      <c r="J7" s="101"/>
      <c r="K7" s="101"/>
    </row>
    <row r="8" spans="1:11" ht="15.75">
      <c r="A8" s="128" t="s">
        <v>6</v>
      </c>
      <c r="B8" s="128"/>
      <c r="C8" s="128"/>
      <c r="D8" s="128"/>
      <c r="E8" s="128"/>
      <c r="F8" s="128"/>
      <c r="G8" s="128"/>
      <c r="H8" s="128"/>
      <c r="I8" s="128"/>
      <c r="J8" s="100"/>
      <c r="K8" s="100"/>
    </row>
    <row r="10" spans="1:11" ht="15" customHeight="1">
      <c r="B10" s="140" t="s">
        <v>271</v>
      </c>
      <c r="C10" s="139" t="s">
        <v>259</v>
      </c>
      <c r="D10" s="139"/>
      <c r="E10" s="139"/>
      <c r="F10" s="139"/>
      <c r="G10" s="116"/>
      <c r="H10" s="139" t="s">
        <v>262</v>
      </c>
    </row>
    <row r="11" spans="1:11">
      <c r="B11" s="140"/>
      <c r="C11" s="116" t="s">
        <v>263</v>
      </c>
      <c r="D11" s="116" t="s">
        <v>264</v>
      </c>
      <c r="E11" s="116" t="s">
        <v>265</v>
      </c>
      <c r="F11" s="116" t="s">
        <v>266</v>
      </c>
      <c r="G11" s="116" t="s">
        <v>272</v>
      </c>
      <c r="H11" s="139"/>
    </row>
    <row r="12" spans="1:11">
      <c r="B12" s="108" t="s">
        <v>273</v>
      </c>
      <c r="C12" s="107">
        <f>C13+C21+C24+C33+C36+C40+C43+C47+C50+C53+C59+C56</f>
        <v>3942.0423978499998</v>
      </c>
      <c r="D12" s="107">
        <f>D13+D21+D24+D33+D36+D40+D43+D47+D50+D53+D59+D56</f>
        <v>8379.0799710200008</v>
      </c>
      <c r="E12" s="107">
        <f>E13+E21+E24+E33+E36+E40+E43+E47+E50+E53+E59+E56</f>
        <v>3976.5399559699999</v>
      </c>
      <c r="F12" s="107">
        <f t="shared" ref="F12" si="0">F13+F21+F24+F33+F36+F40+F43+F47+F50+F53+F59+F56</f>
        <v>11693.253252759998</v>
      </c>
      <c r="G12" s="107">
        <f>G13+G21+G24+G33+G36+G40+G43+G47+G50+G53+G59+G56</f>
        <v>115.83360582</v>
      </c>
      <c r="H12" s="107">
        <f>H13+H21+H24+H33+H36+H40+H43+H47+H50+H53+H59+H56</f>
        <v>28106.749183420001</v>
      </c>
    </row>
    <row r="13" spans="1:11">
      <c r="B13" s="5" t="s">
        <v>274</v>
      </c>
      <c r="C13" s="6">
        <v>3308.6109999999999</v>
      </c>
      <c r="D13" s="6">
        <v>3575.8490499999998</v>
      </c>
      <c r="E13" s="6">
        <v>3239.4274409999998</v>
      </c>
      <c r="F13" s="6">
        <v>2698.745066</v>
      </c>
      <c r="G13" s="6">
        <v>0</v>
      </c>
      <c r="H13" s="6">
        <f>SUM(C13:G13)</f>
        <v>12822.632556999999</v>
      </c>
    </row>
    <row r="14" spans="1:11">
      <c r="B14" s="94" t="s">
        <v>275</v>
      </c>
      <c r="C14" s="7">
        <v>3308.6109999999999</v>
      </c>
      <c r="D14" s="7">
        <v>3575.8490499999998</v>
      </c>
      <c r="E14" s="7">
        <v>3239.2811000000002</v>
      </c>
      <c r="F14" s="7">
        <v>2698.6876000000002</v>
      </c>
      <c r="G14" s="7">
        <v>0</v>
      </c>
      <c r="H14" s="95">
        <f>SUM(C14:G14)</f>
        <v>12822.428749999999</v>
      </c>
    </row>
    <row r="15" spans="1:11">
      <c r="B15" s="96" t="s">
        <v>276</v>
      </c>
      <c r="C15" s="8">
        <v>3308.6109999999999</v>
      </c>
      <c r="D15" s="8">
        <v>3575.8490499999998</v>
      </c>
      <c r="E15" s="8">
        <v>3239.2811000000002</v>
      </c>
      <c r="F15" s="8">
        <v>2698.6876000000002</v>
      </c>
      <c r="G15" s="8">
        <v>0</v>
      </c>
      <c r="H15" s="9">
        <f t="shared" ref="H15:H61" si="1">SUM(C15:G15)</f>
        <v>12822.428749999999</v>
      </c>
    </row>
    <row r="16" spans="1:11">
      <c r="B16" s="49" t="s">
        <v>277</v>
      </c>
      <c r="C16" s="109">
        <v>0</v>
      </c>
      <c r="D16" s="109">
        <v>0</v>
      </c>
      <c r="E16" s="109">
        <v>0.146341</v>
      </c>
      <c r="F16" s="109">
        <v>0</v>
      </c>
      <c r="G16" s="109">
        <v>0</v>
      </c>
      <c r="H16" s="95">
        <f t="shared" si="1"/>
        <v>0.146341</v>
      </c>
    </row>
    <row r="17" spans="2:8">
      <c r="B17" s="96" t="s">
        <v>276</v>
      </c>
      <c r="C17" s="106">
        <v>0</v>
      </c>
      <c r="D17" s="106">
        <v>0</v>
      </c>
      <c r="E17" s="106">
        <v>8.1361000000000003E-2</v>
      </c>
      <c r="F17" s="106">
        <v>0</v>
      </c>
      <c r="G17" s="106">
        <v>0</v>
      </c>
      <c r="H17" s="9">
        <f t="shared" si="1"/>
        <v>8.1361000000000003E-2</v>
      </c>
    </row>
    <row r="18" spans="2:8">
      <c r="B18" s="96" t="s">
        <v>278</v>
      </c>
      <c r="C18" s="106">
        <v>0</v>
      </c>
      <c r="D18" s="106">
        <v>0</v>
      </c>
      <c r="E18" s="106">
        <v>6.4979999999999996E-2</v>
      </c>
      <c r="F18" s="106">
        <v>0</v>
      </c>
      <c r="G18" s="106">
        <v>0</v>
      </c>
      <c r="H18" s="9">
        <f t="shared" si="1"/>
        <v>6.4979999999999996E-2</v>
      </c>
    </row>
    <row r="19" spans="2:8">
      <c r="B19" s="49" t="s">
        <v>279</v>
      </c>
      <c r="C19" s="109">
        <v>0</v>
      </c>
      <c r="D19" s="109">
        <v>0</v>
      </c>
      <c r="E19" s="109">
        <v>0</v>
      </c>
      <c r="F19" s="109">
        <v>5.7466000000000003E-2</v>
      </c>
      <c r="G19" s="109">
        <v>0</v>
      </c>
      <c r="H19" s="95">
        <f t="shared" si="1"/>
        <v>5.7466000000000003E-2</v>
      </c>
    </row>
    <row r="20" spans="2:8">
      <c r="B20" s="96" t="s">
        <v>276</v>
      </c>
      <c r="C20" s="106">
        <v>0</v>
      </c>
      <c r="D20" s="106">
        <v>0</v>
      </c>
      <c r="E20" s="106">
        <v>0</v>
      </c>
      <c r="F20" s="106">
        <v>5.7466000000000003E-2</v>
      </c>
      <c r="G20" s="106">
        <v>0</v>
      </c>
      <c r="H20" s="9">
        <f t="shared" si="1"/>
        <v>5.7466000000000003E-2</v>
      </c>
    </row>
    <row r="21" spans="2:8">
      <c r="B21" s="5" t="s">
        <v>280</v>
      </c>
      <c r="C21" s="6">
        <v>0</v>
      </c>
      <c r="D21" s="6">
        <v>0</v>
      </c>
      <c r="E21" s="6">
        <v>9.6995999999999999E-2</v>
      </c>
      <c r="F21" s="6">
        <v>0</v>
      </c>
      <c r="G21" s="6">
        <v>0</v>
      </c>
      <c r="H21" s="6">
        <f t="shared" si="1"/>
        <v>9.6995999999999999E-2</v>
      </c>
    </row>
    <row r="22" spans="2:8">
      <c r="B22" s="94" t="s">
        <v>281</v>
      </c>
      <c r="C22" s="7">
        <v>0</v>
      </c>
      <c r="D22" s="7">
        <v>0</v>
      </c>
      <c r="E22" s="7">
        <v>9.6995999999999999E-2</v>
      </c>
      <c r="F22" s="7">
        <v>0</v>
      </c>
      <c r="G22" s="7">
        <v>0</v>
      </c>
      <c r="H22" s="95">
        <f t="shared" si="1"/>
        <v>9.6995999999999999E-2</v>
      </c>
    </row>
    <row r="23" spans="2:8">
      <c r="B23" s="50" t="s">
        <v>276</v>
      </c>
      <c r="C23" s="106">
        <v>0</v>
      </c>
      <c r="D23" s="106">
        <v>0</v>
      </c>
      <c r="E23" s="106">
        <v>9.6995999999999999E-2</v>
      </c>
      <c r="F23" s="106">
        <v>0</v>
      </c>
      <c r="G23" s="106">
        <v>0</v>
      </c>
      <c r="H23" s="95">
        <f t="shared" si="1"/>
        <v>9.6995999999999999E-2</v>
      </c>
    </row>
    <row r="24" spans="2:8">
      <c r="B24" s="5" t="s">
        <v>282</v>
      </c>
      <c r="C24" s="6">
        <v>0</v>
      </c>
      <c r="D24" s="6">
        <v>139.1807</v>
      </c>
      <c r="E24" s="6">
        <v>69.651799999999994</v>
      </c>
      <c r="F24" s="6">
        <v>0</v>
      </c>
      <c r="G24" s="6">
        <v>0</v>
      </c>
      <c r="H24" s="6">
        <f t="shared" si="1"/>
        <v>208.83249999999998</v>
      </c>
    </row>
    <row r="25" spans="2:8">
      <c r="B25" s="94" t="s">
        <v>283</v>
      </c>
      <c r="C25" s="7">
        <v>0</v>
      </c>
      <c r="D25" s="7">
        <v>37.740900000000003</v>
      </c>
      <c r="E25" s="7">
        <v>18.898</v>
      </c>
      <c r="F25" s="7">
        <v>0</v>
      </c>
      <c r="G25" s="7">
        <v>0</v>
      </c>
      <c r="H25" s="95">
        <f t="shared" si="1"/>
        <v>56.638900000000007</v>
      </c>
    </row>
    <row r="26" spans="2:8">
      <c r="B26" s="50" t="s">
        <v>276</v>
      </c>
      <c r="C26" s="106">
        <v>0</v>
      </c>
      <c r="D26" s="106">
        <v>37.740900000000003</v>
      </c>
      <c r="E26" s="106">
        <v>18.898</v>
      </c>
      <c r="F26" s="106">
        <v>0</v>
      </c>
      <c r="G26" s="106">
        <v>0</v>
      </c>
      <c r="H26" s="95">
        <f t="shared" si="1"/>
        <v>56.638900000000007</v>
      </c>
    </row>
    <row r="27" spans="2:8">
      <c r="B27" s="49" t="s">
        <v>284</v>
      </c>
      <c r="C27" s="109">
        <v>0</v>
      </c>
      <c r="D27" s="109">
        <v>62.189599999999999</v>
      </c>
      <c r="E27" s="109">
        <v>31.096800000000002</v>
      </c>
      <c r="F27" s="109">
        <v>0</v>
      </c>
      <c r="G27" s="109">
        <v>0</v>
      </c>
      <c r="H27" s="9">
        <f t="shared" si="1"/>
        <v>93.2864</v>
      </c>
    </row>
    <row r="28" spans="2:8">
      <c r="B28" s="50" t="s">
        <v>276</v>
      </c>
      <c r="C28" s="106">
        <v>0</v>
      </c>
      <c r="D28" s="106">
        <v>62.189599999999999</v>
      </c>
      <c r="E28" s="106">
        <v>31.096800000000002</v>
      </c>
      <c r="F28" s="106">
        <v>0</v>
      </c>
      <c r="G28" s="106">
        <v>0</v>
      </c>
      <c r="H28" s="83">
        <f t="shared" si="1"/>
        <v>93.2864</v>
      </c>
    </row>
    <row r="29" spans="2:8">
      <c r="B29" s="49" t="s">
        <v>285</v>
      </c>
      <c r="C29" s="109">
        <v>0</v>
      </c>
      <c r="D29" s="109">
        <v>11.974600000000001</v>
      </c>
      <c r="E29" s="109">
        <v>5.9873000000000003</v>
      </c>
      <c r="F29" s="109">
        <v>0</v>
      </c>
      <c r="G29" s="109">
        <v>0</v>
      </c>
      <c r="H29" s="95">
        <f t="shared" si="1"/>
        <v>17.9619</v>
      </c>
    </row>
    <row r="30" spans="2:8">
      <c r="B30" s="50" t="s">
        <v>276</v>
      </c>
      <c r="C30" s="106">
        <v>0</v>
      </c>
      <c r="D30" s="106">
        <v>11.974600000000001</v>
      </c>
      <c r="E30" s="106">
        <v>5.9873000000000003</v>
      </c>
      <c r="F30" s="106">
        <v>0</v>
      </c>
      <c r="G30" s="106">
        <v>0</v>
      </c>
      <c r="H30" s="9">
        <f t="shared" si="1"/>
        <v>17.9619</v>
      </c>
    </row>
    <row r="31" spans="2:8">
      <c r="B31" s="49" t="s">
        <v>286</v>
      </c>
      <c r="C31" s="109">
        <v>0</v>
      </c>
      <c r="D31" s="109">
        <v>27.275600000000001</v>
      </c>
      <c r="E31" s="109">
        <v>13.669700000000001</v>
      </c>
      <c r="F31" s="109">
        <v>0</v>
      </c>
      <c r="G31" s="109">
        <v>0</v>
      </c>
      <c r="H31" s="83">
        <f t="shared" si="1"/>
        <v>40.945300000000003</v>
      </c>
    </row>
    <row r="32" spans="2:8">
      <c r="B32" s="50" t="s">
        <v>276</v>
      </c>
      <c r="C32" s="106">
        <v>0</v>
      </c>
      <c r="D32" s="106">
        <v>27.275600000000001</v>
      </c>
      <c r="E32" s="106">
        <v>13.669700000000001</v>
      </c>
      <c r="F32" s="106">
        <v>0</v>
      </c>
      <c r="G32" s="106">
        <v>0</v>
      </c>
      <c r="H32" s="9">
        <f t="shared" si="1"/>
        <v>40.945300000000003</v>
      </c>
    </row>
    <row r="33" spans="2:31">
      <c r="B33" s="5" t="s">
        <v>56</v>
      </c>
      <c r="C33" s="6">
        <v>0</v>
      </c>
      <c r="D33" s="6">
        <v>0</v>
      </c>
      <c r="E33" s="6">
        <v>0</v>
      </c>
      <c r="F33" s="6">
        <v>0.38585999999999998</v>
      </c>
      <c r="G33" s="6">
        <v>0</v>
      </c>
      <c r="H33" s="6">
        <f t="shared" si="1"/>
        <v>0.38585999999999998</v>
      </c>
    </row>
    <row r="34" spans="2:31">
      <c r="B34" s="94" t="s">
        <v>320</v>
      </c>
      <c r="C34" s="7">
        <v>0</v>
      </c>
      <c r="D34" s="7">
        <v>0</v>
      </c>
      <c r="E34" s="7">
        <v>0</v>
      </c>
      <c r="F34" s="7">
        <v>0.38585999999999998</v>
      </c>
      <c r="G34" s="7">
        <v>0</v>
      </c>
      <c r="H34" s="95">
        <f t="shared" si="1"/>
        <v>0.38585999999999998</v>
      </c>
    </row>
    <row r="35" spans="2:31">
      <c r="B35" s="50" t="s">
        <v>321</v>
      </c>
      <c r="C35" s="106">
        <v>0</v>
      </c>
      <c r="D35" s="106">
        <v>0</v>
      </c>
      <c r="E35" s="106">
        <v>0</v>
      </c>
      <c r="F35" s="106">
        <v>0.38585999999999998</v>
      </c>
      <c r="G35" s="106">
        <v>0</v>
      </c>
      <c r="H35" s="95">
        <f t="shared" si="1"/>
        <v>0.38585999999999998</v>
      </c>
    </row>
    <row r="36" spans="2:31">
      <c r="B36" s="5" t="s">
        <v>287</v>
      </c>
      <c r="C36" s="6">
        <v>0</v>
      </c>
      <c r="D36" s="6">
        <v>0</v>
      </c>
      <c r="E36" s="6">
        <v>0</v>
      </c>
      <c r="F36" s="6">
        <v>0</v>
      </c>
      <c r="G36" s="6">
        <v>0.20152999999999999</v>
      </c>
      <c r="H36" s="6">
        <f>SUM(C36:G36)</f>
        <v>0.20152999999999999</v>
      </c>
    </row>
    <row r="37" spans="2:31">
      <c r="B37" s="94" t="s">
        <v>288</v>
      </c>
      <c r="C37" s="7">
        <v>0</v>
      </c>
      <c r="D37" s="7">
        <v>0</v>
      </c>
      <c r="E37" s="7">
        <v>0</v>
      </c>
      <c r="F37" s="7">
        <v>0</v>
      </c>
      <c r="G37" s="7">
        <v>0.20152999999999999</v>
      </c>
      <c r="H37" s="95">
        <f t="shared" si="1"/>
        <v>0.20152999999999999</v>
      </c>
    </row>
    <row r="38" spans="2:31">
      <c r="B38" s="50" t="s">
        <v>276</v>
      </c>
      <c r="C38" s="106">
        <v>0</v>
      </c>
      <c r="D38" s="106">
        <v>0</v>
      </c>
      <c r="E38" s="106">
        <v>0</v>
      </c>
      <c r="F38" s="106">
        <v>0</v>
      </c>
      <c r="G38" s="106">
        <v>0.15753</v>
      </c>
      <c r="H38" s="9">
        <f t="shared" si="1"/>
        <v>0.15753</v>
      </c>
    </row>
    <row r="39" spans="2:31">
      <c r="B39" s="50" t="s">
        <v>289</v>
      </c>
      <c r="C39" s="106">
        <v>0</v>
      </c>
      <c r="D39" s="106">
        <v>0</v>
      </c>
      <c r="E39" s="106">
        <v>0</v>
      </c>
      <c r="F39" s="106">
        <v>0</v>
      </c>
      <c r="G39" s="106">
        <v>4.3999999999999997E-2</v>
      </c>
      <c r="H39" s="9">
        <f t="shared" si="1"/>
        <v>4.3999999999999997E-2</v>
      </c>
    </row>
    <row r="40" spans="2:31">
      <c r="B40" s="5" t="s">
        <v>290</v>
      </c>
      <c r="C40" s="6">
        <v>0</v>
      </c>
      <c r="D40" s="6">
        <v>2.3434200000000001</v>
      </c>
      <c r="E40" s="6">
        <v>2.33435506</v>
      </c>
      <c r="F40" s="6">
        <v>0</v>
      </c>
      <c r="G40" s="6">
        <v>0.11799999999999999</v>
      </c>
      <c r="H40" s="6">
        <f t="shared" si="1"/>
        <v>4.7957750600000004</v>
      </c>
    </row>
    <row r="41" spans="2:31">
      <c r="B41" s="94" t="s">
        <v>291</v>
      </c>
      <c r="C41" s="7">
        <v>0</v>
      </c>
      <c r="D41" s="7">
        <v>2.3434200000000001</v>
      </c>
      <c r="E41" s="7">
        <v>2.33435506</v>
      </c>
      <c r="F41" s="7">
        <v>0</v>
      </c>
      <c r="G41" s="7">
        <v>0.11799999999999999</v>
      </c>
      <c r="H41" s="95">
        <f t="shared" si="1"/>
        <v>4.7957750600000004</v>
      </c>
    </row>
    <row r="42" spans="2:31">
      <c r="B42" s="50" t="s">
        <v>276</v>
      </c>
      <c r="C42" s="106">
        <v>0</v>
      </c>
      <c r="D42" s="106">
        <v>2.3434200000000001</v>
      </c>
      <c r="E42" s="106">
        <v>2.33435506</v>
      </c>
      <c r="F42" s="106">
        <v>0</v>
      </c>
      <c r="G42" s="106">
        <v>0.11799999999999999</v>
      </c>
      <c r="H42" s="9">
        <f t="shared" si="1"/>
        <v>4.7957750600000004</v>
      </c>
    </row>
    <row r="43" spans="2:31">
      <c r="B43" s="5" t="s">
        <v>292</v>
      </c>
      <c r="C43" s="6">
        <v>110.63163975999998</v>
      </c>
      <c r="D43" s="6">
        <v>4163.5379353900007</v>
      </c>
      <c r="E43" s="6">
        <v>249.32785343999998</v>
      </c>
      <c r="F43" s="6">
        <v>8658.6138311899995</v>
      </c>
      <c r="G43" s="6">
        <v>115.48572602</v>
      </c>
      <c r="H43" s="6">
        <f t="shared" si="1"/>
        <v>13297.596985800001</v>
      </c>
    </row>
    <row r="44" spans="2:31">
      <c r="B44" s="94" t="s">
        <v>293</v>
      </c>
      <c r="C44" s="7">
        <v>110.63163975999998</v>
      </c>
      <c r="D44" s="7">
        <v>4163.5379353900007</v>
      </c>
      <c r="E44" s="7">
        <v>249.32785343999998</v>
      </c>
      <c r="F44" s="7">
        <v>8658.6138311899995</v>
      </c>
      <c r="G44" s="7">
        <v>115.48572602</v>
      </c>
      <c r="H44" s="95">
        <f t="shared" si="1"/>
        <v>13297.596985800001</v>
      </c>
    </row>
    <row r="45" spans="2:31">
      <c r="B45" s="50" t="s">
        <v>276</v>
      </c>
      <c r="C45" s="106">
        <v>110.63163975999998</v>
      </c>
      <c r="D45" s="106">
        <v>4163.5379353900007</v>
      </c>
      <c r="E45" s="106">
        <v>238.26785344000001</v>
      </c>
      <c r="F45" s="106">
        <v>8658.6138311899995</v>
      </c>
      <c r="G45" s="106">
        <v>115.48572602</v>
      </c>
      <c r="H45" s="95">
        <f t="shared" si="1"/>
        <v>13286.536985800001</v>
      </c>
    </row>
    <row r="46" spans="2:31">
      <c r="B46" s="50" t="s">
        <v>294</v>
      </c>
      <c r="C46" s="106">
        <v>0</v>
      </c>
      <c r="D46" s="106">
        <v>0</v>
      </c>
      <c r="E46" s="106">
        <v>11.06</v>
      </c>
      <c r="F46" s="106">
        <v>0</v>
      </c>
      <c r="G46" s="106">
        <v>0</v>
      </c>
      <c r="H46" s="9">
        <f t="shared" si="1"/>
        <v>11.06</v>
      </c>
    </row>
    <row r="47" spans="2:31">
      <c r="B47" s="5" t="s">
        <v>295</v>
      </c>
      <c r="C47" s="6">
        <v>0</v>
      </c>
      <c r="D47" s="6">
        <v>0</v>
      </c>
      <c r="E47" s="6">
        <v>0</v>
      </c>
      <c r="F47" s="6">
        <v>0.39</v>
      </c>
      <c r="G47" s="6">
        <v>0</v>
      </c>
      <c r="H47" s="6">
        <f t="shared" si="1"/>
        <v>0.39</v>
      </c>
    </row>
    <row r="48" spans="2:31">
      <c r="B48" s="94" t="s">
        <v>296</v>
      </c>
      <c r="C48" s="7">
        <v>0</v>
      </c>
      <c r="D48" s="7">
        <v>0</v>
      </c>
      <c r="E48" s="7">
        <v>0</v>
      </c>
      <c r="F48" s="7">
        <v>0.39</v>
      </c>
      <c r="G48" s="7">
        <v>0</v>
      </c>
      <c r="H48" s="95">
        <f t="shared" si="1"/>
        <v>0.39</v>
      </c>
      <c r="AA48" s="96"/>
      <c r="AB48" s="8"/>
      <c r="AC48" s="8"/>
      <c r="AD48" s="8"/>
      <c r="AE48" s="9"/>
    </row>
    <row r="49" spans="2:31">
      <c r="B49" s="50" t="s">
        <v>276</v>
      </c>
      <c r="C49" s="106">
        <v>0</v>
      </c>
      <c r="D49" s="106">
        <v>0</v>
      </c>
      <c r="E49" s="106">
        <v>0</v>
      </c>
      <c r="F49" s="106">
        <v>0.39</v>
      </c>
      <c r="G49" s="106">
        <v>0</v>
      </c>
      <c r="H49" s="9">
        <f t="shared" si="1"/>
        <v>0.39</v>
      </c>
      <c r="AA49" s="96"/>
      <c r="AB49" s="8"/>
      <c r="AC49" s="8"/>
      <c r="AD49" s="8"/>
      <c r="AE49" s="9"/>
    </row>
    <row r="50" spans="2:31">
      <c r="B50" s="5" t="s">
        <v>297</v>
      </c>
      <c r="C50" s="6">
        <v>0</v>
      </c>
      <c r="D50" s="6">
        <v>0</v>
      </c>
      <c r="E50" s="6">
        <v>6.7141999999999993E-2</v>
      </c>
      <c r="F50" s="6">
        <v>0</v>
      </c>
      <c r="G50" s="6">
        <v>0</v>
      </c>
      <c r="H50" s="6">
        <f t="shared" si="1"/>
        <v>6.7141999999999993E-2</v>
      </c>
      <c r="AA50" s="96"/>
      <c r="AB50" s="8"/>
      <c r="AC50" s="8"/>
      <c r="AD50" s="8"/>
      <c r="AE50" s="9"/>
    </row>
    <row r="51" spans="2:31">
      <c r="B51" s="94" t="s">
        <v>298</v>
      </c>
      <c r="C51" s="106">
        <v>0</v>
      </c>
      <c r="D51" s="106">
        <v>0</v>
      </c>
      <c r="E51" s="106">
        <v>6.7141999999999993E-2</v>
      </c>
      <c r="F51" s="106">
        <v>0</v>
      </c>
      <c r="G51" s="106">
        <v>0</v>
      </c>
      <c r="H51" s="9">
        <f t="shared" si="1"/>
        <v>6.7141999999999993E-2</v>
      </c>
      <c r="AA51" s="96"/>
      <c r="AB51" s="8"/>
      <c r="AC51" s="8"/>
      <c r="AD51" s="8"/>
      <c r="AE51" s="9"/>
    </row>
    <row r="52" spans="2:31">
      <c r="B52" s="50" t="s">
        <v>276</v>
      </c>
      <c r="C52" s="106">
        <v>0</v>
      </c>
      <c r="D52" s="106">
        <v>0</v>
      </c>
      <c r="E52" s="106">
        <v>6.7141999999999993E-2</v>
      </c>
      <c r="F52" s="106">
        <v>0</v>
      </c>
      <c r="G52" s="106">
        <v>0</v>
      </c>
      <c r="H52" s="9">
        <f t="shared" si="1"/>
        <v>6.7141999999999993E-2</v>
      </c>
      <c r="AA52" s="96"/>
      <c r="AB52" s="8"/>
      <c r="AC52" s="8"/>
      <c r="AD52" s="8"/>
      <c r="AE52" s="9"/>
    </row>
    <row r="53" spans="2:31">
      <c r="B53" s="5" t="s">
        <v>299</v>
      </c>
      <c r="C53" s="6">
        <v>0</v>
      </c>
      <c r="D53" s="6">
        <v>0</v>
      </c>
      <c r="E53" s="6">
        <v>6.1359999999999998E-2</v>
      </c>
      <c r="F53" s="6">
        <v>0</v>
      </c>
      <c r="G53" s="6">
        <v>2.8349799999999998E-2</v>
      </c>
      <c r="H53" s="6">
        <f t="shared" si="1"/>
        <v>8.9709799999999992E-2</v>
      </c>
      <c r="AA53" s="96"/>
      <c r="AB53" s="8"/>
      <c r="AC53" s="8"/>
      <c r="AD53" s="8"/>
      <c r="AE53" s="9"/>
    </row>
    <row r="54" spans="2:31">
      <c r="B54" s="94" t="s">
        <v>300</v>
      </c>
      <c r="C54" s="7">
        <v>0</v>
      </c>
      <c r="D54" s="7">
        <v>0</v>
      </c>
      <c r="E54" s="7">
        <v>6.1359999999999998E-2</v>
      </c>
      <c r="F54" s="7">
        <v>0</v>
      </c>
      <c r="G54" s="7">
        <v>2.8349799999999998E-2</v>
      </c>
      <c r="H54" s="95">
        <f t="shared" si="1"/>
        <v>8.9709799999999992E-2</v>
      </c>
      <c r="AA54" s="96"/>
      <c r="AB54" s="8"/>
      <c r="AC54" s="8"/>
      <c r="AD54" s="8"/>
      <c r="AE54" s="9"/>
    </row>
    <row r="55" spans="2:31">
      <c r="B55" s="50" t="s">
        <v>276</v>
      </c>
      <c r="C55" s="106">
        <v>0</v>
      </c>
      <c r="D55" s="106">
        <v>0</v>
      </c>
      <c r="E55" s="106">
        <v>6.1359999999999998E-2</v>
      </c>
      <c r="F55" s="106">
        <v>0</v>
      </c>
      <c r="G55" s="106">
        <v>2.8349799999999998E-2</v>
      </c>
      <c r="H55" s="9">
        <f t="shared" si="1"/>
        <v>8.9709799999999992E-2</v>
      </c>
      <c r="AA55" s="96"/>
      <c r="AB55" s="8"/>
      <c r="AC55" s="8"/>
      <c r="AD55" s="8"/>
      <c r="AE55" s="9"/>
    </row>
    <row r="56" spans="2:31">
      <c r="B56" s="5" t="s">
        <v>301</v>
      </c>
      <c r="C56" s="6">
        <v>0</v>
      </c>
      <c r="D56" s="6">
        <v>0</v>
      </c>
      <c r="E56" s="6">
        <v>0</v>
      </c>
      <c r="F56" s="6">
        <v>1.593E-2</v>
      </c>
      <c r="G56" s="6">
        <v>0</v>
      </c>
      <c r="H56" s="6">
        <f t="shared" si="1"/>
        <v>1.593E-2</v>
      </c>
      <c r="AA56" s="96"/>
      <c r="AB56" s="8"/>
      <c r="AC56" s="8"/>
      <c r="AD56" s="8"/>
      <c r="AE56" s="9"/>
    </row>
    <row r="57" spans="2:31">
      <c r="B57" s="94" t="s">
        <v>302</v>
      </c>
      <c r="C57" s="7">
        <v>0</v>
      </c>
      <c r="D57" s="7">
        <v>0</v>
      </c>
      <c r="E57" s="7">
        <v>0</v>
      </c>
      <c r="F57" s="7">
        <v>1.593E-2</v>
      </c>
      <c r="G57" s="7">
        <v>0</v>
      </c>
      <c r="H57" s="95">
        <f t="shared" si="1"/>
        <v>1.593E-2</v>
      </c>
      <c r="AA57" s="96"/>
      <c r="AB57" s="8"/>
      <c r="AC57" s="8"/>
      <c r="AD57" s="8"/>
      <c r="AE57" s="9"/>
    </row>
    <row r="58" spans="2:31">
      <c r="B58" s="50" t="s">
        <v>303</v>
      </c>
      <c r="C58" s="106">
        <v>0</v>
      </c>
      <c r="D58" s="106">
        <v>0</v>
      </c>
      <c r="E58" s="106">
        <v>0</v>
      </c>
      <c r="F58" s="106">
        <v>1.593E-2</v>
      </c>
      <c r="G58" s="106">
        <v>0</v>
      </c>
      <c r="H58" s="9">
        <f t="shared" si="1"/>
        <v>1.593E-2</v>
      </c>
      <c r="AA58" s="96"/>
      <c r="AB58" s="8"/>
      <c r="AC58" s="8"/>
      <c r="AD58" s="8"/>
      <c r="AE58" s="9"/>
    </row>
    <row r="59" spans="2:31">
      <c r="B59" s="5" t="s">
        <v>304</v>
      </c>
      <c r="C59" s="6">
        <v>522.79975809000007</v>
      </c>
      <c r="D59" s="6">
        <v>498.16886562999997</v>
      </c>
      <c r="E59" s="6">
        <v>415.57300847000005</v>
      </c>
      <c r="F59" s="6">
        <v>335.10256556999997</v>
      </c>
      <c r="G59" s="6">
        <v>0</v>
      </c>
      <c r="H59" s="6">
        <f>SUM(C59:G59)</f>
        <v>1771.6441977600002</v>
      </c>
      <c r="AA59" s="96"/>
      <c r="AB59" s="8"/>
      <c r="AC59" s="8"/>
      <c r="AD59" s="8"/>
      <c r="AE59" s="9"/>
    </row>
    <row r="60" spans="2:31">
      <c r="B60" s="94" t="s">
        <v>305</v>
      </c>
      <c r="C60" s="7">
        <v>522.79975809000007</v>
      </c>
      <c r="D60" s="7">
        <v>498.16886562999997</v>
      </c>
      <c r="E60" s="7">
        <v>415.57300847000005</v>
      </c>
      <c r="F60" s="7">
        <v>335.10256556999997</v>
      </c>
      <c r="G60" s="7">
        <v>0</v>
      </c>
      <c r="H60" s="95">
        <f t="shared" si="1"/>
        <v>1771.6441977600002</v>
      </c>
      <c r="AA60" s="96"/>
      <c r="AB60" s="8"/>
      <c r="AC60" s="8"/>
      <c r="AD60" s="8"/>
      <c r="AE60" s="9"/>
    </row>
    <row r="61" spans="2:31">
      <c r="B61" s="50" t="s">
        <v>276</v>
      </c>
      <c r="C61" s="106">
        <v>522.79975809000007</v>
      </c>
      <c r="D61" s="106">
        <v>498.16886562999997</v>
      </c>
      <c r="E61" s="106">
        <v>415.57300847000005</v>
      </c>
      <c r="F61" s="106">
        <v>335.10256556999997</v>
      </c>
      <c r="G61" s="106">
        <v>0</v>
      </c>
      <c r="H61" s="9">
        <f t="shared" si="1"/>
        <v>1771.6441977600002</v>
      </c>
    </row>
    <row r="62" spans="2:31">
      <c r="B62" s="108" t="s">
        <v>306</v>
      </c>
      <c r="C62" s="107">
        <f t="shared" ref="C62:F62" si="2">C63+C66+C69+C72+C75+C79</f>
        <v>0</v>
      </c>
      <c r="D62" s="107">
        <f t="shared" si="2"/>
        <v>460.92253399999998</v>
      </c>
      <c r="E62" s="107">
        <f t="shared" si="2"/>
        <v>882.49360996999997</v>
      </c>
      <c r="F62" s="107">
        <f t="shared" si="2"/>
        <v>22.029359250000002</v>
      </c>
      <c r="G62" s="107">
        <f>G63+G66+G69+G72+G75+G79</f>
        <v>0.10481939999999999</v>
      </c>
      <c r="H62" s="107">
        <f>H63+H66+H69+H72+H75+H79</f>
        <v>1365.5503226199999</v>
      </c>
    </row>
    <row r="63" spans="2:31">
      <c r="B63" s="5" t="s">
        <v>307</v>
      </c>
      <c r="C63" s="6">
        <v>0</v>
      </c>
      <c r="D63" s="6">
        <v>0</v>
      </c>
      <c r="E63" s="6">
        <v>0</v>
      </c>
      <c r="F63" s="6">
        <v>0.13300000000000001</v>
      </c>
      <c r="G63" s="6">
        <v>0</v>
      </c>
      <c r="H63" s="6">
        <f>SUM(C63:G63)</f>
        <v>0.13300000000000001</v>
      </c>
    </row>
    <row r="64" spans="2:31">
      <c r="B64" s="94" t="s">
        <v>308</v>
      </c>
      <c r="C64" s="7">
        <v>0</v>
      </c>
      <c r="D64" s="7">
        <v>0</v>
      </c>
      <c r="E64" s="7">
        <v>0</v>
      </c>
      <c r="F64" s="7">
        <v>0.13300000000000001</v>
      </c>
      <c r="G64" s="7">
        <v>0</v>
      </c>
      <c r="H64" s="95">
        <f>SUM(C64:G64)</f>
        <v>0.13300000000000001</v>
      </c>
    </row>
    <row r="65" spans="2:8" ht="15" customHeight="1">
      <c r="B65" s="50" t="s">
        <v>276</v>
      </c>
      <c r="C65" s="106">
        <v>0</v>
      </c>
      <c r="D65" s="106">
        <v>0</v>
      </c>
      <c r="E65" s="106">
        <v>0</v>
      </c>
      <c r="F65" s="106">
        <v>0.13300000000000001</v>
      </c>
      <c r="G65" s="106">
        <v>0</v>
      </c>
      <c r="H65" s="8">
        <f>SUM(C65:G65)</f>
        <v>0.13300000000000001</v>
      </c>
    </row>
    <row r="66" spans="2:8">
      <c r="B66" s="5" t="s">
        <v>309</v>
      </c>
      <c r="C66" s="6">
        <v>0</v>
      </c>
      <c r="D66" s="6">
        <v>0</v>
      </c>
      <c r="E66" s="6">
        <v>0</v>
      </c>
      <c r="F66" s="6">
        <v>0.09</v>
      </c>
      <c r="G66" s="6">
        <v>0</v>
      </c>
      <c r="H66" s="6">
        <f>SUM(C66:G66)</f>
        <v>0.09</v>
      </c>
    </row>
    <row r="67" spans="2:8">
      <c r="B67" s="94" t="s">
        <v>310</v>
      </c>
      <c r="C67" s="7">
        <v>0</v>
      </c>
      <c r="D67" s="7">
        <v>0</v>
      </c>
      <c r="E67" s="7">
        <v>0</v>
      </c>
      <c r="F67" s="7">
        <v>0.09</v>
      </c>
      <c r="G67" s="7">
        <v>0</v>
      </c>
      <c r="H67" s="95">
        <f t="shared" ref="H67:H81" si="3">SUM(C67:G67)</f>
        <v>0.09</v>
      </c>
    </row>
    <row r="68" spans="2:8">
      <c r="B68" s="50" t="s">
        <v>276</v>
      </c>
      <c r="C68" s="106">
        <v>0</v>
      </c>
      <c r="D68" s="106">
        <v>0</v>
      </c>
      <c r="E68" s="106">
        <v>0</v>
      </c>
      <c r="F68" s="106">
        <v>0.09</v>
      </c>
      <c r="G68" s="106">
        <v>0</v>
      </c>
      <c r="H68" s="8">
        <f t="shared" si="3"/>
        <v>0.09</v>
      </c>
    </row>
    <row r="69" spans="2:8">
      <c r="B69" s="5" t="s">
        <v>311</v>
      </c>
      <c r="C69" s="6">
        <v>0</v>
      </c>
      <c r="D69" s="6">
        <v>0</v>
      </c>
      <c r="E69" s="6">
        <v>0.21618997000000001</v>
      </c>
      <c r="F69" s="6">
        <v>0</v>
      </c>
      <c r="G69" s="6">
        <v>0</v>
      </c>
      <c r="H69" s="6">
        <f t="shared" si="3"/>
        <v>0.21618997000000001</v>
      </c>
    </row>
    <row r="70" spans="2:8">
      <c r="B70" s="94" t="s">
        <v>312</v>
      </c>
      <c r="C70" s="7">
        <v>0</v>
      </c>
      <c r="D70" s="7">
        <v>0</v>
      </c>
      <c r="E70" s="7">
        <v>0.21618997000000001</v>
      </c>
      <c r="F70" s="7">
        <v>0</v>
      </c>
      <c r="G70" s="7">
        <v>0</v>
      </c>
      <c r="H70" s="95">
        <f t="shared" si="3"/>
        <v>0.21618997000000001</v>
      </c>
    </row>
    <row r="71" spans="2:8">
      <c r="B71" s="50" t="s">
        <v>276</v>
      </c>
      <c r="C71" s="106">
        <v>0</v>
      </c>
      <c r="D71" s="106">
        <v>0</v>
      </c>
      <c r="E71" s="106">
        <v>0.21618997000000001</v>
      </c>
      <c r="F71" s="106">
        <v>0</v>
      </c>
      <c r="G71" s="106">
        <v>0</v>
      </c>
      <c r="H71" s="8">
        <f t="shared" si="3"/>
        <v>0.21618997000000001</v>
      </c>
    </row>
    <row r="72" spans="2:8">
      <c r="B72" s="5" t="s">
        <v>313</v>
      </c>
      <c r="C72" s="6">
        <v>0</v>
      </c>
      <c r="D72" s="6">
        <v>0</v>
      </c>
      <c r="E72" s="6">
        <v>0</v>
      </c>
      <c r="F72" s="6">
        <v>0</v>
      </c>
      <c r="G72" s="6">
        <v>0.10481939999999999</v>
      </c>
      <c r="H72" s="6">
        <f t="shared" si="3"/>
        <v>0.10481939999999999</v>
      </c>
    </row>
    <row r="73" spans="2:8">
      <c r="B73" s="94" t="s">
        <v>314</v>
      </c>
      <c r="C73" s="7">
        <v>0</v>
      </c>
      <c r="D73" s="7">
        <v>0</v>
      </c>
      <c r="E73" s="7">
        <v>0</v>
      </c>
      <c r="F73" s="7">
        <v>0</v>
      </c>
      <c r="G73" s="7">
        <v>0.10481939999999999</v>
      </c>
      <c r="H73" s="95">
        <f t="shared" si="3"/>
        <v>0.10481939999999999</v>
      </c>
    </row>
    <row r="74" spans="2:8">
      <c r="B74" s="50" t="s">
        <v>276</v>
      </c>
      <c r="C74" s="106">
        <v>0</v>
      </c>
      <c r="D74" s="106">
        <v>0</v>
      </c>
      <c r="E74" s="106">
        <v>0</v>
      </c>
      <c r="F74" s="106">
        <v>0</v>
      </c>
      <c r="G74" s="106">
        <v>0.10481939999999999</v>
      </c>
      <c r="H74" s="8">
        <f t="shared" si="3"/>
        <v>0.10481939999999999</v>
      </c>
    </row>
    <row r="75" spans="2:8">
      <c r="B75" s="5" t="s">
        <v>315</v>
      </c>
      <c r="C75" s="6">
        <v>0</v>
      </c>
      <c r="D75" s="6">
        <v>460.92253399999998</v>
      </c>
      <c r="E75" s="6">
        <v>882.19159999999999</v>
      </c>
      <c r="F75" s="6">
        <v>21.721334250000002</v>
      </c>
      <c r="G75" s="6">
        <v>0</v>
      </c>
      <c r="H75" s="6">
        <f t="shared" si="3"/>
        <v>1364.8354682499998</v>
      </c>
    </row>
    <row r="76" spans="2:8">
      <c r="B76" s="94" t="s">
        <v>316</v>
      </c>
      <c r="C76" s="7">
        <v>0</v>
      </c>
      <c r="D76" s="7">
        <v>460.92253399999998</v>
      </c>
      <c r="E76" s="7">
        <v>882.19159999999999</v>
      </c>
      <c r="F76" s="7">
        <v>21.721334250000002</v>
      </c>
      <c r="G76" s="7">
        <v>0</v>
      </c>
      <c r="H76" s="95">
        <f t="shared" si="3"/>
        <v>1364.8354682499998</v>
      </c>
    </row>
    <row r="77" spans="2:8">
      <c r="B77" s="50" t="s">
        <v>276</v>
      </c>
      <c r="C77" s="106">
        <v>0</v>
      </c>
      <c r="D77" s="106">
        <v>460.74560000000002</v>
      </c>
      <c r="E77" s="106">
        <v>881.14160000000004</v>
      </c>
      <c r="F77" s="106">
        <v>15.071999999999999</v>
      </c>
      <c r="G77" s="106">
        <v>0</v>
      </c>
      <c r="H77" s="8">
        <f t="shared" si="3"/>
        <v>1356.9592</v>
      </c>
    </row>
    <row r="78" spans="2:8">
      <c r="B78" s="50" t="s">
        <v>317</v>
      </c>
      <c r="C78" s="106">
        <v>0</v>
      </c>
      <c r="D78" s="106">
        <v>0.17693400000000001</v>
      </c>
      <c r="E78" s="106">
        <v>1.05</v>
      </c>
      <c r="F78" s="106">
        <v>6.6493342499999999</v>
      </c>
      <c r="G78" s="106">
        <v>0</v>
      </c>
      <c r="H78" s="8">
        <f t="shared" si="3"/>
        <v>7.8762682499999999</v>
      </c>
    </row>
    <row r="79" spans="2:8">
      <c r="B79" s="5" t="s">
        <v>318</v>
      </c>
      <c r="C79" s="6">
        <v>0</v>
      </c>
      <c r="D79" s="6">
        <v>0</v>
      </c>
      <c r="E79" s="6">
        <v>8.5819999999999994E-2</v>
      </c>
      <c r="F79" s="6">
        <v>8.5025000000000003E-2</v>
      </c>
      <c r="G79" s="6">
        <v>0</v>
      </c>
      <c r="H79" s="6">
        <f t="shared" si="3"/>
        <v>0.170845</v>
      </c>
    </row>
    <row r="80" spans="2:8">
      <c r="B80" s="94" t="s">
        <v>319</v>
      </c>
      <c r="C80" s="7">
        <v>0</v>
      </c>
      <c r="D80" s="7">
        <v>0</v>
      </c>
      <c r="E80" s="7">
        <v>8.5819999999999994E-2</v>
      </c>
      <c r="F80" s="7">
        <v>8.5025000000000003E-2</v>
      </c>
      <c r="G80" s="7">
        <v>0</v>
      </c>
      <c r="H80" s="95">
        <f t="shared" si="3"/>
        <v>0.170845</v>
      </c>
    </row>
    <row r="81" spans="2:8">
      <c r="B81" s="50" t="s">
        <v>276</v>
      </c>
      <c r="C81" s="106">
        <v>0</v>
      </c>
      <c r="D81" s="106">
        <v>0</v>
      </c>
      <c r="E81" s="106">
        <v>8.5819999999999994E-2</v>
      </c>
      <c r="F81" s="106">
        <v>8.5025000000000003E-2</v>
      </c>
      <c r="G81" s="106">
        <v>0</v>
      </c>
      <c r="H81" s="8">
        <f t="shared" si="3"/>
        <v>0.170845</v>
      </c>
    </row>
    <row r="82" spans="2:8">
      <c r="B82" s="10" t="s">
        <v>267</v>
      </c>
      <c r="C82" s="11">
        <f>C12+C62</f>
        <v>3942.0423978499998</v>
      </c>
      <c r="D82" s="11">
        <f>D12+D62</f>
        <v>8840.0025050200002</v>
      </c>
      <c r="E82" s="11">
        <f>E12+E62</f>
        <v>4859.0335659399998</v>
      </c>
      <c r="F82" s="11">
        <f>F12+F62</f>
        <v>11715.282612009998</v>
      </c>
      <c r="G82" s="11">
        <f t="shared" ref="G82" si="4">G12+G62</f>
        <v>115.93842522</v>
      </c>
      <c r="H82" s="11">
        <f>H12+H62</f>
        <v>29472.299506039999</v>
      </c>
    </row>
    <row r="83" spans="2:8">
      <c r="B83" s="113" t="s">
        <v>47</v>
      </c>
    </row>
    <row r="84" spans="2:8">
      <c r="B84" s="113" t="s">
        <v>268</v>
      </c>
    </row>
  </sheetData>
  <mergeCells count="10">
    <mergeCell ref="H10:H11"/>
    <mergeCell ref="A1:I1"/>
    <mergeCell ref="A2:I2"/>
    <mergeCell ref="A3:I3"/>
    <mergeCell ref="A5:I5"/>
    <mergeCell ref="A6:I6"/>
    <mergeCell ref="A7:I7"/>
    <mergeCell ref="A8:I8"/>
    <mergeCell ref="B10:B11"/>
    <mergeCell ref="C10:F10"/>
  </mergeCells>
  <pageMargins left="0.7" right="0.7" top="0.75" bottom="0.75" header="0.3" footer="0.3"/>
  <pageSetup orientation="landscape" horizontalDpi="4294967295" verticalDpi="4294967295" r:id="rId1"/>
  <ignoredErrors>
    <ignoredError sqref="H6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Katherine M. Peguero F.</cp:lastModifiedBy>
  <cp:revision/>
  <dcterms:created xsi:type="dcterms:W3CDTF">2020-08-19T17:32:46Z</dcterms:created>
  <dcterms:modified xsi:type="dcterms:W3CDTF">2021-07-01T18:33:56Z</dcterms:modified>
  <cp:category/>
  <cp:contentStatus/>
</cp:coreProperties>
</file>