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Modificados/Febrero 2021/"/>
    </mc:Choice>
  </mc:AlternateContent>
  <xr:revisionPtr revIDLastSave="6" documentId="13_ncr:1_{74EB0608-9D31-43FB-82A8-2229640B58AE}" xr6:coauthVersionLast="46" xr6:coauthVersionMax="46" xr10:uidLastSave="{52FABC82-0A78-4CDF-8AD6-38D3888C09D0}"/>
  <bookViews>
    <workbookView xWindow="-120" yWindow="-120" windowWidth="29040" windowHeight="15840" xr2:uid="{00000000-000D-0000-FFFF-FFFF00000000}"/>
  </bookViews>
  <sheets>
    <sheet name="Fiscal Mes" sheetId="1" r:id="rId1"/>
    <sheet name="Económica" sheetId="3" r:id="rId2"/>
    <sheet name="Fiscal Inst" sheetId="4" r:id="rId3"/>
    <sheet name="Funcional" sheetId="29" r:id="rId4"/>
    <sheet name="Objetal" sheetId="27" r:id="rId5"/>
    <sheet name="Recursos COVID" sheetId="38" r:id="rId6"/>
    <sheet name="Programas COVID" sheetId="37"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5" hidden="1">[1]FLUJO!$B$7929:$C$7929</definedName>
    <definedName name="__123Graph_B" hidden="1">[1]FLUJO!$B$7929:$C$7929</definedName>
    <definedName name="__123Graph_C" localSheetId="5" hidden="1">[1]FLUJO!$B$7936:$C$7936</definedName>
    <definedName name="__123Graph_C" hidden="1">[1]FLUJO!$B$7936:$C$7936</definedName>
    <definedName name="__123Graph_D" localSheetId="5" hidden="1">[1]FLUJO!$B$7942:$C$7942</definedName>
    <definedName name="__123Graph_D" hidden="1">[1]FLUJO!$B$7942:$C$7942</definedName>
    <definedName name="__123Graph_X" localSheetId="5"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6">'Programas COVID'!$A$1:$J$11</definedName>
    <definedName name="_xlnm.Print_Area" localSheetId="5">'Recursos COVID'!$A$1:$D$39</definedName>
    <definedName name="Button_13">"CLAGA2000_Consolidado_2001_List"</definedName>
    <definedName name="FORMATO">#N/A</definedName>
    <definedName name="FUENTE" localSheetId="3">#REF!</definedName>
    <definedName name="FUENTE" localSheetId="4">#REF!</definedName>
    <definedName name="FUENTE" localSheetId="6">#REF!</definedName>
    <definedName name="FUENTE" localSheetId="5">#REF!</definedName>
    <definedName name="FUENTE">#REF!</definedName>
    <definedName name="fuente1" localSheetId="3">#REF!</definedName>
    <definedName name="fuente1" localSheetId="4">#REF!</definedName>
    <definedName name="fuente1" localSheetId="6">#REF!</definedName>
    <definedName name="fuente1" localSheetId="5">#REF!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38" l="1"/>
  <c r="E38" i="38"/>
  <c r="E37" i="38"/>
  <c r="E36" i="38"/>
  <c r="E35" i="38"/>
  <c r="E34" i="38" s="1"/>
  <c r="D34" i="38"/>
  <c r="C34" i="38"/>
  <c r="E33" i="38"/>
  <c r="E32" i="38"/>
  <c r="E31" i="38"/>
  <c r="E30" i="38"/>
  <c r="E29" i="38"/>
  <c r="E28" i="38"/>
  <c r="E27" i="38"/>
  <c r="E26" i="38"/>
  <c r="E25" i="38"/>
  <c r="E24" i="38"/>
  <c r="E23" i="38"/>
  <c r="E22" i="38"/>
  <c r="E21" i="38"/>
  <c r="E20" i="38"/>
  <c r="E19" i="38"/>
  <c r="E18" i="38"/>
  <c r="E17" i="38"/>
  <c r="E16" i="38"/>
  <c r="E15" i="38"/>
  <c r="E14" i="38"/>
  <c r="E13" i="38"/>
  <c r="D12" i="38"/>
  <c r="D39" i="38" s="1"/>
  <c r="C12" i="38"/>
  <c r="C39" i="38" s="1"/>
  <c r="E39" i="38" s="1"/>
  <c r="D111" i="29" l="1"/>
  <c r="D110" i="29" s="1"/>
  <c r="D115" i="29"/>
  <c r="D114" i="29" s="1"/>
  <c r="D113" i="29" s="1"/>
  <c r="D13" i="37"/>
  <c r="E13" i="37"/>
  <c r="F13" i="37"/>
  <c r="F12" i="37"/>
  <c r="D75" i="27"/>
  <c r="D14" i="3" l="1"/>
  <c r="D17" i="4"/>
  <c r="D42" i="4" l="1"/>
  <c r="D44" i="4"/>
  <c r="D46" i="4"/>
  <c r="D73" i="27"/>
  <c r="D72" i="27" s="1"/>
  <c r="D68" i="27"/>
  <c r="D64" i="27"/>
  <c r="D54" i="27"/>
  <c r="D48" i="27"/>
  <c r="D40" i="27"/>
  <c r="D30" i="27"/>
  <c r="D20" i="27"/>
  <c r="D45" i="29"/>
  <c r="D55" i="4"/>
  <c r="D52" i="4"/>
  <c r="D50" i="4"/>
  <c r="D48" i="4"/>
  <c r="F11" i="37" l="1"/>
  <c r="C75" i="27"/>
  <c r="C57" i="4" l="1"/>
  <c r="C55" i="4"/>
  <c r="C54" i="4" l="1"/>
  <c r="E15" i="1"/>
  <c r="C115" i="29" l="1"/>
  <c r="C114" i="29" s="1"/>
  <c r="C113" i="29" s="1"/>
  <c r="C111" i="29" l="1"/>
  <c r="C110" i="29" s="1"/>
  <c r="C41" i="29"/>
  <c r="C43" i="29"/>
  <c r="C54" i="29"/>
  <c r="C56" i="29"/>
  <c r="D41" i="29"/>
  <c r="D43" i="29"/>
  <c r="D54" i="29"/>
  <c r="D56" i="29"/>
  <c r="C67" i="29" l="1"/>
  <c r="C23" i="29"/>
  <c r="C27" i="29"/>
  <c r="C48" i="29"/>
  <c r="C35" i="29"/>
  <c r="C101" i="29"/>
  <c r="D35" i="29"/>
  <c r="C20" i="29"/>
  <c r="C15" i="29"/>
  <c r="C58" i="29"/>
  <c r="C64" i="29"/>
  <c r="C81" i="29"/>
  <c r="C76" i="29"/>
  <c r="C71" i="29"/>
  <c r="C45" i="29"/>
  <c r="C38" i="29"/>
  <c r="C89" i="29"/>
  <c r="D64" i="29"/>
  <c r="D89" i="29"/>
  <c r="D20" i="29"/>
  <c r="D15" i="29"/>
  <c r="D101" i="29"/>
  <c r="D67" i="29"/>
  <c r="D48" i="29"/>
  <c r="D23" i="29"/>
  <c r="D81" i="29"/>
  <c r="D76" i="29"/>
  <c r="D71" i="29"/>
  <c r="D58" i="29"/>
  <c r="D38" i="29"/>
  <c r="D27" i="29"/>
  <c r="C63" i="29" l="1"/>
  <c r="C34" i="29"/>
  <c r="D63" i="29"/>
  <c r="D34" i="29"/>
  <c r="D70" i="29"/>
  <c r="D14" i="29"/>
  <c r="D13" i="29" l="1"/>
  <c r="D117" i="29" s="1"/>
  <c r="D15" i="1"/>
  <c r="E12" i="1"/>
  <c r="D12" i="1"/>
  <c r="E24" i="1"/>
  <c r="D24" i="1"/>
  <c r="D23" i="1" l="1"/>
  <c r="E23" i="1"/>
  <c r="C73" i="27"/>
  <c r="C72" i="27" l="1"/>
  <c r="C48" i="27"/>
  <c r="C40" i="27"/>
  <c r="C14" i="27"/>
  <c r="C64" i="27"/>
  <c r="C30" i="27"/>
  <c r="C68" i="27"/>
  <c r="C54" i="27"/>
  <c r="C20" i="27"/>
  <c r="D22" i="1" l="1"/>
  <c r="D21" i="1"/>
  <c r="D20" i="1"/>
  <c r="D57" i="4" l="1"/>
  <c r="D54" i="4" s="1"/>
  <c r="D14" i="4"/>
  <c r="C42" i="4"/>
  <c r="C44" i="4"/>
  <c r="C46" i="4"/>
  <c r="C48" i="4"/>
  <c r="C50" i="4"/>
  <c r="C52" i="4"/>
  <c r="C28" i="3" l="1"/>
  <c r="C27" i="3" s="1"/>
  <c r="D20" i="3"/>
  <c r="D13" i="3" s="1"/>
  <c r="D28" i="3"/>
  <c r="D27" i="3" s="1"/>
  <c r="D13" i="4"/>
  <c r="D63" i="4" s="1"/>
  <c r="C14" i="4"/>
  <c r="C17" i="4"/>
  <c r="C20" i="3"/>
  <c r="C14" i="3"/>
  <c r="D14" i="27"/>
  <c r="E20" i="1"/>
  <c r="E22" i="1"/>
  <c r="E21" i="1"/>
  <c r="C13" i="3" l="1"/>
  <c r="C31" i="3" s="1"/>
  <c r="C13" i="4"/>
  <c r="D13" i="27"/>
  <c r="D77" i="27" s="1"/>
  <c r="D31" i="3"/>
  <c r="C13" i="27"/>
  <c r="C77" i="27" s="1"/>
  <c r="C63" i="4" l="1"/>
  <c r="C14" i="29"/>
  <c r="C70" i="29"/>
  <c r="C13" i="29" l="1"/>
  <c r="C117"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A08E455-A253-4AB3-94A5-F5F37CF42FAB}"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F49200C8-1D36-4927-850E-7B13B8C07A08}" odcFile="C:\Users\kpeguero\Documents\Mis archivos de origen de datos\172.16.71.11 DIGEPRES DM_DG_PRESUPUESTO.odc" keepAlive="1" name="172.16.71.11 DIGEPRES DM_DG_PRESUPUESTO1" description="Modelo de Datos de la Direccion General de Presupuesto" type="5" refreshedVersion="6" background="1">
    <dbPr connection="Provider=MSOLAP.8;Persist Security Info=True;User ID=oRhacienda\krodriguez;Initial Catalog=DIGEPRES;Data Source=172.16.71.11;Location=172.16.71.11;MDX Compatibility=1;Safety Options=2;MDX Missing Member Mode=Error;Update Isolation Level=2" command="DM_DG_PRESUPUESTO" commandType="1"/>
    <olapPr sendLocale="1" rowDrillCount="1000"/>
  </connection>
  <connection id="3" xr16:uid="{00000000-0015-0000-FFFF-FFFF00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1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<sst xmlns="http://schemas.openxmlformats.org/spreadsheetml/2006/main" count="377" uniqueCount="287">
  <si>
    <t>MINISTERIO DE HACIENDA</t>
  </si>
  <si>
    <t>DIRECCIÓN GENERAL DE PRESUPUESTO</t>
  </si>
  <si>
    <t>DIRECCIÓN DE ESTUDIOS ECONÓMICOS Y SEGUIMIENTO FINANCIERO</t>
  </si>
  <si>
    <t>Cuenta de Ahorro, Inversión y Financiamiento</t>
  </si>
  <si>
    <t>Gobierno Central</t>
  </si>
  <si>
    <t>Ejecución 1ro de enero - 12 de febrero 2021*</t>
  </si>
  <si>
    <t>En Millones RD$</t>
  </si>
  <si>
    <t>Indicadores</t>
  </si>
  <si>
    <t>Pres. Aprobado</t>
  </si>
  <si>
    <t>Devengado</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</si>
  <si>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</si>
  <si>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</si>
  <si>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</si>
  <si>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</si>
  <si>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</si>
  <si>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</si>
  <si>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</si>
  <si>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</si>
  <si>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</si>
  <si>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</si>
  <si>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</si>
  <si>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</si>
  <si>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</si>
  <si>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</si>
  <si>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</si>
  <si>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</si>
  <si>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 Fecha de imputación al 12 de febrero y fecha de registro al 15 de febrero. La fecha de imputación representa los gastos o ingresos en el momento de su ejecución, mientras que la fecha de registro representa el momento de su registro en el sistema, en la medida que se van regularizando los pagos.</t>
  </si>
  <si>
    <t xml:space="preserve">Fuente: Sistema de Información de la Gestión Financiera </t>
  </si>
  <si>
    <t>Ejecución del Gasto del Gobierno Central</t>
  </si>
  <si>
    <t xml:space="preserve">Clasificación Económica </t>
  </si>
  <si>
    <t>2.1.2 - Gastos de consumo</t>
  </si>
  <si>
    <t>2.1.3 - Prestaciones de la seguridad social</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</si>
  <si>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</si>
  <si>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</si>
  <si>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</si>
  <si>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</si>
  <si>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</si>
  <si>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</si>
  <si>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</si>
  <si>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</si>
  <si>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</si>
  <si>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</si>
  <si>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</si>
  <si>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</si>
  <si>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</si>
  <si>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</si>
  <si>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</si>
  <si>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</si>
  <si>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</si>
  <si>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</si>
  <si>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</si>
  <si>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</si>
  <si>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</si>
  <si>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</si>
  <si>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</si>
  <si>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</si>
  <si>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</si>
  <si>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</si>
  <si>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</si>
  <si>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</si>
  <si>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</si>
  <si>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</si>
  <si>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</si>
  <si>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</si>
  <si>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</si>
  <si>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</si>
  <si>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</si>
  <si>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</si>
  <si>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</si>
  <si>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</si>
  <si>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</si>
  <si>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</si>
  <si>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</si>
  <si>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</si>
  <si>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</si>
  <si>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</si>
  <si>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</si>
  <si>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</si>
  <si>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</si>
  <si>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</si>
  <si>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</si>
  <si>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</si>
  <si>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</si>
  <si>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</si>
  <si>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</si>
  <si>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</si>
  <si>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</si>
  <si>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</si>
  <si>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</si>
  <si>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</si>
  <si>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</si>
  <si>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</si>
  <si>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</si>
  <si>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</si>
  <si>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</si>
  <si>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</si>
  <si>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</si>
  <si>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</si>
  <si>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</si>
  <si>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</si>
  <si>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</si>
  <si>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</si>
  <si>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</si>
  <si>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</si>
  <si>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</si>
  <si>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</si>
  <si>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</si>
  <si>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</si>
  <si>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</si>
  <si>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</si>
  <si>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</si>
  <si>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</si>
  <si>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</si>
  <si>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</si>
  <si>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</si>
  <si>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</si>
  <si>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</si>
  <si>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</si>
  <si>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</si>
  <si>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</si>
  <si>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2.5.02 - Manufacturas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</si>
  <si>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</si>
  <si>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</si>
  <si>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</si>
  <si>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</si>
  <si>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</si>
  <si>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</si>
  <si>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</si>
  <si>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</si>
  <si>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</si>
  <si>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</si>
  <si>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</si>
  <si>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2.9.01 - Comercio de distribución almacenamiento y depósito</t>
  </si>
  <si>
    <t>2.9.02 - Hoteles y restaurantes</t>
  </si>
  <si>
    <t>2.9.03 - Turismo</t>
  </si>
  <si>
    <t>2.9.04 - Proyectos de desarrollo de servicios integrados</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</si>
  <si>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</si>
  <si>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</si>
  <si>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</si>
  <si>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</si>
  <si>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</si>
  <si>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</si>
  <si>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</si>
  <si>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</si>
  <si>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</si>
  <si>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</si>
  <si>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</si>
  <si>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</si>
  <si>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4.1.99 - Planificación, gestión y supervisión de vivienda y servicios comunitarios</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</si>
  <si>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</si>
  <si>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</si>
  <si>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</si>
  <si>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</si>
  <si>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</si>
  <si>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</si>
  <si>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</si>
  <si>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</si>
  <si>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</si>
  <si>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</si>
  <si>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</si>
  <si>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</si>
  <si>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</si>
  <si>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</si>
  <si>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</si>
  <si>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</si>
  <si>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</si>
  <si>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</si>
  <si>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</si>
  <si>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</si>
  <si>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</si>
  <si>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</si>
  <si>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</si>
  <si>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</si>
  <si>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</si>
  <si>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</si>
  <si>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</si>
  <si>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</si>
  <si>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</si>
  <si>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</si>
  <si>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</si>
  <si>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</si>
  <si>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</si>
  <si>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</si>
  <si>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</si>
  <si>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</si>
  <si>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</si>
  <si>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</si>
  <si>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</si>
  <si>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</si>
  <si>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</si>
  <si>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Ejecución 1ro de enero -12 de febrero 2021*</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</si>
  <si>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</si>
  <si>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</si>
  <si>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</si>
  <si>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</si>
  <si>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</si>
  <si>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</si>
  <si>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</si>
  <si>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</si>
  <si>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</si>
  <si>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</si>
  <si>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</si>
  <si>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</si>
  <si>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</si>
  <si>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</si>
  <si>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</si>
  <si>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</si>
  <si>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</si>
  <si>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</si>
  <si>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</si>
  <si>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</si>
  <si>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</si>
  <si>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</si>
  <si>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</si>
  <si>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</si>
  <si>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</si>
  <si>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</si>
  <si>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</si>
  <si>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</si>
  <si>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</si>
  <si>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</si>
  <si>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</si>
  <si>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</si>
  <si>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</si>
  <si>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</si>
  <si>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</si>
  <si>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</si>
  <si>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</si>
  <si>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</si>
  <si>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</si>
  <si>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</si>
  <si>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</si>
  <si>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</si>
  <si>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</si>
  <si>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</si>
  <si>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</si>
  <si>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</si>
  <si>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</si>
  <si>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</si>
  <si>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</si>
  <si>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</si>
  <si>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</si>
  <si>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</si>
  <si>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</si>
  <si>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</si>
  <si>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</si>
  <si>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</si>
  <si>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</si>
  <si>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</si>
  <si>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</si>
  <si>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</si>
  <si>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</si>
  <si>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</si>
  <si>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Recursos Ejecutados COVID-19</t>
  </si>
  <si>
    <t>Ejecución 1ro de enero - 12 de febrero 2021</t>
  </si>
  <si>
    <t>Capítulo/Sub-Capítulo/Fuente Específica</t>
  </si>
  <si>
    <t>Presupuesto Ejecutado</t>
  </si>
  <si>
    <t>Total Ejecución</t>
  </si>
  <si>
    <t>Enero</t>
  </si>
  <si>
    <t>Febrero</t>
  </si>
  <si>
    <t>Total General</t>
  </si>
  <si>
    <t>Ejecución Gastos: Por fecha de imputación al 12 de febrero y fecha de registro al 15 de febrero.</t>
  </si>
  <si>
    <t xml:space="preserve">Gobierno Central y Organismos Descentralizados y Autónomos No Financieros </t>
  </si>
  <si>
    <t>GOBIERNO CENTRAL</t>
  </si>
  <si>
    <t>0201-PRESIDENCIA DE LA REPÚBLICA</t>
  </si>
  <si>
    <t>02-GABINETE DE LA POLÍTICA SOCIAL</t>
  </si>
  <si>
    <t>0100-FONDO GENERAL</t>
  </si>
  <si>
    <t>0203-MINISTERIO DE DEFENSA</t>
  </si>
  <si>
    <t>01-MINISTERIO DE DEFENSA</t>
  </si>
  <si>
    <t>100-TESORO NACIONAL</t>
  </si>
  <si>
    <t>02-EJÉRCITO DE LA REPÚBLICA DOMINICANA</t>
  </si>
  <si>
    <t>03-ARMADA DE LA REPÚBLICA DOMINICANA</t>
  </si>
  <si>
    <t>04-FUERZA AEREA DE LA REPÚBLICA DOMINICANA</t>
  </si>
  <si>
    <t>0206-MINISTERIO DE EDUCACIÓN</t>
  </si>
  <si>
    <t>01-MINISTERIO DE EDUCACIÓN</t>
  </si>
  <si>
    <t>0207-MINISTERIO DE SALUD PÚBLICA Y ASISTENCIA SOCIAL</t>
  </si>
  <si>
    <t>01-MINISTERIO DE SALUD PÚBLICA Y ASISTENCIA SOCIAL</t>
  </si>
  <si>
    <t>0999-ADMINISTRACION DE OBLIGACIONES DEL TESORO NACIONAL</t>
  </si>
  <si>
    <t>01-ADM. DE OBLIGACIONES DEL TESORO</t>
  </si>
  <si>
    <t>ORGANISMOS DESCENTRALIZADOS Y AUTÓNOMOS NO FINANCIEROS</t>
  </si>
  <si>
    <t>5180-DIRECCIÓN CENTRAL DEL SERVICIO NACIONAL DE SALUD</t>
  </si>
  <si>
    <t>01-DIRECCIÓN CENTRAL DEL SERVICIO NACIONAL DE SALUD</t>
  </si>
  <si>
    <t>9995-VENTAS DE SERVICIOS</t>
  </si>
  <si>
    <t>Ejecución Gastos: Por fecha de imputación al 12 de febrero y fecha de registro al 15 de febero.</t>
  </si>
  <si>
    <t>Recursos Ejecutados Programas COVID-19</t>
  </si>
  <si>
    <t>Fondo de Asistencia Solidaria al Empleado (FASE)</t>
  </si>
  <si>
    <t>Quédate en Casa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</si>
</sst>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0.0"/>
    <numFmt numFmtId="166" formatCode="0.0%"/>
  </numFmts>
  <fonts count="27"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2">
    <border>
      <left/>
      <right/>
      <top/>
      <bottom/>
      <diagonal/>
    </border>
    <border>
      <left/>
      <right/>
      <top/>
      <bottom style="thin">
        <color theme="4" tint="0.39997558519241921"/>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cellStyleXfs>
  <cellXfs count="149">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6" fillId="0" borderId="0" xfId="1" applyNumberFormat="1" applyFont="1"/>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22" fillId="0" borderId="0" xfId="0" applyNumberFormat="1" applyFont="1" applyFill="1" applyBorder="1" applyAlignment="1">
      <alignment vertical="top" wrapText="1" readingOrder="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165" fontId="17" fillId="3" borderId="0" xfId="0" applyNumberFormat="1" applyFont="1" applyFill="1" applyBorder="1" applyAlignment="1">
      <alignment vertical="center" wrapText="1"/>
    </xf>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0" fontId="17" fillId="4" borderId="0" xfId="0" applyFont="1" applyFill="1" applyBorder="1" applyAlignment="1">
      <alignment horizontal="left"/>
    </xf>
    <xf numFmtId="164" fontId="17" fillId="4" borderId="0" xfId="1" applyNumberFormat="1" applyFont="1" applyFill="1" applyBorder="1" applyAlignment="1">
      <alignment horizontal="right"/>
    </xf>
    <xf numFmtId="0" fontId="17" fillId="4" borderId="0" xfId="0" applyFont="1" applyFill="1" applyBorder="1" applyAlignment="1">
      <alignment horizontal="center" vertical="center" wrapText="1"/>
    </xf>
    <xf numFmtId="43" fontId="0" fillId="2" borderId="0" xfId="1" applyFont="1" applyFill="1"/>
    <xf numFmtId="0" fontId="0" fillId="0" borderId="0" xfId="0" applyFill="1"/>
    <xf numFmtId="164" fontId="0" fillId="0" borderId="0" xfId="1" applyNumberFormat="1" applyFont="1"/>
    <xf numFmtId="0" fontId="6" fillId="2" borderId="0" xfId="0" applyFont="1" applyFill="1" applyBorder="1" applyAlignment="1">
      <alignment horizontal="left" indent="3"/>
    </xf>
    <xf numFmtId="0" fontId="9" fillId="0" borderId="0" xfId="0" applyFont="1" applyAlignment="1">
      <alignment horizontal="left" vertical="top"/>
    </xf>
    <xf numFmtId="0" fontId="5" fillId="2" borderId="0" xfId="0" applyFont="1" applyFill="1" applyAlignment="1">
      <alignment vertical="center"/>
    </xf>
    <xf numFmtId="0" fontId="15" fillId="2" borderId="0" xfId="0" applyFont="1" applyFill="1" applyAlignment="1">
      <alignment vertical="center" wrapText="1"/>
    </xf>
    <xf numFmtId="0" fontId="10" fillId="0" borderId="0" xfId="0" applyFont="1" applyBorder="1" applyAlignment="1">
      <alignment vertical="center"/>
    </xf>
    <xf numFmtId="0" fontId="0" fillId="0" borderId="0" xfId="0" applyAlignment="1">
      <alignment vertical="center"/>
    </xf>
    <xf numFmtId="164" fontId="6" fillId="0" borderId="0" xfId="0" applyNumberFormat="1" applyFont="1" applyBorder="1" applyAlignment="1">
      <alignment horizontal="right"/>
    </xf>
    <xf numFmtId="164" fontId="17" fillId="3" borderId="0" xfId="0" applyNumberFormat="1" applyFont="1" applyFill="1" applyBorder="1" applyAlignment="1">
      <alignment horizontal="right" vertical="center" wrapText="1"/>
    </xf>
    <xf numFmtId="164" fontId="6" fillId="0" borderId="0" xfId="1" applyNumberFormat="1" applyFont="1" applyFill="1" applyBorder="1" applyAlignment="1">
      <alignment horizontal="right" vertical="center" wrapText="1"/>
    </xf>
    <xf numFmtId="0" fontId="2" fillId="0" borderId="0" xfId="0" applyFont="1" applyAlignment="1">
      <alignment vertical="center" wrapText="1" readingOrder="1"/>
    </xf>
    <xf numFmtId="0" fontId="3" fillId="0" borderId="0" xfId="0" applyFont="1" applyAlignment="1">
      <alignment vertical="top" wrapText="1" readingOrder="1"/>
    </xf>
    <xf numFmtId="0" fontId="22" fillId="0" borderId="0" xfId="0" applyFont="1" applyAlignment="1">
      <alignment vertical="top" wrapText="1" readingOrder="1"/>
    </xf>
    <xf numFmtId="0" fontId="16" fillId="2" borderId="0" xfId="0" applyFont="1" applyFill="1"/>
    <xf numFmtId="0" fontId="5" fillId="2" borderId="0" xfId="0" applyFont="1" applyFill="1" applyAlignment="1">
      <alignment wrapText="1"/>
    </xf>
    <xf numFmtId="0" fontId="5" fillId="2" borderId="0" xfId="0" applyFont="1" applyFill="1"/>
    <xf numFmtId="165" fontId="9" fillId="5" borderId="0" xfId="1" applyNumberFormat="1" applyFont="1" applyFill="1" applyBorder="1" applyAlignment="1">
      <alignment horizontal="left" vertical="center" wrapText="1"/>
    </xf>
    <xf numFmtId="164" fontId="18" fillId="5" borderId="0" xfId="1" applyNumberFormat="1" applyFont="1" applyFill="1" applyBorder="1" applyAlignment="1">
      <alignment horizontal="left" vertical="center"/>
    </xf>
    <xf numFmtId="164" fontId="18" fillId="0" borderId="1" xfId="1" applyNumberFormat="1" applyFont="1" applyBorder="1" applyAlignment="1">
      <alignment horizontal="left" vertical="center"/>
    </xf>
    <xf numFmtId="0" fontId="18" fillId="0" borderId="0" xfId="5" applyFont="1" applyAlignment="1">
      <alignment horizontal="left" indent="1"/>
    </xf>
    <xf numFmtId="164" fontId="7" fillId="0" borderId="0" xfId="1" applyNumberFormat="1" applyFont="1" applyAlignment="1">
      <alignment vertical="center"/>
    </xf>
    <xf numFmtId="164" fontId="7" fillId="2" borderId="0" xfId="1" applyNumberFormat="1" applyFont="1" applyFill="1" applyBorder="1" applyAlignment="1">
      <alignment vertical="center"/>
    </xf>
    <xf numFmtId="0" fontId="19" fillId="0" borderId="0" xfId="5" applyFont="1" applyAlignment="1">
      <alignment horizontal="left" indent="2"/>
    </xf>
    <xf numFmtId="164" fontId="6" fillId="0" borderId="0" xfId="1" applyNumberFormat="1" applyFont="1" applyAlignment="1">
      <alignment vertical="center"/>
    </xf>
    <xf numFmtId="164" fontId="6" fillId="2" borderId="0" xfId="1" applyNumberFormat="1" applyFont="1" applyFill="1" applyBorder="1" applyAlignment="1">
      <alignment vertical="center"/>
    </xf>
    <xf numFmtId="164" fontId="6" fillId="2" borderId="0" xfId="0" applyNumberFormat="1" applyFont="1" applyFill="1" applyAlignment="1">
      <alignment vertical="center"/>
    </xf>
    <xf numFmtId="164" fontId="7" fillId="2" borderId="0" xfId="0" applyNumberFormat="1" applyFont="1" applyFill="1" applyAlignment="1">
      <alignment vertical="center"/>
    </xf>
    <xf numFmtId="164" fontId="18" fillId="0" borderId="0" xfId="1" applyNumberFormat="1" applyFont="1" applyBorder="1" applyAlignment="1">
      <alignment horizontal="left" vertical="center"/>
    </xf>
    <xf numFmtId="164" fontId="17" fillId="4" borderId="0" xfId="1" applyNumberFormat="1" applyFont="1" applyFill="1" applyBorder="1" applyAlignment="1">
      <alignment horizontal="right" vertical="center"/>
    </xf>
    <xf numFmtId="0" fontId="6" fillId="2" borderId="0" xfId="0" applyFont="1" applyFill="1" applyBorder="1" applyAlignment="1">
      <alignment horizontal="left" indent="2"/>
    </xf>
    <xf numFmtId="164" fontId="6" fillId="2" borderId="0" xfId="0" applyNumberFormat="1" applyFont="1" applyFill="1" applyBorder="1" applyAlignment="1">
      <alignment vertical="center"/>
    </xf>
    <xf numFmtId="164" fontId="6" fillId="0" borderId="0" xfId="1" applyNumberFormat="1" applyFont="1" applyBorder="1" applyAlignment="1">
      <alignment vertical="center"/>
    </xf>
    <xf numFmtId="0" fontId="5" fillId="2" borderId="0" xfId="0" applyFont="1" applyFill="1" applyBorder="1"/>
    <xf numFmtId="0" fontId="10" fillId="0" borderId="0" xfId="0" applyFont="1" applyAlignment="1">
      <alignment horizontal="left" vertical="center" wrapText="1"/>
    </xf>
    <xf numFmtId="0" fontId="5" fillId="2" borderId="0" xfId="0" applyFont="1" applyFill="1" applyAlignment="1">
      <alignment horizontal="center"/>
    </xf>
    <xf numFmtId="0" fontId="17" fillId="3" borderId="0" xfId="0" applyFont="1" applyFill="1" applyAlignment="1">
      <alignment horizontal="center" vertical="center" wrapText="1"/>
    </xf>
    <xf numFmtId="164" fontId="19" fillId="0" borderId="0" xfId="1" applyNumberFormat="1" applyFont="1" applyBorder="1" applyAlignment="1">
      <alignment horizontal="left" vertical="center"/>
    </xf>
    <xf numFmtId="0" fontId="2" fillId="0" borderId="0" xfId="0" applyNumberFormat="1" applyFont="1" applyFill="1" applyBorder="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Border="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13" fillId="0" borderId="0" xfId="0" applyNumberFormat="1" applyFont="1" applyFill="1" applyBorder="1" applyAlignment="1">
      <alignment horizontal="center" vertical="top" wrapText="1" readingOrder="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5" fillId="2" borderId="0" xfId="0" applyFont="1" applyFill="1" applyAlignment="1">
      <alignment horizontal="center" wrapText="1"/>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3" fillId="0" borderId="0" xfId="0" applyFont="1" applyAlignment="1">
      <alignment horizontal="center" vertical="top" wrapText="1" readingOrder="1"/>
    </xf>
    <xf numFmtId="0" fontId="16" fillId="2" borderId="0" xfId="0" applyFont="1" applyFill="1" applyAlignment="1">
      <alignment horizontal="center" wrapText="1"/>
    </xf>
    <xf numFmtId="0" fontId="20" fillId="0" borderId="0" xfId="0" applyFont="1" applyBorder="1" applyAlignment="1">
      <alignment horizontal="left" vertical="top" wrapText="1"/>
    </xf>
    <xf numFmtId="17" fontId="16" fillId="2" borderId="0" xfId="0" applyNumberFormat="1" applyFont="1" applyFill="1" applyAlignment="1">
      <alignment horizontal="center"/>
    </xf>
  </cellXfs>
  <cellStyles count="8">
    <cellStyle name="Millares" xfId="1" builtinId="3"/>
    <cellStyle name="Normal" xfId="0" builtinId="0"/>
    <cellStyle name="Normal 11 2" xfId="4" xr:uid="{00000000-0005-0000-0000-000002000000}"/>
    <cellStyle name="Normal 2" xfId="5" xr:uid="{00000000-0005-0000-0000-000003000000}"/>
    <cellStyle name="Normal 2 2" xfId="3" xr:uid="{00000000-0005-0000-0000-000004000000}"/>
    <cellStyle name="Normal 2 2 2" xfId="6" xr:uid="{00000000-0005-0000-0000-000005000000}"/>
    <cellStyle name="Normal 3" xfId="7" xr:uid="{00000000-0005-0000-0000-000006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666750</xdr:colOff>
      <xdr:row>0</xdr:row>
      <xdr:rowOff>79375</xdr:rowOff>
    </xdr:from>
    <xdr:to>
      <xdr:col>5</xdr:col>
      <xdr:colOff>848400</xdr:colOff>
      <xdr:row>2</xdr:row>
      <xdr:rowOff>301625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400800" y="79375"/>
          <a:ext cx="1562775" cy="850900"/>
        </a:xfrm>
        <a:prstGeom prst="rect">
          <a:avLst/>
        </a:prstGeom>
      </xdr:spPr>
    </xdr:pic>
    <xdr:clientData/>
  </xdr:twoCellAnchor>
  <xdr:twoCellAnchor editAs="oneCell">
    <xdr:from>
      <xdr:col>0</xdr:col>
      <xdr:colOff>457201</xdr:colOff>
      <xdr:row>0</xdr:row>
      <xdr:rowOff>93663</xdr:rowOff>
    </xdr:from>
    <xdr:to>
      <xdr:col>2</xdr:col>
      <xdr:colOff>362441</xdr:colOff>
      <xdr:row>2</xdr:row>
      <xdr:rowOff>257175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457201" y="936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1333500</xdr:colOff>
      <xdr:row>0</xdr:row>
      <xdr:rowOff>9526</xdr:rowOff>
    </xdr:from>
    <xdr:to>
      <xdr:col>5</xdr:col>
      <xdr:colOff>794907</xdr:colOff>
      <xdr:row>3</xdr:row>
      <xdr:rowOff>104776</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067675" y="9526"/>
          <a:ext cx="1842657" cy="914400"/>
        </a:xfrm>
        <a:prstGeom prst="rect">
          <a:avLst/>
        </a:prstGeom>
      </xdr:spPr>
    </xdr:pic>
    <xdr:clientData/>
  </xdr:twoCellAnchor>
  <xdr:twoCellAnchor editAs="oneCell">
    <xdr:from>
      <xdr:col>0</xdr:col>
      <xdr:colOff>371475</xdr:colOff>
      <xdr:row>0</xdr:row>
      <xdr:rowOff>66676</xdr:rowOff>
    </xdr:from>
    <xdr:to>
      <xdr:col>1</xdr:col>
      <xdr:colOff>1041792</xdr:colOff>
      <xdr:row>3</xdr:row>
      <xdr:rowOff>66676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371475" y="666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0</xdr:colOff>
      <xdr:row>0</xdr:row>
      <xdr:rowOff>180976</xdr:rowOff>
    </xdr:from>
    <xdr:to>
      <xdr:col>5</xdr:col>
      <xdr:colOff>223696</xdr:colOff>
      <xdr:row>4</xdr:row>
      <xdr:rowOff>104776</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8267701" y="180976"/>
          <a:ext cx="1881046" cy="933450"/>
        </a:xfrm>
        <a:prstGeom prst="rect">
          <a:avLst/>
        </a:prstGeom>
      </xdr:spPr>
    </xdr:pic>
    <xdr:clientData/>
  </xdr:twoCellAnchor>
  <xdr:twoCellAnchor editAs="oneCell">
    <xdr:from>
      <xdr:col>0</xdr:col>
      <xdr:colOff>523875</xdr:colOff>
      <xdr:row>0</xdr:row>
      <xdr:rowOff>200026</xdr:rowOff>
    </xdr:from>
    <xdr:to>
      <xdr:col>1</xdr:col>
      <xdr:colOff>780270</xdr:colOff>
      <xdr:row>4</xdr:row>
      <xdr:rowOff>28576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523875" y="2000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0</xdr:colOff>
      <xdr:row>0</xdr:row>
      <xdr:rowOff>76201</xdr:rowOff>
    </xdr:from>
    <xdr:to>
      <xdr:col>4</xdr:col>
      <xdr:colOff>183285</xdr:colOff>
      <xdr:row>3</xdr:row>
      <xdr:rowOff>38100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1109395</xdr:colOff>
      <xdr:row>3</xdr:row>
      <xdr:rowOff>19050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1026259</xdr:colOff>
      <xdr:row>3</xdr:row>
      <xdr:rowOff>104776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3</xdr:col>
      <xdr:colOff>495641</xdr:colOff>
      <xdr:row>0</xdr:row>
      <xdr:rowOff>85726</xdr:rowOff>
    </xdr:from>
    <xdr:to>
      <xdr:col>5</xdr:col>
      <xdr:colOff>22422</xdr:colOff>
      <xdr:row>3</xdr:row>
      <xdr:rowOff>95250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8515691" y="857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314325" cy="1333500"/>
    <xdr:pic>
      <xdr:nvPicPr>
        <xdr:cNvPr id="2" name="Imagen 1">
          <a:extLst>
            <a:ext uri="{FF2B5EF4-FFF2-40B4-BE49-F238E27FC236}">
              <a16:creationId xmlns:a16="http://schemas.microsoft.com/office/drawing/2014/main" id="{5F884F27-34C2-453D-BD0E-DAE2459806DE}"/>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oneCellAnchor>
  <xdr:oneCellAnchor>
    <xdr:from>
      <xdr:col>0</xdr:col>
      <xdr:colOff>838200</xdr:colOff>
      <xdr:row>1</xdr:row>
      <xdr:rowOff>66676</xdr:rowOff>
    </xdr:from>
    <xdr:ext cx="1628775" cy="716954"/>
    <xdr:pic>
      <xdr:nvPicPr>
        <xdr:cNvPr id="3" name="Imagen 2">
          <a:extLst>
            <a:ext uri="{FF2B5EF4-FFF2-40B4-BE49-F238E27FC236}">
              <a16:creationId xmlns:a16="http://schemas.microsoft.com/office/drawing/2014/main" id="{665FC6F0-347B-4AEF-A89F-FB100E1C256B}"/>
            </a:ext>
          </a:extLst>
        </xdr:cNvPr>
        <xdr:cNvPicPr>
          <a:picLocks noChangeAspect="1"/>
        </xdr:cNvPicPr>
      </xdr:nvPicPr>
      <xdr:blipFill>
        <a:blip xmlns:r="http://schemas.openxmlformats.org/officeDocument/2006/relationships" r:embed="rId2"/>
        <a:stretch>
          <a:fillRect/>
        </a:stretch>
      </xdr:blipFill>
      <xdr:spPr>
        <a:xfrm>
          <a:off x="838200" y="428626"/>
          <a:ext cx="1628775" cy="716954"/>
        </a:xfrm>
        <a:prstGeom prst="rect">
          <a:avLst/>
        </a:prstGeom>
      </xdr:spPr>
    </xdr:pic>
    <xdr:clientData/>
  </xdr:oneCellAnchor>
  <xdr:oneCellAnchor>
    <xdr:from>
      <xdr:col>4</xdr:col>
      <xdr:colOff>0</xdr:colOff>
      <xdr:row>0</xdr:row>
      <xdr:rowOff>247651</xdr:rowOff>
    </xdr:from>
    <xdr:ext cx="1554885" cy="781049"/>
    <xdr:pic>
      <xdr:nvPicPr>
        <xdr:cNvPr id="4" name="Imagen 3">
          <a:extLst>
            <a:ext uri="{FF2B5EF4-FFF2-40B4-BE49-F238E27FC236}">
              <a16:creationId xmlns:a16="http://schemas.microsoft.com/office/drawing/2014/main" id="{1B6D27D9-CB0C-4ABB-8818-6FBB8F5A587E}"/>
            </a:ext>
          </a:extLst>
        </xdr:cNvPr>
        <xdr:cNvPicPr>
          <a:picLocks noChangeAspect="1"/>
        </xdr:cNvPicPr>
      </xdr:nvPicPr>
      <xdr:blipFill>
        <a:blip xmlns:r="http://schemas.openxmlformats.org/officeDocument/2006/relationships" r:embed="rId3"/>
        <a:stretch>
          <a:fillRect/>
        </a:stretch>
      </xdr:blipFill>
      <xdr:spPr>
        <a:xfrm>
          <a:off x="8610600" y="247651"/>
          <a:ext cx="1554885" cy="78104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85725</xdr:colOff>
      <xdr:row>0</xdr:row>
      <xdr:rowOff>112569</xdr:rowOff>
    </xdr:from>
    <xdr:to>
      <xdr:col>2</xdr:col>
      <xdr:colOff>844872</xdr:colOff>
      <xdr:row>3</xdr:row>
      <xdr:rowOff>66676</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352425" y="112569"/>
          <a:ext cx="1778322" cy="782782"/>
        </a:xfrm>
        <a:prstGeom prst="rect">
          <a:avLst/>
        </a:prstGeom>
      </xdr:spPr>
    </xdr:pic>
    <xdr:clientData/>
  </xdr:twoCellAnchor>
  <xdr:twoCellAnchor editAs="oneCell">
    <xdr:from>
      <xdr:col>5</xdr:col>
      <xdr:colOff>758537</xdr:colOff>
      <xdr:row>0</xdr:row>
      <xdr:rowOff>28575</xdr:rowOff>
    </xdr:from>
    <xdr:to>
      <xdr:col>7</xdr:col>
      <xdr:colOff>266268</xdr:colOff>
      <xdr:row>3</xdr:row>
      <xdr:rowOff>28574</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8273762" y="28575"/>
          <a:ext cx="1669906"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G26" sqref="G26"/>
    </sheetView>
  </sheetViews>
  <sheetFormatPr baseColWidth="10" defaultColWidth="11.42578125" defaultRowHeight="15" x14ac:dyDescent="0.25"/>
  <cols>
    <col min="1" max="1" width="12.42578125" customWidth="1"/>
    <col min="2" max="2" width="13" customWidth="1"/>
    <col min="3" max="3" width="34.42578125" customWidth="1"/>
    <col min="4" max="5" width="20.7109375" customWidth="1"/>
    <col min="6" max="6" width="21.28515625" customWidth="1"/>
    <col min="7" max="7" width="15" customWidth="1"/>
    <col min="8" max="8" width="14.140625" bestFit="1" customWidth="1"/>
    <col min="9" max="9" width="15.140625" bestFit="1" customWidth="1"/>
  </cols>
  <sheetData>
    <row r="1" spans="1:13" ht="28.5" customHeight="1" x14ac:dyDescent="0.25">
      <c r="A1" s="123" t="s">
        <v>0</v>
      </c>
      <c r="B1" s="123"/>
      <c r="C1" s="123"/>
      <c r="D1" s="123"/>
      <c r="E1" s="123"/>
      <c r="F1" s="123"/>
      <c r="G1" s="13"/>
      <c r="H1" s="13"/>
      <c r="I1" s="13"/>
      <c r="J1" s="13"/>
      <c r="K1" s="1"/>
      <c r="L1" s="1"/>
      <c r="M1" s="2"/>
    </row>
    <row r="2" spans="1:13" ht="21" customHeight="1" x14ac:dyDescent="0.25">
      <c r="A2" s="131" t="s">
        <v>1</v>
      </c>
      <c r="B2" s="131"/>
      <c r="C2" s="131"/>
      <c r="D2" s="131"/>
      <c r="E2" s="131"/>
      <c r="F2" s="131"/>
      <c r="G2" s="12"/>
      <c r="H2" s="12"/>
      <c r="I2" s="12"/>
      <c r="K2" s="1"/>
      <c r="L2" s="1"/>
      <c r="M2" s="2"/>
    </row>
    <row r="3" spans="1:13" s="73" customFormat="1" ht="28.5" customHeight="1" x14ac:dyDescent="0.25">
      <c r="A3" s="130" t="s">
        <v>2</v>
      </c>
      <c r="B3" s="130"/>
      <c r="C3" s="130"/>
      <c r="D3" s="130"/>
      <c r="E3" s="130"/>
      <c r="F3" s="130"/>
      <c r="G3" s="72"/>
      <c r="H3" s="72"/>
      <c r="I3" s="72"/>
      <c r="J3" s="8"/>
      <c r="K3" s="8"/>
      <c r="L3" s="8"/>
      <c r="M3" s="8"/>
    </row>
    <row r="4" spans="1:13" ht="18.75" customHeight="1" x14ac:dyDescent="0.3">
      <c r="A4" s="129" t="s">
        <v>3</v>
      </c>
      <c r="B4" s="129"/>
      <c r="C4" s="129"/>
      <c r="D4" s="129"/>
      <c r="E4" s="129"/>
      <c r="F4" s="129"/>
      <c r="G4" s="90"/>
      <c r="H4" s="14"/>
      <c r="I4" s="14"/>
      <c r="J4" s="9"/>
      <c r="K4" s="9"/>
      <c r="L4" s="9"/>
      <c r="M4" s="9"/>
    </row>
    <row r="5" spans="1:13" ht="18.75" customHeight="1" x14ac:dyDescent="0.3">
      <c r="A5" s="129" t="s">
        <v>4</v>
      </c>
      <c r="B5" s="129"/>
      <c r="C5" s="129"/>
      <c r="D5" s="129"/>
      <c r="E5" s="129"/>
      <c r="F5" s="129"/>
      <c r="G5" s="90"/>
      <c r="H5" s="14"/>
      <c r="I5" s="14"/>
      <c r="J5" s="9"/>
      <c r="K5" s="9"/>
      <c r="L5" s="9"/>
      <c r="M5" s="9"/>
    </row>
    <row r="6" spans="1:13" ht="18.75" x14ac:dyDescent="0.3">
      <c r="A6" s="127" t="s">
        <v>5</v>
      </c>
      <c r="B6" s="127"/>
      <c r="C6" s="127"/>
      <c r="D6" s="127"/>
      <c r="E6" s="127"/>
      <c r="F6" s="127"/>
      <c r="G6" s="74"/>
      <c r="H6" s="42"/>
      <c r="I6" s="15"/>
      <c r="J6" s="10"/>
      <c r="K6" s="10"/>
      <c r="L6" s="10"/>
      <c r="M6" s="10"/>
    </row>
    <row r="7" spans="1:13" ht="15.75" x14ac:dyDescent="0.25">
      <c r="A7" s="128" t="s">
        <v>6</v>
      </c>
      <c r="B7" s="128"/>
      <c r="C7" s="128"/>
      <c r="D7" s="128"/>
      <c r="E7" s="128"/>
      <c r="F7" s="128"/>
      <c r="G7" s="89"/>
      <c r="H7" s="16"/>
      <c r="I7" s="16"/>
      <c r="K7" s="1"/>
      <c r="L7" s="1"/>
      <c r="M7" s="2"/>
    </row>
    <row r="8" spans="1:13" ht="15.75" x14ac:dyDescent="0.25">
      <c r="A8" s="120"/>
      <c r="B8" s="120"/>
      <c r="C8" s="120"/>
      <c r="D8" s="120"/>
      <c r="E8" s="120"/>
      <c r="F8" s="120"/>
      <c r="G8" s="120"/>
      <c r="H8" s="16"/>
      <c r="I8" s="16"/>
      <c r="K8" s="1"/>
      <c r="L8" s="1"/>
      <c r="M8" s="2"/>
    </row>
    <row r="9" spans="1:13" ht="15" customHeight="1" x14ac:dyDescent="0.25">
      <c r="C9" s="125" t="s">
        <v>7</v>
      </c>
      <c r="D9" s="125" t="s">
        <v>8</v>
      </c>
      <c r="E9" s="125" t="s">
        <v>9</v>
      </c>
    </row>
    <row r="10" spans="1:13" x14ac:dyDescent="0.25">
      <c r="C10" s="125"/>
      <c r="D10" s="125"/>
      <c r="E10" s="125"/>
    </row>
    <row r="11" spans="1:13" x14ac:dyDescent="0.25">
      <c r="C11" s="2"/>
      <c r="D11" s="2"/>
      <c r="E11" s="2"/>
    </row>
    <row r="12" spans="1:13" x14ac:dyDescent="0.25">
      <c r="B12" s="85"/>
      <c r="C12" s="36" t="s">
        <v>10</v>
      </c>
      <c r="D12" s="39">
        <f>SUM(D13:D14)</f>
        <v>746313.83555099997</v>
      </c>
      <c r="E12" s="52">
        <f>SUM(E13:E14)</f>
        <v>84271.4</v>
      </c>
    </row>
    <row r="13" spans="1:13" x14ac:dyDescent="0.25">
      <c r="C13" s="37" t="s">
        <v>11</v>
      </c>
      <c r="D13" s="40">
        <v>657166.22935799998</v>
      </c>
      <c r="E13" s="40">
        <v>84271.4</v>
      </c>
    </row>
    <row r="14" spans="1:13" x14ac:dyDescent="0.25">
      <c r="C14" s="37" t="s">
        <v>12</v>
      </c>
      <c r="D14" s="40">
        <v>89147.606193</v>
      </c>
      <c r="E14" s="95">
        <v>0</v>
      </c>
      <c r="G14" s="40"/>
    </row>
    <row r="15" spans="1:13" x14ac:dyDescent="0.25">
      <c r="C15" s="36" t="s">
        <v>13</v>
      </c>
      <c r="D15" s="39">
        <f>D16+D18</f>
        <v>891378.80090500007</v>
      </c>
      <c r="E15" s="39">
        <f>E16+E18</f>
        <v>75260.603499500168</v>
      </c>
    </row>
    <row r="16" spans="1:13" x14ac:dyDescent="0.25">
      <c r="C16" s="37" t="s">
        <v>14</v>
      </c>
      <c r="D16" s="40">
        <v>768220.84493400005</v>
      </c>
      <c r="E16" s="40">
        <v>73779.438686330162</v>
      </c>
      <c r="I16" s="21"/>
    </row>
    <row r="17" spans="3:9" x14ac:dyDescent="0.25">
      <c r="C17" s="38" t="s">
        <v>15</v>
      </c>
      <c r="D17" s="40">
        <v>184836.13</v>
      </c>
      <c r="E17" s="40">
        <v>14142.936141669999</v>
      </c>
      <c r="I17" s="21"/>
    </row>
    <row r="18" spans="3:9" x14ac:dyDescent="0.25">
      <c r="C18" s="37" t="s">
        <v>16</v>
      </c>
      <c r="D18" s="40">
        <v>123157.955971</v>
      </c>
      <c r="E18" s="40">
        <v>1481.1648131699999</v>
      </c>
    </row>
    <row r="19" spans="3:9" x14ac:dyDescent="0.25">
      <c r="C19" s="31" t="s">
        <v>17</v>
      </c>
      <c r="D19" s="31"/>
      <c r="E19" s="32"/>
    </row>
    <row r="20" spans="3:9" x14ac:dyDescent="0.25">
      <c r="C20" s="65" t="s">
        <v>18</v>
      </c>
      <c r="D20" s="7">
        <f>D13-D16</f>
        <v>-111054.61557600007</v>
      </c>
      <c r="E20" s="7">
        <f>E13-E16</f>
        <v>10491.961313669832</v>
      </c>
    </row>
    <row r="21" spans="3:9" x14ac:dyDescent="0.25">
      <c r="C21" s="65" t="s">
        <v>19</v>
      </c>
      <c r="D21" s="7">
        <f>D14-D18</f>
        <v>-34010.349778000003</v>
      </c>
      <c r="E21" s="7">
        <f>E14-E18</f>
        <v>-1481.1648131699999</v>
      </c>
    </row>
    <row r="22" spans="3:9" x14ac:dyDescent="0.25">
      <c r="C22" s="65" t="s">
        <v>20</v>
      </c>
      <c r="D22" s="7">
        <f>D12-D15</f>
        <v>-145064.9653540001</v>
      </c>
      <c r="E22" s="7">
        <f>E12-E15</f>
        <v>9010.7965004998259</v>
      </c>
    </row>
    <row r="23" spans="3:9" x14ac:dyDescent="0.25">
      <c r="C23" s="65" t="s">
        <v>21</v>
      </c>
      <c r="D23" s="7">
        <f>(D12-(D15-D17))</f>
        <v>39771.164645999903</v>
      </c>
      <c r="E23" s="7">
        <f>(E12-(E15-E17))</f>
        <v>23153.732642169824</v>
      </c>
    </row>
    <row r="24" spans="3:9" x14ac:dyDescent="0.25">
      <c r="C24" s="31" t="s">
        <v>22</v>
      </c>
      <c r="D24" s="70">
        <f>D26-D28</f>
        <v>145064.96535400001</v>
      </c>
      <c r="E24" s="94">
        <f t="shared" ref="E24" si="0">E26-E28</f>
        <v>-4192.9727510299999</v>
      </c>
    </row>
    <row r="25" spans="3:9" x14ac:dyDescent="0.25">
      <c r="C25" s="33"/>
      <c r="D25" s="33"/>
      <c r="E25" s="34"/>
    </row>
    <row r="26" spans="3:9" x14ac:dyDescent="0.25">
      <c r="C26" s="36" t="s">
        <v>23</v>
      </c>
      <c r="D26" s="39">
        <v>291528.48715300002</v>
      </c>
      <c r="E26" s="52">
        <v>57.141643469999998</v>
      </c>
    </row>
    <row r="27" spans="3:9" x14ac:dyDescent="0.25">
      <c r="C27" s="35"/>
      <c r="D27" s="41"/>
      <c r="E27" s="93"/>
      <c r="H27" s="22"/>
    </row>
    <row r="28" spans="3:9" x14ac:dyDescent="0.25">
      <c r="C28" s="36" t="s">
        <v>24</v>
      </c>
      <c r="D28" s="39">
        <v>146463.52179900001</v>
      </c>
      <c r="E28" s="52">
        <v>4250.1143945000003</v>
      </c>
    </row>
    <row r="29" spans="3:9" x14ac:dyDescent="0.25">
      <c r="C29" s="28" t="s">
        <v>25</v>
      </c>
      <c r="D29" s="3"/>
      <c r="E29" s="3"/>
      <c r="F29" s="17"/>
    </row>
    <row r="30" spans="3:9" ht="31.5" customHeight="1" x14ac:dyDescent="0.25">
      <c r="C30" s="126" t="s">
        <v>26</v>
      </c>
      <c r="D30" s="126"/>
      <c r="E30" s="126"/>
      <c r="F30" s="17"/>
    </row>
    <row r="31" spans="3:9" x14ac:dyDescent="0.25">
      <c r="C31" s="126" t="s">
        <v>27</v>
      </c>
      <c r="D31" s="126"/>
      <c r="E31" s="126"/>
      <c r="F31" s="17"/>
    </row>
    <row r="32" spans="3:9" x14ac:dyDescent="0.25">
      <c r="C32" s="124"/>
      <c r="D32" s="124"/>
      <c r="E32" s="124"/>
      <c r="F32" s="17"/>
    </row>
    <row r="33" spans="3:3" x14ac:dyDescent="0.25">
      <c r="C33" s="28"/>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5"/>
  <sheetViews>
    <sheetView showGridLines="0" topLeftCell="A15" workbookViewId="0">
      <selection activeCell="D28" sqref="D28"/>
    </sheetView>
  </sheetViews>
  <sheetFormatPr baseColWidth="10" defaultColWidth="11.42578125" defaultRowHeight="15" x14ac:dyDescent="0.25"/>
  <cols>
    <col min="1" max="1" width="17.7109375" customWidth="1"/>
    <col min="2" max="2" width="53.85546875" customWidth="1"/>
    <col min="3" max="4" width="20.7109375" customWidth="1"/>
    <col min="5" max="5" width="15" customWidth="1"/>
    <col min="6" max="6" width="18.85546875" customWidth="1"/>
    <col min="9" max="9" width="18.85546875" bestFit="1" customWidth="1"/>
    <col min="10" max="11" width="20.42578125" bestFit="1" customWidth="1"/>
  </cols>
  <sheetData>
    <row r="1" spans="1:9" ht="28.5" customHeight="1" x14ac:dyDescent="0.25">
      <c r="A1" s="123" t="s">
        <v>0</v>
      </c>
      <c r="B1" s="123"/>
      <c r="C1" s="123"/>
      <c r="D1" s="123"/>
      <c r="E1" s="123"/>
      <c r="F1" s="13"/>
      <c r="G1" s="13"/>
    </row>
    <row r="2" spans="1:9" ht="21" customHeight="1" x14ac:dyDescent="0.25">
      <c r="A2" s="131" t="s">
        <v>1</v>
      </c>
      <c r="B2" s="131"/>
      <c r="C2" s="131"/>
      <c r="D2" s="131"/>
      <c r="E2" s="131"/>
      <c r="F2" s="12"/>
      <c r="G2" s="12"/>
    </row>
    <row r="3" spans="1:9" ht="15" customHeight="1" x14ac:dyDescent="0.25">
      <c r="A3" s="133" t="s">
        <v>2</v>
      </c>
      <c r="B3" s="133"/>
      <c r="C3" s="133"/>
      <c r="D3" s="133"/>
      <c r="E3" s="133"/>
      <c r="F3" s="11"/>
      <c r="G3" s="11"/>
    </row>
    <row r="5" spans="1:9" ht="18.75" customHeight="1" x14ac:dyDescent="0.3">
      <c r="A5" s="132" t="s">
        <v>28</v>
      </c>
      <c r="B5" s="132"/>
      <c r="C5" s="132"/>
      <c r="D5" s="132"/>
      <c r="E5" s="132"/>
      <c r="F5" s="14"/>
      <c r="G5" s="14"/>
    </row>
    <row r="6" spans="1:9" ht="18.75" customHeight="1" x14ac:dyDescent="0.3">
      <c r="A6" s="132" t="s">
        <v>29</v>
      </c>
      <c r="B6" s="132"/>
      <c r="C6" s="132"/>
      <c r="D6" s="132"/>
      <c r="E6" s="132"/>
      <c r="F6" s="14"/>
      <c r="G6" s="14"/>
    </row>
    <row r="7" spans="1:9" ht="18.75" x14ac:dyDescent="0.25">
      <c r="A7" s="127" t="s">
        <v>5</v>
      </c>
      <c r="B7" s="127"/>
      <c r="C7" s="127"/>
      <c r="D7" s="127"/>
      <c r="E7" s="127"/>
      <c r="F7" s="74"/>
      <c r="G7" s="74"/>
    </row>
    <row r="8" spans="1:9" ht="15.75" x14ac:dyDescent="0.25">
      <c r="A8" s="136" t="s">
        <v>6</v>
      </c>
      <c r="B8" s="136"/>
      <c r="C8" s="136"/>
      <c r="D8" s="136"/>
      <c r="E8" s="136"/>
      <c r="F8" s="16"/>
      <c r="G8" s="16"/>
    </row>
    <row r="11" spans="1:9" ht="15" customHeight="1" x14ac:dyDescent="0.25">
      <c r="B11" s="134" t="s">
        <v>7</v>
      </c>
      <c r="C11" s="135" t="s">
        <v>8</v>
      </c>
      <c r="D11" s="125" t="s">
        <v>9</v>
      </c>
    </row>
    <row r="12" spans="1:9" ht="15" customHeight="1" x14ac:dyDescent="0.25">
      <c r="B12" s="134"/>
      <c r="C12" s="135"/>
      <c r="D12" s="125"/>
      <c r="H12" s="22"/>
    </row>
    <row r="13" spans="1:9" x14ac:dyDescent="0.25">
      <c r="B13" s="45" t="s">
        <v>13</v>
      </c>
      <c r="C13" s="43">
        <f>+C14+C20</f>
        <v>891378.80090500007</v>
      </c>
      <c r="D13" s="43">
        <f>D14+D20</f>
        <v>75260.603499500008</v>
      </c>
    </row>
    <row r="14" spans="1:9" x14ac:dyDescent="0.25">
      <c r="B14" s="46" t="s">
        <v>14</v>
      </c>
      <c r="C14" s="71">
        <f>SUM(C15:C19)</f>
        <v>768220.84493400005</v>
      </c>
      <c r="D14" s="71">
        <f>SUM(D15:D19)</f>
        <v>73779.438686330002</v>
      </c>
    </row>
    <row r="15" spans="1:9" ht="12.75" customHeight="1" x14ac:dyDescent="0.25">
      <c r="B15" s="47" t="s">
        <v>30</v>
      </c>
      <c r="C15" s="44">
        <v>313475.53906699998</v>
      </c>
      <c r="D15" s="53">
        <v>24784.637923860009</v>
      </c>
      <c r="I15" s="22"/>
    </row>
    <row r="16" spans="1:9" x14ac:dyDescent="0.25">
      <c r="B16" s="47" t="s">
        <v>31</v>
      </c>
      <c r="C16" s="44">
        <v>45951.048903000003</v>
      </c>
      <c r="D16" s="53">
        <v>5601.1869879700007</v>
      </c>
    </row>
    <row r="17" spans="2:18" x14ac:dyDescent="0.25">
      <c r="B17" s="47" t="s">
        <v>15</v>
      </c>
      <c r="C17" s="44">
        <v>184836.13</v>
      </c>
      <c r="D17" s="53">
        <v>14142.936141669999</v>
      </c>
    </row>
    <row r="18" spans="2:18" x14ac:dyDescent="0.25">
      <c r="B18" s="47" t="s">
        <v>32</v>
      </c>
      <c r="C18" s="44">
        <v>223692.31142300001</v>
      </c>
      <c r="D18" s="53">
        <v>29213.681433009999</v>
      </c>
      <c r="H18" s="86"/>
      <c r="I18" s="86"/>
      <c r="J18" s="86"/>
    </row>
    <row r="19" spans="2:18" x14ac:dyDescent="0.25">
      <c r="B19" s="47" t="s">
        <v>33</v>
      </c>
      <c r="C19" s="44">
        <v>265.815541</v>
      </c>
      <c r="D19" s="53">
        <v>36.996199819999994</v>
      </c>
      <c r="H19" s="86"/>
      <c r="I19" s="86"/>
      <c r="J19" s="86"/>
    </row>
    <row r="20" spans="2:18" x14ac:dyDescent="0.25">
      <c r="B20" s="46" t="s">
        <v>16</v>
      </c>
      <c r="C20" s="71">
        <f>SUM(C21:C26)</f>
        <v>123157.955971</v>
      </c>
      <c r="D20" s="71">
        <f>SUM(D21:D26)</f>
        <v>1481.1648131699999</v>
      </c>
      <c r="H20" s="86"/>
      <c r="I20" s="86"/>
      <c r="J20" s="86"/>
    </row>
    <row r="21" spans="2:18" x14ac:dyDescent="0.25">
      <c r="B21" s="47" t="s">
        <v>34</v>
      </c>
      <c r="C21" s="44">
        <v>30479.010985000001</v>
      </c>
      <c r="D21" s="53">
        <v>510.12791736999992</v>
      </c>
      <c r="H21" s="86"/>
      <c r="I21" s="86"/>
      <c r="J21" s="86"/>
    </row>
    <row r="22" spans="2:18" x14ac:dyDescent="0.25">
      <c r="B22" s="47" t="s">
        <v>35</v>
      </c>
      <c r="C22" s="44">
        <v>44127.092095</v>
      </c>
      <c r="D22" s="53">
        <v>277.84815277000001</v>
      </c>
    </row>
    <row r="23" spans="2:18" x14ac:dyDescent="0.25">
      <c r="B23" s="47" t="s">
        <v>36</v>
      </c>
      <c r="C23" s="44">
        <v>15.70552</v>
      </c>
      <c r="D23" s="53">
        <v>0</v>
      </c>
    </row>
    <row r="24" spans="2:18" x14ac:dyDescent="0.25">
      <c r="B24" s="47" t="s">
        <v>37</v>
      </c>
      <c r="C24" s="44">
        <v>1196.1647559999999</v>
      </c>
      <c r="D24" s="53">
        <v>2.0930688200000001</v>
      </c>
    </row>
    <row r="25" spans="2:18" x14ac:dyDescent="0.25">
      <c r="B25" s="47" t="s">
        <v>38</v>
      </c>
      <c r="C25" s="44">
        <v>45893.698340000003</v>
      </c>
      <c r="D25" s="53">
        <v>691.09567421000008</v>
      </c>
    </row>
    <row r="26" spans="2:18" x14ac:dyDescent="0.25">
      <c r="B26" s="47" t="s">
        <v>39</v>
      </c>
      <c r="C26" s="44">
        <v>1446.284275</v>
      </c>
      <c r="D26" s="53">
        <v>0</v>
      </c>
    </row>
    <row r="27" spans="2:18" x14ac:dyDescent="0.25">
      <c r="B27" s="45" t="s">
        <v>40</v>
      </c>
      <c r="C27" s="43">
        <f>C28</f>
        <v>146463.52179899998</v>
      </c>
      <c r="D27" s="52">
        <f t="shared" ref="D27" si="0">D28</f>
        <v>4250.1143945000003</v>
      </c>
    </row>
    <row r="28" spans="2:18" x14ac:dyDescent="0.25">
      <c r="B28" s="46" t="s">
        <v>24</v>
      </c>
      <c r="C28" s="71">
        <f>SUM(C29:C30)</f>
        <v>146463.52179899998</v>
      </c>
      <c r="D28" s="53">
        <f>SUM(D29:D30)</f>
        <v>4250.1143945000003</v>
      </c>
    </row>
    <row r="29" spans="2:18" x14ac:dyDescent="0.25">
      <c r="B29" s="47" t="s">
        <v>41</v>
      </c>
      <c r="C29" s="44">
        <v>23000</v>
      </c>
      <c r="D29" s="53">
        <v>83.333332999999996</v>
      </c>
    </row>
    <row r="30" spans="2:18" x14ac:dyDescent="0.25">
      <c r="B30" s="48" t="s">
        <v>42</v>
      </c>
      <c r="C30" s="44">
        <v>123463.52179899999</v>
      </c>
      <c r="D30" s="53">
        <v>4166.7810615000008</v>
      </c>
    </row>
    <row r="31" spans="2:18" ht="15" customHeight="1" x14ac:dyDescent="0.25">
      <c r="B31" s="59" t="s">
        <v>43</v>
      </c>
      <c r="C31" s="54">
        <f>C13+C27</f>
        <v>1037842.322704</v>
      </c>
      <c r="D31" s="54">
        <f>D13+D27</f>
        <v>79510.717894000001</v>
      </c>
      <c r="E31" s="18"/>
      <c r="F31" s="18"/>
      <c r="G31" s="18"/>
      <c r="H31" s="18"/>
      <c r="I31" s="18"/>
      <c r="J31" s="18"/>
      <c r="K31" s="18"/>
      <c r="L31" s="18"/>
      <c r="M31" s="18"/>
      <c r="N31" s="18"/>
      <c r="O31" s="18"/>
      <c r="P31" s="18"/>
      <c r="Q31" s="18"/>
      <c r="R31" s="18"/>
    </row>
    <row r="32" spans="2:18" ht="15" customHeight="1" x14ac:dyDescent="0.25">
      <c r="B32" s="28" t="s">
        <v>25</v>
      </c>
      <c r="C32" s="28"/>
      <c r="D32" s="119"/>
      <c r="E32" s="18"/>
      <c r="F32" s="18"/>
      <c r="G32" s="18"/>
      <c r="H32" s="18"/>
      <c r="I32" s="18"/>
      <c r="J32" s="18"/>
      <c r="K32" s="18"/>
      <c r="L32" s="18"/>
      <c r="M32" s="18"/>
      <c r="N32" s="18"/>
      <c r="O32" s="18"/>
      <c r="P32" s="18"/>
      <c r="Q32" s="18"/>
      <c r="R32" s="18"/>
    </row>
    <row r="33" spans="2:19" ht="22.5" customHeight="1" x14ac:dyDescent="0.25">
      <c r="B33" s="126" t="s">
        <v>26</v>
      </c>
      <c r="C33" s="126"/>
      <c r="D33" s="126"/>
      <c r="E33" s="18"/>
      <c r="F33" s="18"/>
      <c r="G33" s="18"/>
      <c r="H33" s="18"/>
      <c r="I33" s="18"/>
      <c r="J33" s="18"/>
      <c r="K33" s="18"/>
      <c r="L33" s="18"/>
      <c r="M33" s="18"/>
      <c r="N33" s="18"/>
      <c r="O33" s="18"/>
      <c r="P33" s="18"/>
      <c r="Q33" s="18"/>
      <c r="R33" s="18"/>
      <c r="S33" s="18"/>
    </row>
    <row r="34" spans="2:19" x14ac:dyDescent="0.25">
      <c r="B34" s="126" t="s">
        <v>27</v>
      </c>
      <c r="C34" s="126"/>
      <c r="D34" s="126"/>
      <c r="E34" s="18"/>
      <c r="F34" s="18"/>
      <c r="G34" s="18"/>
      <c r="H34" s="18"/>
      <c r="I34" s="18"/>
      <c r="J34" s="18"/>
      <c r="K34" s="18"/>
      <c r="L34" s="18"/>
      <c r="M34" s="18"/>
      <c r="N34" s="18"/>
      <c r="O34" s="18"/>
      <c r="P34" s="18"/>
      <c r="Q34" s="18"/>
      <c r="R34" s="18"/>
      <c r="S34" s="18"/>
    </row>
    <row r="35" spans="2:19" x14ac:dyDescent="0.25">
      <c r="B35" s="28"/>
      <c r="C35" s="28"/>
      <c r="D35" s="119"/>
      <c r="E35" s="18"/>
      <c r="F35" s="18"/>
      <c r="G35" s="18"/>
      <c r="H35" s="18"/>
      <c r="I35" s="18"/>
      <c r="J35" s="18"/>
      <c r="K35" s="18"/>
      <c r="L35" s="18"/>
      <c r="M35" s="18"/>
      <c r="N35" s="18"/>
      <c r="O35" s="18"/>
      <c r="P35" s="18"/>
      <c r="Q35" s="18"/>
      <c r="R35" s="18"/>
      <c r="S35" s="18"/>
    </row>
    <row r="36" spans="2:19" x14ac:dyDescent="0.25">
      <c r="C36" s="28"/>
      <c r="D36" s="119"/>
      <c r="E36" s="18"/>
    </row>
    <row r="37" spans="2:19" x14ac:dyDescent="0.25">
      <c r="E37" s="18"/>
    </row>
    <row r="45" spans="2:19" x14ac:dyDescent="0.25">
      <c r="B45" s="22"/>
    </row>
  </sheetData>
  <mergeCells count="12">
    <mergeCell ref="B34:D34"/>
    <mergeCell ref="B11:B12"/>
    <mergeCell ref="C11:C12"/>
    <mergeCell ref="A8:E8"/>
    <mergeCell ref="B33:D33"/>
    <mergeCell ref="D11:D12"/>
    <mergeCell ref="A5:E5"/>
    <mergeCell ref="A3:E3"/>
    <mergeCell ref="A2:E2"/>
    <mergeCell ref="A1:E1"/>
    <mergeCell ref="A7:E7"/>
    <mergeCell ref="A6:E6"/>
  </mergeCells>
  <pageMargins left="0.7" right="0.7" top="0.75" bottom="0.75" header="0.3" footer="0.3"/>
  <pageSetup orientation="portrait" horizontalDpi="4294967295" verticalDpi="4294967295" r:id="rId1"/>
  <ignoredErrors>
    <ignoredError sqref="D2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7"/>
  <sheetViews>
    <sheetView showGridLines="0" topLeftCell="A54" zoomScaleNormal="100" workbookViewId="0">
      <selection activeCell="B66" sqref="B66"/>
    </sheetView>
  </sheetViews>
  <sheetFormatPr baseColWidth="10" defaultColWidth="11.42578125" defaultRowHeight="15" x14ac:dyDescent="0.25"/>
  <cols>
    <col min="1" max="1" width="24.7109375" customWidth="1"/>
    <col min="2" max="2" width="59" customWidth="1"/>
    <col min="3" max="3" width="20.7109375" customWidth="1"/>
    <col min="4" max="4" width="20.85546875" customWidth="1"/>
    <col min="5" max="5" width="24.85546875" customWidth="1"/>
    <col min="6" max="6" width="18.85546875" bestFit="1" customWidth="1"/>
  </cols>
  <sheetData>
    <row r="1" spans="1:9" ht="28.5" customHeight="1" x14ac:dyDescent="0.25">
      <c r="A1" s="123" t="s">
        <v>0</v>
      </c>
      <c r="B1" s="123"/>
      <c r="C1" s="123"/>
      <c r="D1" s="123"/>
      <c r="E1" s="123"/>
      <c r="F1" s="13"/>
      <c r="G1" s="13"/>
      <c r="H1" s="13"/>
      <c r="I1" s="13"/>
    </row>
    <row r="2" spans="1:9" ht="21" customHeight="1" x14ac:dyDescent="0.25">
      <c r="A2" s="131" t="s">
        <v>1</v>
      </c>
      <c r="B2" s="131"/>
      <c r="C2" s="131"/>
      <c r="D2" s="131"/>
      <c r="E2" s="131"/>
      <c r="F2" s="12"/>
      <c r="G2" s="12"/>
      <c r="H2" s="12"/>
      <c r="I2" s="12"/>
    </row>
    <row r="3" spans="1:9" ht="15" customHeight="1" x14ac:dyDescent="0.25">
      <c r="A3" s="133" t="s">
        <v>2</v>
      </c>
      <c r="B3" s="133"/>
      <c r="C3" s="133"/>
      <c r="D3" s="133"/>
      <c r="E3" s="133"/>
      <c r="F3" s="11"/>
      <c r="G3" s="11"/>
      <c r="H3" s="11"/>
      <c r="I3" s="11"/>
    </row>
    <row r="5" spans="1:9" ht="18.75" customHeight="1" x14ac:dyDescent="0.3">
      <c r="A5" s="132" t="s">
        <v>28</v>
      </c>
      <c r="B5" s="132"/>
      <c r="C5" s="132"/>
      <c r="D5" s="132"/>
      <c r="E5" s="132"/>
      <c r="F5" s="14"/>
      <c r="G5" s="14"/>
      <c r="H5" s="14"/>
      <c r="I5" s="14"/>
    </row>
    <row r="6" spans="1:9" ht="18.75" customHeight="1" x14ac:dyDescent="0.3">
      <c r="A6" s="132" t="s">
        <v>44</v>
      </c>
      <c r="B6" s="132"/>
      <c r="C6" s="132"/>
      <c r="D6" s="132"/>
      <c r="E6" s="132"/>
      <c r="F6" s="14"/>
      <c r="G6" s="14"/>
      <c r="H6" s="14"/>
      <c r="I6" s="14"/>
    </row>
    <row r="7" spans="1:9" ht="18.75" x14ac:dyDescent="0.3">
      <c r="A7" s="137" t="s">
        <v>5</v>
      </c>
      <c r="B7" s="137"/>
      <c r="C7" s="137"/>
      <c r="D7" s="137"/>
      <c r="E7" s="137"/>
      <c r="F7" s="15"/>
      <c r="G7" s="15"/>
      <c r="H7" s="15"/>
      <c r="I7" s="15"/>
    </row>
    <row r="8" spans="1:9" ht="15.75" x14ac:dyDescent="0.25">
      <c r="A8" s="136" t="s">
        <v>6</v>
      </c>
      <c r="B8" s="136"/>
      <c r="C8" s="136"/>
      <c r="D8" s="136"/>
      <c r="E8" s="136"/>
      <c r="F8" s="16"/>
      <c r="G8" s="16"/>
      <c r="H8" s="16"/>
      <c r="I8" s="16"/>
    </row>
    <row r="11" spans="1:9" ht="15" customHeight="1" x14ac:dyDescent="0.25">
      <c r="B11" s="134" t="s">
        <v>7</v>
      </c>
      <c r="C11" s="135" t="s">
        <v>8</v>
      </c>
      <c r="D11" s="135" t="s">
        <v>9</v>
      </c>
    </row>
    <row r="12" spans="1:9" x14ac:dyDescent="0.25">
      <c r="B12" s="134"/>
      <c r="C12" s="135"/>
      <c r="D12" s="135"/>
    </row>
    <row r="13" spans="1:9" x14ac:dyDescent="0.25">
      <c r="B13" s="49" t="s">
        <v>13</v>
      </c>
      <c r="C13" s="50">
        <f>C14+C17+C42+C44+C46+C48+C50+C52</f>
        <v>891378.80090499995</v>
      </c>
      <c r="D13" s="51">
        <f>D14+D17+D42+D44+D46+D48+D50+D52</f>
        <v>75260.603499500008</v>
      </c>
      <c r="E13" s="26"/>
    </row>
    <row r="14" spans="1:9" x14ac:dyDescent="0.25">
      <c r="B14" s="55" t="s">
        <v>45</v>
      </c>
      <c r="C14" s="52">
        <f>SUM(C15:C16)</f>
        <v>7818.7198360000002</v>
      </c>
      <c r="D14" s="52">
        <f>SUM(D15:D16)</f>
        <v>1303.1199499200002</v>
      </c>
      <c r="E14" s="26"/>
    </row>
    <row r="15" spans="1:9" x14ac:dyDescent="0.25">
      <c r="B15" s="56" t="s">
        <v>46</v>
      </c>
      <c r="C15" s="53">
        <v>2635.7791240000001</v>
      </c>
      <c r="D15" s="53">
        <v>439.29651200000001</v>
      </c>
    </row>
    <row r="16" spans="1:9" x14ac:dyDescent="0.25">
      <c r="B16" s="56" t="s">
        <v>47</v>
      </c>
      <c r="C16" s="53">
        <v>5182.9407119999996</v>
      </c>
      <c r="D16" s="53">
        <v>863.82343792000029</v>
      </c>
    </row>
    <row r="17" spans="2:4" x14ac:dyDescent="0.25">
      <c r="B17" s="55" t="s">
        <v>48</v>
      </c>
      <c r="C17" s="52">
        <f>SUM(C18:C41)</f>
        <v>867394.59404</v>
      </c>
      <c r="D17" s="52">
        <f>SUM(D18:D41)</f>
        <v>71521.780946550003</v>
      </c>
    </row>
    <row r="18" spans="2:4" x14ac:dyDescent="0.25">
      <c r="B18" s="87" t="s">
        <v>49</v>
      </c>
      <c r="C18" s="53">
        <v>67976.353801000005</v>
      </c>
      <c r="D18" s="53">
        <v>9013.5555367799989</v>
      </c>
    </row>
    <row r="19" spans="2:4" x14ac:dyDescent="0.25">
      <c r="B19" s="56" t="s">
        <v>50</v>
      </c>
      <c r="C19" s="53">
        <v>43276.034668</v>
      </c>
      <c r="D19" s="53">
        <v>3205.5579907799988</v>
      </c>
    </row>
    <row r="20" spans="2:4" x14ac:dyDescent="0.25">
      <c r="B20" s="56" t="s">
        <v>51</v>
      </c>
      <c r="C20" s="53">
        <v>33199.958316999997</v>
      </c>
      <c r="D20" s="53">
        <v>2490.9807185200007</v>
      </c>
    </row>
    <row r="21" spans="2:4" x14ac:dyDescent="0.25">
      <c r="B21" s="56" t="s">
        <v>52</v>
      </c>
      <c r="C21" s="53">
        <v>10207.45131</v>
      </c>
      <c r="D21" s="53">
        <v>521.3004656899999</v>
      </c>
    </row>
    <row r="22" spans="2:4" x14ac:dyDescent="0.25">
      <c r="B22" s="56" t="s">
        <v>53</v>
      </c>
      <c r="C22" s="53">
        <v>21532.543437</v>
      </c>
      <c r="D22" s="53">
        <v>2511.632458579998</v>
      </c>
    </row>
    <row r="23" spans="2:4" x14ac:dyDescent="0.25">
      <c r="B23" s="56" t="s">
        <v>54</v>
      </c>
      <c r="C23" s="53">
        <v>194510.2</v>
      </c>
      <c r="D23" s="53">
        <v>12052.555367120007</v>
      </c>
    </row>
    <row r="24" spans="2:4" x14ac:dyDescent="0.25">
      <c r="B24" s="56" t="s">
        <v>55</v>
      </c>
      <c r="C24" s="53">
        <v>107449.06131200001</v>
      </c>
      <c r="D24" s="53">
        <v>12501.475535910002</v>
      </c>
    </row>
    <row r="25" spans="2:4" x14ac:dyDescent="0.25">
      <c r="B25" s="57" t="s">
        <v>56</v>
      </c>
      <c r="C25" s="53">
        <v>2833.7266970000001</v>
      </c>
      <c r="D25" s="53">
        <v>125.48830714999995</v>
      </c>
    </row>
    <row r="26" spans="2:4" x14ac:dyDescent="0.25">
      <c r="B26" s="57" t="s">
        <v>57</v>
      </c>
      <c r="C26" s="53">
        <v>2031.641613</v>
      </c>
      <c r="D26" s="53">
        <v>183.12400307000013</v>
      </c>
    </row>
    <row r="27" spans="2:4" x14ac:dyDescent="0.25">
      <c r="B27" s="57" t="s">
        <v>58</v>
      </c>
      <c r="C27" s="53">
        <v>13835.081458000001</v>
      </c>
      <c r="D27" s="53">
        <v>1058.3399341800007</v>
      </c>
    </row>
    <row r="28" spans="2:4" x14ac:dyDescent="0.25">
      <c r="B28" s="57" t="s">
        <v>59</v>
      </c>
      <c r="C28" s="53">
        <v>48788.599383000001</v>
      </c>
      <c r="D28" s="53">
        <v>1167.5443302499993</v>
      </c>
    </row>
    <row r="29" spans="2:4" x14ac:dyDescent="0.25">
      <c r="B29" s="57" t="s">
        <v>60</v>
      </c>
      <c r="C29" s="53">
        <v>7108.3583760000001</v>
      </c>
      <c r="D29" s="53">
        <v>412.49599952000011</v>
      </c>
    </row>
    <row r="30" spans="2:4" x14ac:dyDescent="0.25">
      <c r="B30" s="57" t="s">
        <v>61</v>
      </c>
      <c r="C30" s="53">
        <v>5989.2639559999998</v>
      </c>
      <c r="D30" s="53">
        <v>107.67978464999997</v>
      </c>
    </row>
    <row r="31" spans="2:4" x14ac:dyDescent="0.25">
      <c r="B31" s="57" t="s">
        <v>62</v>
      </c>
      <c r="C31" s="53">
        <v>7005.5593010000002</v>
      </c>
      <c r="D31" s="53">
        <v>1356.4639551600001</v>
      </c>
    </row>
    <row r="32" spans="2:4" x14ac:dyDescent="0.25">
      <c r="B32" s="57" t="s">
        <v>63</v>
      </c>
      <c r="C32" s="53">
        <v>1090.5878210000001</v>
      </c>
      <c r="D32" s="53">
        <v>99.149209080000048</v>
      </c>
    </row>
    <row r="33" spans="2:4" x14ac:dyDescent="0.25">
      <c r="B33" s="57" t="s">
        <v>64</v>
      </c>
      <c r="C33" s="53">
        <v>2587.8885329999998</v>
      </c>
      <c r="D33" s="53">
        <v>224.32825792999998</v>
      </c>
    </row>
    <row r="34" spans="2:4" x14ac:dyDescent="0.25">
      <c r="B34" s="57" t="s">
        <v>65</v>
      </c>
      <c r="C34" s="53">
        <v>660.71190899999999</v>
      </c>
      <c r="D34" s="53">
        <v>50.853463219999995</v>
      </c>
    </row>
    <row r="35" spans="2:4" x14ac:dyDescent="0.25">
      <c r="B35" s="57" t="s">
        <v>66</v>
      </c>
      <c r="C35" s="53">
        <v>12790.477309</v>
      </c>
      <c r="D35" s="53">
        <v>476.33842902000009</v>
      </c>
    </row>
    <row r="36" spans="2:4" x14ac:dyDescent="0.25">
      <c r="B36" s="57" t="s">
        <v>67</v>
      </c>
      <c r="C36" s="53">
        <v>15363.014394</v>
      </c>
      <c r="D36" s="53">
        <v>1625.0619698400005</v>
      </c>
    </row>
    <row r="37" spans="2:4" x14ac:dyDescent="0.25">
      <c r="B37" s="57" t="s">
        <v>68</v>
      </c>
      <c r="C37" s="53">
        <v>2970.2999989999998</v>
      </c>
      <c r="D37" s="53">
        <v>217.03857007999986</v>
      </c>
    </row>
    <row r="38" spans="2:4" x14ac:dyDescent="0.25">
      <c r="B38" s="57" t="s">
        <v>69</v>
      </c>
      <c r="C38" s="53">
        <v>1014.0514899999999</v>
      </c>
      <c r="D38" s="53">
        <v>47.654235829999998</v>
      </c>
    </row>
    <row r="39" spans="2:4" x14ac:dyDescent="0.25">
      <c r="B39" s="57" t="s">
        <v>70</v>
      </c>
      <c r="C39" s="53">
        <v>1363.03433</v>
      </c>
      <c r="D39" s="53">
        <v>74.070901029999987</v>
      </c>
    </row>
    <row r="40" spans="2:4" x14ac:dyDescent="0.25">
      <c r="B40" s="57" t="s">
        <v>71</v>
      </c>
      <c r="C40" s="53">
        <v>184836.13</v>
      </c>
      <c r="D40" s="53">
        <v>14142.936141669999</v>
      </c>
    </row>
    <row r="41" spans="2:4" x14ac:dyDescent="0.25">
      <c r="B41" s="57" t="s">
        <v>72</v>
      </c>
      <c r="C41" s="53">
        <v>78974.564626000007</v>
      </c>
      <c r="D41" s="53">
        <v>7856.1553814900008</v>
      </c>
    </row>
    <row r="42" spans="2:4" x14ac:dyDescent="0.25">
      <c r="B42" s="58" t="s">
        <v>73</v>
      </c>
      <c r="C42" s="52">
        <f>C43</f>
        <v>8737.8652129999991</v>
      </c>
      <c r="D42" s="52">
        <f t="shared" ref="D42" si="0">D43</f>
        <v>1453.71055748</v>
      </c>
    </row>
    <row r="43" spans="2:4" x14ac:dyDescent="0.25">
      <c r="B43" s="87" t="s">
        <v>74</v>
      </c>
      <c r="C43" s="53">
        <v>8737.8652129999991</v>
      </c>
      <c r="D43" s="53">
        <v>1453.71055748</v>
      </c>
    </row>
    <row r="44" spans="2:4" x14ac:dyDescent="0.25">
      <c r="B44" s="55" t="s">
        <v>75</v>
      </c>
      <c r="C44" s="52">
        <f>C45</f>
        <v>4511.2919570000004</v>
      </c>
      <c r="D44" s="52">
        <f t="shared" ref="D44" si="1">D45</f>
        <v>541.81532478000031</v>
      </c>
    </row>
    <row r="45" spans="2:4" x14ac:dyDescent="0.25">
      <c r="B45" s="56" t="s">
        <v>76</v>
      </c>
      <c r="C45" s="53">
        <v>4511.2919570000004</v>
      </c>
      <c r="D45" s="53">
        <v>541.81532478000031</v>
      </c>
    </row>
    <row r="46" spans="2:4" x14ac:dyDescent="0.25">
      <c r="B46" s="55" t="s">
        <v>77</v>
      </c>
      <c r="C46" s="52">
        <f>C47</f>
        <v>974.24808700000006</v>
      </c>
      <c r="D46" s="52">
        <f t="shared" ref="D46" si="2">D47</f>
        <v>159.83663970000003</v>
      </c>
    </row>
    <row r="47" spans="2:4" x14ac:dyDescent="0.25">
      <c r="B47" s="56" t="s">
        <v>78</v>
      </c>
      <c r="C47" s="53">
        <v>974.24808700000006</v>
      </c>
      <c r="D47" s="53">
        <v>159.83663970000003</v>
      </c>
    </row>
    <row r="48" spans="2:4" x14ac:dyDescent="0.25">
      <c r="B48" s="55" t="s">
        <v>79</v>
      </c>
      <c r="C48" s="52">
        <f>C49</f>
        <v>1175.371875</v>
      </c>
      <c r="D48" s="52">
        <f t="shared" ref="D48" si="3">D49</f>
        <v>195.89527800000002</v>
      </c>
    </row>
    <row r="49" spans="2:5" x14ac:dyDescent="0.25">
      <c r="B49" s="56" t="s">
        <v>80</v>
      </c>
      <c r="C49" s="53">
        <v>1175.371875</v>
      </c>
      <c r="D49" s="53">
        <v>195.89527800000002</v>
      </c>
    </row>
    <row r="50" spans="2:5" x14ac:dyDescent="0.25">
      <c r="B50" s="55" t="s">
        <v>81</v>
      </c>
      <c r="C50" s="52">
        <f>C51</f>
        <v>165.328228</v>
      </c>
      <c r="D50" s="52">
        <f t="shared" ref="D50" si="4">D51</f>
        <v>34.329664000000001</v>
      </c>
    </row>
    <row r="51" spans="2:5" x14ac:dyDescent="0.25">
      <c r="B51" s="56" t="s">
        <v>82</v>
      </c>
      <c r="C51" s="53">
        <v>165.328228</v>
      </c>
      <c r="D51" s="53">
        <v>34.329664000000001</v>
      </c>
    </row>
    <row r="52" spans="2:5" x14ac:dyDescent="0.25">
      <c r="B52" s="55" t="s">
        <v>83</v>
      </c>
      <c r="C52" s="52">
        <f>C53</f>
        <v>601.38166899999999</v>
      </c>
      <c r="D52" s="52">
        <f t="shared" ref="D52" si="5">D53</f>
        <v>50.115139070000012</v>
      </c>
    </row>
    <row r="53" spans="2:5" x14ac:dyDescent="0.25">
      <c r="B53" s="56" t="s">
        <v>84</v>
      </c>
      <c r="C53" s="53">
        <v>601.38166899999999</v>
      </c>
      <c r="D53" s="53">
        <v>50.115139070000012</v>
      </c>
    </row>
    <row r="54" spans="2:5" x14ac:dyDescent="0.25">
      <c r="B54" s="49" t="s">
        <v>40</v>
      </c>
      <c r="C54" s="51">
        <f>C55+C57</f>
        <v>146463.52179900001</v>
      </c>
      <c r="D54" s="51">
        <f>D55+D57</f>
        <v>4250.1143945000003</v>
      </c>
    </row>
    <row r="55" spans="2:5" x14ac:dyDescent="0.25">
      <c r="B55" s="55" t="s">
        <v>45</v>
      </c>
      <c r="C55" s="52">
        <f>C56</f>
        <v>0.38600000000000001</v>
      </c>
      <c r="D55" s="52">
        <f t="shared" ref="D55" si="6">D56</f>
        <v>0</v>
      </c>
    </row>
    <row r="56" spans="2:5" x14ac:dyDescent="0.25">
      <c r="B56" s="56" t="s">
        <v>47</v>
      </c>
      <c r="C56" s="53">
        <v>0.38600000000000001</v>
      </c>
      <c r="D56" s="53">
        <v>0</v>
      </c>
    </row>
    <row r="57" spans="2:5" x14ac:dyDescent="0.25">
      <c r="B57" s="55" t="s">
        <v>48</v>
      </c>
      <c r="C57" s="52">
        <f>SUM(C58:C62)</f>
        <v>146463.13579900001</v>
      </c>
      <c r="D57" s="52">
        <f>SUM(D58:D62)</f>
        <v>4250.1143945000003</v>
      </c>
    </row>
    <row r="58" spans="2:5" x14ac:dyDescent="0.25">
      <c r="B58" s="56" t="s">
        <v>57</v>
      </c>
      <c r="C58" s="53">
        <v>2000</v>
      </c>
      <c r="D58" s="53">
        <v>0</v>
      </c>
    </row>
    <row r="59" spans="2:5" x14ac:dyDescent="0.25">
      <c r="B59" s="56" t="s">
        <v>58</v>
      </c>
      <c r="C59" s="53">
        <v>3204.35079</v>
      </c>
      <c r="D59" s="53">
        <v>83.333332999999996</v>
      </c>
    </row>
    <row r="60" spans="2:5" x14ac:dyDescent="0.25">
      <c r="B60" s="56" t="s">
        <v>59</v>
      </c>
      <c r="C60" s="53">
        <v>0.35</v>
      </c>
      <c r="D60" s="53">
        <v>0</v>
      </c>
    </row>
    <row r="61" spans="2:5" x14ac:dyDescent="0.25">
      <c r="B61" s="56" t="s">
        <v>71</v>
      </c>
      <c r="C61" s="53">
        <v>95430.2</v>
      </c>
      <c r="D61" s="53">
        <v>3901.1733781300004</v>
      </c>
      <c r="E61" s="25"/>
    </row>
    <row r="62" spans="2:5" x14ac:dyDescent="0.25">
      <c r="B62" s="56" t="s">
        <v>72</v>
      </c>
      <c r="C62" s="53">
        <v>45828.235009000004</v>
      </c>
      <c r="D62" s="53">
        <v>265.60768337000002</v>
      </c>
      <c r="E62" s="25"/>
    </row>
    <row r="63" spans="2:5" x14ac:dyDescent="0.25">
      <c r="B63" s="59" t="s">
        <v>85</v>
      </c>
      <c r="C63" s="54">
        <f>C13+C54</f>
        <v>1037842.3227039999</v>
      </c>
      <c r="D63" s="54">
        <f>D13+D54</f>
        <v>79510.717894000001</v>
      </c>
      <c r="E63" s="25"/>
    </row>
    <row r="64" spans="2:5" x14ac:dyDescent="0.25">
      <c r="B64" s="28" t="s">
        <v>25</v>
      </c>
      <c r="C64" s="28"/>
      <c r="D64" s="29"/>
    </row>
    <row r="65" spans="2:5" ht="26.25" customHeight="1" x14ac:dyDescent="0.25">
      <c r="B65" s="126" t="s">
        <v>26</v>
      </c>
      <c r="C65" s="126"/>
      <c r="D65" s="126"/>
    </row>
    <row r="66" spans="2:5" x14ac:dyDescent="0.25">
      <c r="B66" s="28" t="s">
        <v>27</v>
      </c>
      <c r="C66" s="119"/>
      <c r="D66" s="119"/>
    </row>
    <row r="67" spans="2:5" x14ac:dyDescent="0.25">
      <c r="B67" s="28"/>
      <c r="C67" s="28"/>
      <c r="D67" s="29"/>
    </row>
    <row r="68" spans="2:5" x14ac:dyDescent="0.25">
      <c r="C68" s="28"/>
      <c r="D68" s="30"/>
    </row>
    <row r="69" spans="2:5" x14ac:dyDescent="0.25">
      <c r="B69" s="88"/>
      <c r="C69" s="88"/>
      <c r="D69" s="88"/>
    </row>
    <row r="70" spans="2:5" x14ac:dyDescent="0.25">
      <c r="B70" s="88"/>
      <c r="C70" s="88"/>
      <c r="D70" s="88"/>
    </row>
    <row r="71" spans="2:5" x14ac:dyDescent="0.25">
      <c r="B71" s="88"/>
      <c r="C71" s="88"/>
      <c r="D71" s="88"/>
    </row>
    <row r="76" spans="2:5" x14ac:dyDescent="0.25">
      <c r="E76" s="23"/>
    </row>
    <row r="77" spans="2:5" x14ac:dyDescent="0.25">
      <c r="E77" s="24"/>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29"/>
  <sheetViews>
    <sheetView showGridLines="0" zoomScaleNormal="100" workbookViewId="0">
      <selection activeCell="A7" sqref="A7:E7"/>
    </sheetView>
  </sheetViews>
  <sheetFormatPr baseColWidth="10" defaultColWidth="11.42578125" defaultRowHeight="15" x14ac:dyDescent="0.25"/>
  <cols>
    <col min="1" max="1" width="15.5703125" customWidth="1"/>
    <col min="2" max="2" width="89.140625" customWidth="1"/>
    <col min="3" max="4" width="20.7109375" customWidth="1"/>
    <col min="6" max="6" width="13.140625" bestFit="1" customWidth="1"/>
  </cols>
  <sheetData>
    <row r="1" spans="1:6" ht="28.5" customHeight="1" x14ac:dyDescent="0.25">
      <c r="A1" s="123" t="s">
        <v>0</v>
      </c>
      <c r="B1" s="123"/>
      <c r="C1" s="123"/>
      <c r="D1" s="123"/>
      <c r="E1" s="123"/>
      <c r="F1" s="13"/>
    </row>
    <row r="2" spans="1:6" ht="21" customHeight="1" x14ac:dyDescent="0.25">
      <c r="A2" s="131" t="s">
        <v>1</v>
      </c>
      <c r="B2" s="131"/>
      <c r="C2" s="131"/>
      <c r="D2" s="131"/>
      <c r="E2" s="131"/>
      <c r="F2" s="12"/>
    </row>
    <row r="3" spans="1:6" ht="15" customHeight="1" x14ac:dyDescent="0.25">
      <c r="A3" s="133" t="s">
        <v>2</v>
      </c>
      <c r="B3" s="133"/>
      <c r="C3" s="133"/>
      <c r="D3" s="133"/>
      <c r="E3" s="133"/>
      <c r="F3" s="11"/>
    </row>
    <row r="5" spans="1:6" ht="18.75" customHeight="1" x14ac:dyDescent="0.3">
      <c r="A5" s="132" t="s">
        <v>28</v>
      </c>
      <c r="B5" s="132"/>
      <c r="C5" s="132"/>
      <c r="D5" s="132"/>
      <c r="E5" s="132"/>
      <c r="F5" s="14"/>
    </row>
    <row r="6" spans="1:6" ht="18.75" customHeight="1" x14ac:dyDescent="0.3">
      <c r="A6" s="132" t="s">
        <v>86</v>
      </c>
      <c r="B6" s="132"/>
      <c r="C6" s="132"/>
      <c r="D6" s="132"/>
      <c r="E6" s="132"/>
      <c r="F6" s="15"/>
    </row>
    <row r="7" spans="1:6" ht="18.75" x14ac:dyDescent="0.3">
      <c r="A7" s="138" t="s">
        <v>5</v>
      </c>
      <c r="B7" s="138"/>
      <c r="C7" s="138"/>
      <c r="D7" s="138"/>
      <c r="E7" s="138"/>
      <c r="F7" s="15"/>
    </row>
    <row r="8" spans="1:6" ht="15.75" x14ac:dyDescent="0.25">
      <c r="A8" s="136" t="s">
        <v>6</v>
      </c>
      <c r="B8" s="136"/>
      <c r="C8" s="136"/>
      <c r="D8" s="136"/>
      <c r="E8" s="136"/>
      <c r="F8" s="16"/>
    </row>
    <row r="11" spans="1:6" ht="15" customHeight="1" x14ac:dyDescent="0.25">
      <c r="B11" s="134" t="s">
        <v>7</v>
      </c>
      <c r="C11" s="135" t="s">
        <v>8</v>
      </c>
      <c r="D11" s="135" t="s">
        <v>9</v>
      </c>
    </row>
    <row r="12" spans="1:6" x14ac:dyDescent="0.25">
      <c r="B12" s="134"/>
      <c r="C12" s="135"/>
      <c r="D12" s="135"/>
    </row>
    <row r="13" spans="1:6" x14ac:dyDescent="0.25">
      <c r="B13" s="45" t="s">
        <v>13</v>
      </c>
      <c r="C13" s="39">
        <f>C14+C34+C63+C70+C110</f>
        <v>891378.80090500007</v>
      </c>
      <c r="D13" s="39">
        <f>D14+D34+D63+D70+D110</f>
        <v>75260.603499500008</v>
      </c>
    </row>
    <row r="14" spans="1:6" s="17" customFormat="1" x14ac:dyDescent="0.25">
      <c r="B14" s="75" t="s">
        <v>87</v>
      </c>
      <c r="C14" s="60">
        <f>C15+C20+C23+C27</f>
        <v>153374.82924300001</v>
      </c>
      <c r="D14" s="60">
        <f t="shared" ref="D14" si="0">D15+D20+D23+D27</f>
        <v>14103.66028104</v>
      </c>
    </row>
    <row r="15" spans="1:6" s="17" customFormat="1" x14ac:dyDescent="0.25">
      <c r="B15" s="46" t="s">
        <v>88</v>
      </c>
      <c r="C15" s="62">
        <f>SUM(C16:C19)</f>
        <v>74961.398519000009</v>
      </c>
      <c r="D15" s="62">
        <f>SUM(D16:D19)</f>
        <v>6846.5647401900023</v>
      </c>
    </row>
    <row r="16" spans="1:6" s="17" customFormat="1" x14ac:dyDescent="0.25">
      <c r="B16" s="47" t="s">
        <v>89</v>
      </c>
      <c r="C16" s="53">
        <v>7127.8035559999998</v>
      </c>
      <c r="D16" s="53">
        <v>1187.9672390999995</v>
      </c>
    </row>
    <row r="17" spans="2:6" s="17" customFormat="1" x14ac:dyDescent="0.25">
      <c r="B17" s="47" t="s">
        <v>90</v>
      </c>
      <c r="C17" s="53">
        <v>41484.824016999999</v>
      </c>
      <c r="D17" s="53">
        <v>3371.7972642400027</v>
      </c>
    </row>
    <row r="18" spans="2:6" s="17" customFormat="1" x14ac:dyDescent="0.25">
      <c r="B18" s="47" t="s">
        <v>91</v>
      </c>
      <c r="C18" s="53">
        <v>21236.097320000001</v>
      </c>
      <c r="D18" s="53">
        <v>1694.8697729999999</v>
      </c>
    </row>
    <row r="19" spans="2:6" s="17" customFormat="1" x14ac:dyDescent="0.25">
      <c r="B19" s="47" t="s">
        <v>92</v>
      </c>
      <c r="C19" s="53">
        <v>5112.6736259999998</v>
      </c>
      <c r="D19" s="53">
        <v>591.93046385000025</v>
      </c>
    </row>
    <row r="20" spans="2:6" s="17" customFormat="1" x14ac:dyDescent="0.25">
      <c r="B20" s="46" t="s">
        <v>93</v>
      </c>
      <c r="C20" s="62">
        <f>SUM(C21:C22)</f>
        <v>10180.523553999999</v>
      </c>
      <c r="D20" s="62">
        <f>SUM(D21:D22)</f>
        <v>531.24584280999989</v>
      </c>
    </row>
    <row r="21" spans="2:6" s="17" customFormat="1" x14ac:dyDescent="0.25">
      <c r="B21" s="47" t="s">
        <v>94</v>
      </c>
      <c r="C21" s="53">
        <v>3697.1493329999998</v>
      </c>
      <c r="D21" s="53">
        <v>157.17871693999999</v>
      </c>
    </row>
    <row r="22" spans="2:6" s="17" customFormat="1" x14ac:dyDescent="0.25">
      <c r="B22" s="47" t="s">
        <v>95</v>
      </c>
      <c r="C22" s="53">
        <v>6483.374221</v>
      </c>
      <c r="D22" s="53">
        <v>374.06712586999987</v>
      </c>
      <c r="F22" s="84"/>
    </row>
    <row r="23" spans="2:6" s="17" customFormat="1" x14ac:dyDescent="0.25">
      <c r="B23" s="46" t="s">
        <v>96</v>
      </c>
      <c r="C23" s="62">
        <f>SUM(C24:C26)</f>
        <v>29730.961942999998</v>
      </c>
      <c r="D23" s="62">
        <f>SUM(D24:D26)</f>
        <v>2105.8112302499994</v>
      </c>
    </row>
    <row r="24" spans="2:6" s="17" customFormat="1" x14ac:dyDescent="0.25">
      <c r="B24" s="47" t="s">
        <v>97</v>
      </c>
      <c r="C24" s="53">
        <v>24850.58294</v>
      </c>
      <c r="D24" s="53">
        <v>1944.8200867899996</v>
      </c>
    </row>
    <row r="25" spans="2:6" s="17" customFormat="1" x14ac:dyDescent="0.25">
      <c r="B25" s="47" t="s">
        <v>98</v>
      </c>
      <c r="C25" s="53">
        <v>4818.8647979999996</v>
      </c>
      <c r="D25" s="53">
        <v>154.80667514999999</v>
      </c>
    </row>
    <row r="26" spans="2:6" s="17" customFormat="1" x14ac:dyDescent="0.25">
      <c r="B26" s="47" t="s">
        <v>99</v>
      </c>
      <c r="C26" s="53">
        <v>61.514204999999997</v>
      </c>
      <c r="D26" s="53">
        <v>6.1844683099999989</v>
      </c>
    </row>
    <row r="27" spans="2:6" s="17" customFormat="1" x14ac:dyDescent="0.25">
      <c r="B27" s="46" t="s">
        <v>100</v>
      </c>
      <c r="C27" s="62">
        <f>SUM(C28:C33)</f>
        <v>38501.945226999997</v>
      </c>
      <c r="D27" s="62">
        <f>SUM(D28:D33)</f>
        <v>4620.0384677899983</v>
      </c>
    </row>
    <row r="28" spans="2:6" s="17" customFormat="1" x14ac:dyDescent="0.25">
      <c r="B28" s="47" t="s">
        <v>101</v>
      </c>
      <c r="C28" s="53">
        <v>16814.267257</v>
      </c>
      <c r="D28" s="53">
        <v>1186.1450424599996</v>
      </c>
    </row>
    <row r="29" spans="2:6" s="17" customFormat="1" x14ac:dyDescent="0.25">
      <c r="B29" s="47" t="s">
        <v>102</v>
      </c>
      <c r="C29" s="53">
        <v>632.69422999999995</v>
      </c>
      <c r="D29" s="53">
        <v>17.484103229999995</v>
      </c>
    </row>
    <row r="30" spans="2:6" s="17" customFormat="1" x14ac:dyDescent="0.25">
      <c r="B30" s="47" t="s">
        <v>103</v>
      </c>
      <c r="C30" s="53">
        <v>14503.934375999999</v>
      </c>
      <c r="D30" s="53">
        <v>2367.7824977799987</v>
      </c>
    </row>
    <row r="31" spans="2:6" s="17" customFormat="1" x14ac:dyDescent="0.25">
      <c r="B31" s="47" t="s">
        <v>104</v>
      </c>
      <c r="C31" s="53">
        <v>1822.7063639999999</v>
      </c>
      <c r="D31" s="53">
        <v>425.41182817000009</v>
      </c>
    </row>
    <row r="32" spans="2:6" s="17" customFormat="1" x14ac:dyDescent="0.25">
      <c r="B32" s="47" t="s">
        <v>105</v>
      </c>
      <c r="C32" s="53">
        <v>1379.739928</v>
      </c>
      <c r="D32" s="53">
        <v>87.90662693000003</v>
      </c>
    </row>
    <row r="33" spans="2:4" s="17" customFormat="1" x14ac:dyDescent="0.25">
      <c r="B33" s="47" t="s">
        <v>106</v>
      </c>
      <c r="C33" s="53">
        <v>3348.6030719999999</v>
      </c>
      <c r="D33" s="53">
        <v>535.30836922000003</v>
      </c>
    </row>
    <row r="34" spans="2:4" s="17" customFormat="1" x14ac:dyDescent="0.25">
      <c r="B34" s="75" t="s">
        <v>107</v>
      </c>
      <c r="C34" s="62">
        <f>C35+C38+C41+C43+C45+C48+C54+C56+C58</f>
        <v>129938.826397</v>
      </c>
      <c r="D34" s="62">
        <f t="shared" ref="D34" si="1">D35+D38+D41+D43+D45+D48+D54+D56+D58</f>
        <v>6058.5291318400004</v>
      </c>
    </row>
    <row r="35" spans="2:4" s="17" customFormat="1" x14ac:dyDescent="0.25">
      <c r="B35" s="77" t="s">
        <v>108</v>
      </c>
      <c r="C35" s="62">
        <f>SUM(C36:C37)</f>
        <v>7878.6273500000007</v>
      </c>
      <c r="D35" s="62">
        <f t="shared" ref="D35" si="2">SUM(D36:D37)</f>
        <v>497.89171985000007</v>
      </c>
    </row>
    <row r="36" spans="2:4" s="17" customFormat="1" x14ac:dyDescent="0.25">
      <c r="B36" s="48" t="s">
        <v>109</v>
      </c>
      <c r="C36" s="53">
        <v>6834.8547980000003</v>
      </c>
      <c r="D36" s="53">
        <v>443.48944173000007</v>
      </c>
    </row>
    <row r="37" spans="2:4" x14ac:dyDescent="0.25">
      <c r="B37" s="48" t="s">
        <v>110</v>
      </c>
      <c r="C37" s="53">
        <v>1043.7725519999999</v>
      </c>
      <c r="D37" s="53">
        <v>54.40227812000002</v>
      </c>
    </row>
    <row r="38" spans="2:4" x14ac:dyDescent="0.25">
      <c r="B38" s="77" t="s">
        <v>111</v>
      </c>
      <c r="C38" s="62">
        <f>SUM(C39:C40)</f>
        <v>13630.854023</v>
      </c>
      <c r="D38" s="62">
        <f t="shared" ref="D38" si="3">SUM(D39:D40)</f>
        <v>1024.2275350400009</v>
      </c>
    </row>
    <row r="39" spans="2:4" x14ac:dyDescent="0.25">
      <c r="B39" s="48" t="s">
        <v>112</v>
      </c>
      <c r="C39" s="53">
        <v>13487.232459999999</v>
      </c>
      <c r="D39" s="53">
        <v>1010.8339490400009</v>
      </c>
    </row>
    <row r="40" spans="2:4" x14ac:dyDescent="0.25">
      <c r="B40" s="48" t="s">
        <v>113</v>
      </c>
      <c r="C40" s="53">
        <v>143.62156300000001</v>
      </c>
      <c r="D40" s="53">
        <v>13.393586000000001</v>
      </c>
    </row>
    <row r="41" spans="2:4" x14ac:dyDescent="0.25">
      <c r="B41" s="77" t="s">
        <v>114</v>
      </c>
      <c r="C41" s="62">
        <f>C42</f>
        <v>7731.5610239999996</v>
      </c>
      <c r="D41" s="62">
        <f t="shared" ref="D41" si="4">D42</f>
        <v>285.04126444000002</v>
      </c>
    </row>
    <row r="42" spans="2:4" x14ac:dyDescent="0.25">
      <c r="B42" s="48" t="s">
        <v>115</v>
      </c>
      <c r="C42" s="53">
        <v>7731.5610239999996</v>
      </c>
      <c r="D42" s="53">
        <v>285.04126444000002</v>
      </c>
    </row>
    <row r="43" spans="2:4" x14ac:dyDescent="0.25">
      <c r="B43" s="77" t="s">
        <v>116</v>
      </c>
      <c r="C43" s="62">
        <f>C44</f>
        <v>52046.074129000001</v>
      </c>
      <c r="D43" s="62">
        <f t="shared" ref="D43" si="5">D44</f>
        <v>2825.4642723399998</v>
      </c>
    </row>
    <row r="44" spans="2:4" x14ac:dyDescent="0.25">
      <c r="B44" s="48" t="s">
        <v>117</v>
      </c>
      <c r="C44" s="53">
        <v>52046.074129000001</v>
      </c>
      <c r="D44" s="53">
        <v>2825.4642723399998</v>
      </c>
    </row>
    <row r="45" spans="2:4" x14ac:dyDescent="0.25">
      <c r="B45" s="77" t="s">
        <v>118</v>
      </c>
      <c r="C45" s="62">
        <f>SUM(C46:C47)</f>
        <v>890.78787399999999</v>
      </c>
      <c r="D45" s="62">
        <f t="shared" ref="D45" si="6">SUM(D46:D47)</f>
        <v>13.196449120000006</v>
      </c>
    </row>
    <row r="46" spans="2:4" x14ac:dyDescent="0.25">
      <c r="B46" s="48" t="s">
        <v>119</v>
      </c>
      <c r="C46" s="53">
        <v>244.76877099999999</v>
      </c>
      <c r="D46" s="53">
        <v>13.196449120000006</v>
      </c>
    </row>
    <row r="47" spans="2:4" x14ac:dyDescent="0.25">
      <c r="B47" s="48" t="s">
        <v>120</v>
      </c>
      <c r="C47" s="53">
        <v>646.01910299999997</v>
      </c>
      <c r="D47" s="53">
        <v>0</v>
      </c>
    </row>
    <row r="48" spans="2:4" x14ac:dyDescent="0.25">
      <c r="B48" s="77" t="s">
        <v>121</v>
      </c>
      <c r="C48" s="62">
        <f>SUM(C49:C53)</f>
        <v>39775.378019999996</v>
      </c>
      <c r="D48" s="62">
        <f>SUM(D49:D53)</f>
        <v>1205.0735271799992</v>
      </c>
    </row>
    <row r="49" spans="2:4" x14ac:dyDescent="0.25">
      <c r="B49" s="48" t="s">
        <v>122</v>
      </c>
      <c r="C49" s="53">
        <v>30220.221567000001</v>
      </c>
      <c r="D49" s="53">
        <v>1007.5400038999992</v>
      </c>
    </row>
    <row r="50" spans="2:4" x14ac:dyDescent="0.25">
      <c r="B50" s="48" t="s">
        <v>123</v>
      </c>
      <c r="C50" s="53">
        <v>54.864887000000003</v>
      </c>
      <c r="D50" s="53">
        <v>2.3271773200000001</v>
      </c>
    </row>
    <row r="51" spans="2:4" x14ac:dyDescent="0.25">
      <c r="B51" s="48" t="s">
        <v>124</v>
      </c>
      <c r="C51" s="53">
        <v>5434.7756149999996</v>
      </c>
      <c r="D51" s="53">
        <v>80.965078250000019</v>
      </c>
    </row>
    <row r="52" spans="2:4" x14ac:dyDescent="0.25">
      <c r="B52" s="48" t="s">
        <v>125</v>
      </c>
      <c r="C52" s="53">
        <v>240.2</v>
      </c>
      <c r="D52" s="53">
        <v>2.13101E-3</v>
      </c>
    </row>
    <row r="53" spans="2:4" x14ac:dyDescent="0.25">
      <c r="B53" s="48" t="s">
        <v>126</v>
      </c>
      <c r="C53" s="53">
        <v>3825.315951</v>
      </c>
      <c r="D53" s="53">
        <v>114.2391367</v>
      </c>
    </row>
    <row r="54" spans="2:4" x14ac:dyDescent="0.25">
      <c r="B54" s="77" t="s">
        <v>127</v>
      </c>
      <c r="C54" s="62">
        <f>C55</f>
        <v>1528.821197</v>
      </c>
      <c r="D54" s="62">
        <f t="shared" ref="D54" si="7">D55</f>
        <v>69.936371879999996</v>
      </c>
    </row>
    <row r="55" spans="2:4" x14ac:dyDescent="0.25">
      <c r="B55" s="48" t="s">
        <v>128</v>
      </c>
      <c r="C55" s="53">
        <v>1528.821197</v>
      </c>
      <c r="D55" s="53">
        <v>69.936371879999996</v>
      </c>
    </row>
    <row r="56" spans="2:4" x14ac:dyDescent="0.25">
      <c r="B56" s="77" t="s">
        <v>129</v>
      </c>
      <c r="C56" s="62">
        <f>C57</f>
        <v>182.20302000000001</v>
      </c>
      <c r="D56" s="62">
        <f>D57</f>
        <v>30.018207339999996</v>
      </c>
    </row>
    <row r="57" spans="2:4" x14ac:dyDescent="0.25">
      <c r="B57" s="48" t="s">
        <v>130</v>
      </c>
      <c r="C57" s="53">
        <v>182.20302000000001</v>
      </c>
      <c r="D57" s="53">
        <v>30.018207339999996</v>
      </c>
    </row>
    <row r="58" spans="2:4" x14ac:dyDescent="0.25">
      <c r="B58" s="77" t="s">
        <v>131</v>
      </c>
      <c r="C58" s="62">
        <f>SUM(C59:C62)</f>
        <v>6274.5197600000001</v>
      </c>
      <c r="D58" s="62">
        <f>SUM(D59:D62)</f>
        <v>107.67978464999997</v>
      </c>
    </row>
    <row r="59" spans="2:4" x14ac:dyDescent="0.25">
      <c r="B59" s="48" t="s">
        <v>132</v>
      </c>
      <c r="C59" s="53">
        <v>75</v>
      </c>
      <c r="D59" s="53">
        <v>0</v>
      </c>
    </row>
    <row r="60" spans="2:4" x14ac:dyDescent="0.25">
      <c r="B60" s="48" t="s">
        <v>133</v>
      </c>
      <c r="C60" s="53">
        <v>10.255803999999999</v>
      </c>
      <c r="D60" s="53">
        <v>0</v>
      </c>
    </row>
    <row r="61" spans="2:4" x14ac:dyDescent="0.25">
      <c r="B61" s="48" t="s">
        <v>134</v>
      </c>
      <c r="C61" s="53">
        <v>5989.2639559999998</v>
      </c>
      <c r="D61" s="53">
        <v>107.67978464999997</v>
      </c>
    </row>
    <row r="62" spans="2:4" x14ac:dyDescent="0.25">
      <c r="B62" s="48" t="s">
        <v>135</v>
      </c>
      <c r="C62" s="53">
        <v>200</v>
      </c>
      <c r="D62" s="53">
        <v>0</v>
      </c>
    </row>
    <row r="63" spans="2:4" x14ac:dyDescent="0.25">
      <c r="B63" s="75" t="s">
        <v>136</v>
      </c>
      <c r="C63" s="62">
        <f>C64+C67</f>
        <v>6755.3592440000002</v>
      </c>
      <c r="D63" s="62">
        <f>D64+D67</f>
        <v>213.15497617</v>
      </c>
    </row>
    <row r="64" spans="2:4" x14ac:dyDescent="0.25">
      <c r="B64" s="77" t="s">
        <v>137</v>
      </c>
      <c r="C64" s="62">
        <f>SUM(C65:C66)</f>
        <v>1477.19696</v>
      </c>
      <c r="D64" s="62">
        <f>SUM(D65:D66)</f>
        <v>61.057350149999998</v>
      </c>
    </row>
    <row r="65" spans="2:4" x14ac:dyDescent="0.25">
      <c r="B65" s="48" t="s">
        <v>138</v>
      </c>
      <c r="C65" s="53">
        <v>968.56846099999996</v>
      </c>
      <c r="D65" s="53">
        <v>47.910476469999999</v>
      </c>
    </row>
    <row r="66" spans="2:4" x14ac:dyDescent="0.25">
      <c r="B66" s="48" t="s">
        <v>139</v>
      </c>
      <c r="C66" s="53">
        <v>508.62849899999998</v>
      </c>
      <c r="D66" s="53">
        <v>13.146873680000001</v>
      </c>
    </row>
    <row r="67" spans="2:4" x14ac:dyDescent="0.25">
      <c r="B67" s="77" t="s">
        <v>140</v>
      </c>
      <c r="C67" s="62">
        <f>SUM(C68:C69)</f>
        <v>5278.162284</v>
      </c>
      <c r="D67" s="62">
        <f t="shared" ref="D67" si="8">SUM(D68:D69)</f>
        <v>152.09762602000001</v>
      </c>
    </row>
    <row r="68" spans="2:4" x14ac:dyDescent="0.25">
      <c r="B68" s="48" t="s">
        <v>141</v>
      </c>
      <c r="C68" s="53">
        <v>4924.5275270000002</v>
      </c>
      <c r="D68" s="53">
        <v>138.37301435000001</v>
      </c>
    </row>
    <row r="69" spans="2:4" x14ac:dyDescent="0.25">
      <c r="B69" s="48" t="s">
        <v>142</v>
      </c>
      <c r="C69" s="53">
        <v>353.63475699999998</v>
      </c>
      <c r="D69" s="53">
        <v>13.724611669999998</v>
      </c>
    </row>
    <row r="70" spans="2:4" x14ac:dyDescent="0.25">
      <c r="B70" s="75" t="s">
        <v>143</v>
      </c>
      <c r="C70" s="62">
        <f>C71+C76+C81+C89+C101</f>
        <v>416473.656021</v>
      </c>
      <c r="D70" s="62">
        <f t="shared" ref="D70" si="9">D71+D76+D81+D89+D101</f>
        <v>40742.322968780005</v>
      </c>
    </row>
    <row r="71" spans="2:4" x14ac:dyDescent="0.25">
      <c r="B71" s="77" t="s">
        <v>144</v>
      </c>
      <c r="C71" s="62">
        <f>SUM(C72:C75)</f>
        <v>17669.577548000001</v>
      </c>
      <c r="D71" s="62">
        <f t="shared" ref="D71" si="10">SUM(D72:D75)</f>
        <v>514.60219914000004</v>
      </c>
    </row>
    <row r="72" spans="2:4" x14ac:dyDescent="0.25">
      <c r="B72" s="48" t="s">
        <v>145</v>
      </c>
      <c r="C72" s="53">
        <v>843.05658000000005</v>
      </c>
      <c r="D72" s="53">
        <v>37.366187889999999</v>
      </c>
    </row>
    <row r="73" spans="2:4" x14ac:dyDescent="0.25">
      <c r="B73" s="48" t="s">
        <v>146</v>
      </c>
      <c r="C73" s="53">
        <v>591.23098200000004</v>
      </c>
      <c r="D73" s="53">
        <v>0</v>
      </c>
    </row>
    <row r="74" spans="2:4" x14ac:dyDescent="0.25">
      <c r="B74" s="48" t="s">
        <v>147</v>
      </c>
      <c r="C74" s="53">
        <v>16234.423879</v>
      </c>
      <c r="D74" s="53">
        <v>477.23601125000005</v>
      </c>
    </row>
    <row r="75" spans="2:4" x14ac:dyDescent="0.25">
      <c r="B75" s="48" t="s">
        <v>148</v>
      </c>
      <c r="C75" s="53">
        <v>0.86610699999999996</v>
      </c>
      <c r="D75" s="53">
        <v>0</v>
      </c>
    </row>
    <row r="76" spans="2:4" x14ac:dyDescent="0.25">
      <c r="B76" s="77" t="s">
        <v>149</v>
      </c>
      <c r="C76" s="62">
        <f>SUM(C77:C80)</f>
        <v>97744.003634000008</v>
      </c>
      <c r="D76" s="62">
        <f t="shared" ref="D76" si="11">SUM(D77:D80)</f>
        <v>12156.80758413</v>
      </c>
    </row>
    <row r="77" spans="2:4" x14ac:dyDescent="0.25">
      <c r="B77" s="48" t="s">
        <v>150</v>
      </c>
      <c r="C77" s="53">
        <v>2905.4655750000002</v>
      </c>
      <c r="D77" s="53">
        <v>146.43446392999996</v>
      </c>
    </row>
    <row r="78" spans="2:4" x14ac:dyDescent="0.25">
      <c r="B78" s="48" t="s">
        <v>151</v>
      </c>
      <c r="C78" s="53">
        <v>10265.590881</v>
      </c>
      <c r="D78" s="53">
        <v>284.92158244999996</v>
      </c>
    </row>
    <row r="79" spans="2:4" x14ac:dyDescent="0.25">
      <c r="B79" s="48" t="s">
        <v>152</v>
      </c>
      <c r="C79" s="53">
        <v>5.1309199999999997</v>
      </c>
      <c r="D79" s="53">
        <v>4.5872000000000003E-2</v>
      </c>
    </row>
    <row r="80" spans="2:4" x14ac:dyDescent="0.25">
      <c r="B80" s="48" t="s">
        <v>153</v>
      </c>
      <c r="C80" s="53">
        <v>84567.816258000006</v>
      </c>
      <c r="D80" s="53">
        <v>11725.40566575</v>
      </c>
    </row>
    <row r="81" spans="2:4" x14ac:dyDescent="0.25">
      <c r="B81" s="77" t="s">
        <v>154</v>
      </c>
      <c r="C81" s="62">
        <f>SUM(C82:C88)</f>
        <v>6205.3114810000006</v>
      </c>
      <c r="D81" s="62">
        <f t="shared" ref="D81" si="12">SUM(D82:D88)</f>
        <v>367.87344996999997</v>
      </c>
    </row>
    <row r="82" spans="2:4" x14ac:dyDescent="0.25">
      <c r="B82" s="48" t="s">
        <v>155</v>
      </c>
      <c r="C82" s="53">
        <v>990.84199899999999</v>
      </c>
      <c r="D82" s="53">
        <v>46.752008589999996</v>
      </c>
    </row>
    <row r="83" spans="2:4" x14ac:dyDescent="0.25">
      <c r="B83" s="48" t="s">
        <v>156</v>
      </c>
      <c r="C83" s="53">
        <v>1127.6551770000001</v>
      </c>
      <c r="D83" s="53">
        <v>9.2539658700000018</v>
      </c>
    </row>
    <row r="84" spans="2:4" x14ac:dyDescent="0.25">
      <c r="B84" s="48" t="s">
        <v>157</v>
      </c>
      <c r="C84" s="53">
        <v>2783.0242469999998</v>
      </c>
      <c r="D84" s="53">
        <v>232.95588793999997</v>
      </c>
    </row>
    <row r="85" spans="2:4" x14ac:dyDescent="0.25">
      <c r="B85" s="48" t="s">
        <v>158</v>
      </c>
      <c r="C85" s="53">
        <v>1.511069</v>
      </c>
      <c r="D85" s="53">
        <v>0</v>
      </c>
    </row>
    <row r="86" spans="2:4" x14ac:dyDescent="0.25">
      <c r="B86" s="48" t="s">
        <v>159</v>
      </c>
      <c r="C86" s="53">
        <v>156.68683999999999</v>
      </c>
      <c r="D86" s="53">
        <v>7.5</v>
      </c>
    </row>
    <row r="87" spans="2:4" x14ac:dyDescent="0.25">
      <c r="B87" s="48" t="s">
        <v>160</v>
      </c>
      <c r="C87" s="53">
        <v>10.696979000000001</v>
      </c>
      <c r="D87" s="53">
        <v>0</v>
      </c>
    </row>
    <row r="88" spans="2:4" x14ac:dyDescent="0.25">
      <c r="B88" s="48" t="s">
        <v>161</v>
      </c>
      <c r="C88" s="53">
        <v>1134.89517</v>
      </c>
      <c r="D88" s="53">
        <v>71.411587570000009</v>
      </c>
    </row>
    <row r="89" spans="2:4" x14ac:dyDescent="0.25">
      <c r="B89" s="77" t="s">
        <v>162</v>
      </c>
      <c r="C89" s="62">
        <f>SUM(C90:C100)</f>
        <v>199017.51170600002</v>
      </c>
      <c r="D89" s="62">
        <f>SUM(D90:D100)</f>
        <v>12843.576837540006</v>
      </c>
    </row>
    <row r="90" spans="2:4" x14ac:dyDescent="0.25">
      <c r="B90" s="48" t="s">
        <v>163</v>
      </c>
      <c r="C90" s="53">
        <v>10666.485562</v>
      </c>
      <c r="D90" s="53">
        <v>381.93624315000005</v>
      </c>
    </row>
    <row r="91" spans="2:4" x14ac:dyDescent="0.25">
      <c r="B91" s="48" t="s">
        <v>164</v>
      </c>
      <c r="C91" s="53">
        <v>71983.864574000007</v>
      </c>
      <c r="D91" s="53">
        <v>5169.429618780001</v>
      </c>
    </row>
    <row r="92" spans="2:4" x14ac:dyDescent="0.25">
      <c r="B92" s="48" t="s">
        <v>165</v>
      </c>
      <c r="C92" s="53">
        <v>26339.522879</v>
      </c>
      <c r="D92" s="53">
        <v>1579.1906776600001</v>
      </c>
    </row>
    <row r="93" spans="2:4" x14ac:dyDescent="0.25">
      <c r="B93" s="48" t="s">
        <v>166</v>
      </c>
      <c r="C93" s="53">
        <v>18105.183989000001</v>
      </c>
      <c r="D93" s="53">
        <v>1703.171756220001</v>
      </c>
    </row>
    <row r="94" spans="2:4" x14ac:dyDescent="0.25">
      <c r="B94" s="48" t="s">
        <v>167</v>
      </c>
      <c r="C94" s="53">
        <v>6501.3807129999996</v>
      </c>
      <c r="D94" s="53">
        <v>288.54053080999995</v>
      </c>
    </row>
    <row r="95" spans="2:4" x14ac:dyDescent="0.25">
      <c r="B95" s="48" t="s">
        <v>168</v>
      </c>
      <c r="C95" s="53">
        <v>9470.3357739999992</v>
      </c>
      <c r="D95" s="53">
        <v>552.12167493999993</v>
      </c>
    </row>
    <row r="96" spans="2:4" x14ac:dyDescent="0.25">
      <c r="B96" s="48" t="s">
        <v>169</v>
      </c>
      <c r="C96" s="53">
        <v>1435.178872</v>
      </c>
      <c r="D96" s="53">
        <v>68.710583609999986</v>
      </c>
    </row>
    <row r="97" spans="2:4" x14ac:dyDescent="0.25">
      <c r="B97" s="48" t="s">
        <v>170</v>
      </c>
      <c r="C97" s="53">
        <v>369.04296900000003</v>
      </c>
      <c r="D97" s="53">
        <v>29.226029920000002</v>
      </c>
    </row>
    <row r="98" spans="2:4" x14ac:dyDescent="0.25">
      <c r="B98" s="48" t="s">
        <v>171</v>
      </c>
      <c r="C98" s="53">
        <v>146.29268999999999</v>
      </c>
      <c r="D98" s="53">
        <v>8.4594509900000006</v>
      </c>
    </row>
    <row r="99" spans="2:4" x14ac:dyDescent="0.25">
      <c r="B99" s="48" t="s">
        <v>172</v>
      </c>
      <c r="C99" s="53">
        <v>263.77060299999999</v>
      </c>
      <c r="D99" s="53">
        <v>8.4359363900000002</v>
      </c>
    </row>
    <row r="100" spans="2:4" x14ac:dyDescent="0.25">
      <c r="B100" s="48" t="s">
        <v>173</v>
      </c>
      <c r="C100" s="53">
        <v>53736.453081</v>
      </c>
      <c r="D100" s="53">
        <v>3054.3543350700033</v>
      </c>
    </row>
    <row r="101" spans="2:4" x14ac:dyDescent="0.25">
      <c r="B101" s="77" t="s">
        <v>174</v>
      </c>
      <c r="C101" s="62">
        <f>SUM(C102:C109)</f>
        <v>95837.251651999992</v>
      </c>
      <c r="D101" s="62">
        <f>SUM(D102:D109)</f>
        <v>14859.462898</v>
      </c>
    </row>
    <row r="102" spans="2:4" x14ac:dyDescent="0.25">
      <c r="B102" s="48" t="s">
        <v>175</v>
      </c>
      <c r="C102" s="53">
        <v>47176.721219999999</v>
      </c>
      <c r="D102" s="53">
        <v>5605.6806311099999</v>
      </c>
    </row>
    <row r="103" spans="2:4" x14ac:dyDescent="0.25">
      <c r="B103" s="48" t="s">
        <v>176</v>
      </c>
      <c r="C103" s="53">
        <v>1352.7034410000001</v>
      </c>
      <c r="D103" s="53">
        <v>219.51699600000001</v>
      </c>
    </row>
    <row r="104" spans="2:4" x14ac:dyDescent="0.25">
      <c r="B104" s="48" t="s">
        <v>177</v>
      </c>
      <c r="C104" s="53">
        <v>3124.3381079999999</v>
      </c>
      <c r="D104" s="53">
        <v>3.6640237999999998</v>
      </c>
    </row>
    <row r="105" spans="2:4" x14ac:dyDescent="0.25">
      <c r="B105" s="48" t="s">
        <v>178</v>
      </c>
      <c r="C105" s="53">
        <v>5442.4521020000002</v>
      </c>
      <c r="D105" s="53">
        <v>7.5663213699999998</v>
      </c>
    </row>
    <row r="106" spans="2:4" x14ac:dyDescent="0.25">
      <c r="B106" s="48" t="s">
        <v>179</v>
      </c>
      <c r="C106" s="53">
        <v>547.01583200000005</v>
      </c>
      <c r="D106" s="53">
        <v>17.101891840000008</v>
      </c>
    </row>
    <row r="107" spans="2:4" x14ac:dyDescent="0.25">
      <c r="B107" s="48" t="s">
        <v>180</v>
      </c>
      <c r="C107" s="53">
        <v>1665.9870820000001</v>
      </c>
      <c r="D107" s="53">
        <v>50.853463219999995</v>
      </c>
    </row>
    <row r="108" spans="2:4" x14ac:dyDescent="0.25">
      <c r="B108" s="48" t="s">
        <v>181</v>
      </c>
      <c r="C108" s="53">
        <v>34934.937624999999</v>
      </c>
      <c r="D108" s="53">
        <v>8770.0082093399997</v>
      </c>
    </row>
    <row r="109" spans="2:4" x14ac:dyDescent="0.25">
      <c r="B109" s="48" t="s">
        <v>182</v>
      </c>
      <c r="C109" s="53">
        <v>1593.0962420000001</v>
      </c>
      <c r="D109" s="53">
        <v>185.07136131999999</v>
      </c>
    </row>
    <row r="110" spans="2:4" ht="15" customHeight="1" x14ac:dyDescent="0.25">
      <c r="B110" s="75" t="s">
        <v>183</v>
      </c>
      <c r="C110" s="62">
        <f>C111</f>
        <v>184836.13</v>
      </c>
      <c r="D110" s="62">
        <f>D111</f>
        <v>14142.936141669999</v>
      </c>
    </row>
    <row r="111" spans="2:4" x14ac:dyDescent="0.25">
      <c r="B111" s="76" t="s">
        <v>184</v>
      </c>
      <c r="C111" s="53">
        <f>C112</f>
        <v>184836.13</v>
      </c>
      <c r="D111" s="53">
        <f>D112</f>
        <v>14142.936141669999</v>
      </c>
    </row>
    <row r="112" spans="2:4" x14ac:dyDescent="0.25">
      <c r="B112" s="48" t="s">
        <v>185</v>
      </c>
      <c r="C112" s="53">
        <v>184836.13</v>
      </c>
      <c r="D112" s="53">
        <v>14142.936141669999</v>
      </c>
    </row>
    <row r="113" spans="2:4" x14ac:dyDescent="0.25">
      <c r="B113" s="45" t="s">
        <v>40</v>
      </c>
      <c r="C113" s="39">
        <f t="shared" ref="C113:D114" si="13">C114</f>
        <v>146463.52179900001</v>
      </c>
      <c r="D113" s="39">
        <f t="shared" si="13"/>
        <v>4250.1143945000003</v>
      </c>
    </row>
    <row r="114" spans="2:4" x14ac:dyDescent="0.25">
      <c r="B114" s="78" t="s">
        <v>186</v>
      </c>
      <c r="C114" s="60">
        <f t="shared" si="13"/>
        <v>146463.52179900001</v>
      </c>
      <c r="D114" s="60">
        <f t="shared" si="13"/>
        <v>4250.1143945000003</v>
      </c>
    </row>
    <row r="115" spans="2:4" x14ac:dyDescent="0.25">
      <c r="B115" s="76" t="s">
        <v>187</v>
      </c>
      <c r="C115" s="61">
        <f>C116</f>
        <v>146463.52179900001</v>
      </c>
      <c r="D115" s="61">
        <f>D116</f>
        <v>4250.1143945000003</v>
      </c>
    </row>
    <row r="116" spans="2:4" x14ac:dyDescent="0.25">
      <c r="B116" s="48" t="s">
        <v>188</v>
      </c>
      <c r="C116" s="61">
        <v>146463.52179900001</v>
      </c>
      <c r="D116" s="53">
        <v>4250.1143945000003</v>
      </c>
    </row>
    <row r="117" spans="2:4" x14ac:dyDescent="0.25">
      <c r="B117" s="59" t="s">
        <v>43</v>
      </c>
      <c r="C117" s="54">
        <f>C13+C113</f>
        <v>1037842.322704</v>
      </c>
      <c r="D117" s="54">
        <f>D13+D113</f>
        <v>79510.717894000001</v>
      </c>
    </row>
    <row r="118" spans="2:4" x14ac:dyDescent="0.25">
      <c r="B118" s="66" t="s">
        <v>25</v>
      </c>
      <c r="C118" s="67"/>
      <c r="D118" s="67"/>
    </row>
    <row r="119" spans="2:4" ht="21.75" customHeight="1" x14ac:dyDescent="0.25">
      <c r="B119" s="126" t="s">
        <v>26</v>
      </c>
      <c r="C119" s="126"/>
      <c r="D119" s="126"/>
    </row>
    <row r="120" spans="2:4" x14ac:dyDescent="0.25">
      <c r="B120" s="66" t="s">
        <v>27</v>
      </c>
      <c r="C120" s="67"/>
      <c r="D120" s="67"/>
    </row>
    <row r="121" spans="2:4" x14ac:dyDescent="0.25">
      <c r="C121" s="68"/>
      <c r="D121" s="68"/>
    </row>
    <row r="122" spans="2:4" x14ac:dyDescent="0.25">
      <c r="B122" s="69"/>
      <c r="C122" s="68"/>
      <c r="D122" s="68"/>
    </row>
    <row r="123" spans="2:4" x14ac:dyDescent="0.25">
      <c r="B123" s="19"/>
      <c r="C123" s="20"/>
      <c r="D123" s="20"/>
    </row>
    <row r="124" spans="2:4" x14ac:dyDescent="0.25">
      <c r="B124" s="19"/>
      <c r="C124" s="20"/>
      <c r="D124" s="20"/>
    </row>
    <row r="125" spans="2:4" x14ac:dyDescent="0.25">
      <c r="B125" s="19"/>
      <c r="C125" s="20"/>
      <c r="D125" s="20"/>
    </row>
    <row r="126" spans="2:4" x14ac:dyDescent="0.25">
      <c r="B126" s="19"/>
      <c r="C126" s="20"/>
      <c r="D126" s="20"/>
    </row>
    <row r="127" spans="2:4" x14ac:dyDescent="0.25">
      <c r="B127" s="19"/>
      <c r="C127" s="20"/>
      <c r="D127" s="20"/>
    </row>
    <row r="128" spans="2:4" x14ac:dyDescent="0.25">
      <c r="B128" s="19"/>
      <c r="C128" s="20"/>
      <c r="D128" s="20"/>
    </row>
    <row r="129" spans="2:4" x14ac:dyDescent="0.25">
      <c r="B129" s="19"/>
      <c r="C129" s="20"/>
      <c r="D129" s="20"/>
    </row>
  </sheetData>
  <mergeCells count="11">
    <mergeCell ref="A2:E2"/>
    <mergeCell ref="A1:E1"/>
    <mergeCell ref="B119:D119"/>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0 D38 D41 D43 D45 D54 D67 D76 D81 D20 D23 D27 D48 D56 D58 D101 D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G101"/>
  <sheetViews>
    <sheetView showGridLines="0" topLeftCell="A60" zoomScaleNormal="100" workbookViewId="0">
      <selection activeCell="C72" sqref="C72"/>
    </sheetView>
  </sheetViews>
  <sheetFormatPr baseColWidth="10" defaultColWidth="11.42578125" defaultRowHeight="15" x14ac:dyDescent="0.25"/>
  <cols>
    <col min="1" max="1" width="17.140625" customWidth="1"/>
    <col min="2" max="2" width="82.42578125" customWidth="1"/>
    <col min="3" max="4" width="20.7109375" customWidth="1"/>
  </cols>
  <sheetData>
    <row r="1" spans="1:7" ht="28.5" customHeight="1" x14ac:dyDescent="0.25">
      <c r="A1" s="123" t="s">
        <v>0</v>
      </c>
      <c r="B1" s="123"/>
      <c r="C1" s="123"/>
      <c r="D1" s="123"/>
      <c r="E1" s="123"/>
      <c r="F1" s="13"/>
      <c r="G1" s="13"/>
    </row>
    <row r="2" spans="1:7" ht="21" customHeight="1" x14ac:dyDescent="0.25">
      <c r="A2" s="131" t="s">
        <v>1</v>
      </c>
      <c r="B2" s="131"/>
      <c r="C2" s="131"/>
      <c r="D2" s="131"/>
      <c r="E2" s="131"/>
      <c r="F2" s="12"/>
      <c r="G2" s="12"/>
    </row>
    <row r="3" spans="1:7" ht="15" customHeight="1" x14ac:dyDescent="0.25">
      <c r="A3" s="133" t="s">
        <v>2</v>
      </c>
      <c r="B3" s="133"/>
      <c r="C3" s="133"/>
      <c r="D3" s="133"/>
      <c r="E3" s="133"/>
      <c r="F3" s="11"/>
      <c r="G3" s="11"/>
    </row>
    <row r="5" spans="1:7" ht="18.75" customHeight="1" x14ac:dyDescent="0.3">
      <c r="A5" s="132" t="s">
        <v>28</v>
      </c>
      <c r="B5" s="132"/>
      <c r="C5" s="132"/>
      <c r="D5" s="132"/>
      <c r="E5" s="132"/>
      <c r="F5" s="14"/>
      <c r="G5" s="14"/>
    </row>
    <row r="6" spans="1:7" ht="18.75" x14ac:dyDescent="0.3">
      <c r="A6" s="139" t="s">
        <v>189</v>
      </c>
      <c r="B6" s="139"/>
      <c r="C6" s="139"/>
      <c r="D6" s="139"/>
      <c r="E6" s="139"/>
      <c r="F6" s="15"/>
      <c r="G6" s="15"/>
    </row>
    <row r="7" spans="1:7" ht="18.75" x14ac:dyDescent="0.3">
      <c r="A7" s="138" t="s">
        <v>190</v>
      </c>
      <c r="B7" s="138"/>
      <c r="C7" s="138"/>
      <c r="D7" s="138"/>
      <c r="E7" s="138"/>
      <c r="F7" s="15"/>
      <c r="G7" s="15"/>
    </row>
    <row r="8" spans="1:7" ht="15.75" x14ac:dyDescent="0.25">
      <c r="A8" s="136" t="s">
        <v>6</v>
      </c>
      <c r="B8" s="136"/>
      <c r="C8" s="136"/>
      <c r="D8" s="136"/>
      <c r="E8" s="136"/>
      <c r="F8" s="16"/>
      <c r="G8" s="16"/>
    </row>
    <row r="11" spans="1:7" ht="15" customHeight="1" x14ac:dyDescent="0.25">
      <c r="B11" s="134" t="s">
        <v>7</v>
      </c>
      <c r="C11" s="135" t="s">
        <v>8</v>
      </c>
      <c r="D11" s="135" t="s">
        <v>9</v>
      </c>
    </row>
    <row r="12" spans="1:7" ht="15.75" customHeight="1" x14ac:dyDescent="0.25">
      <c r="B12" s="134"/>
      <c r="C12" s="135"/>
      <c r="D12" s="135"/>
    </row>
    <row r="13" spans="1:7" x14ac:dyDescent="0.25">
      <c r="B13" s="45" t="s">
        <v>13</v>
      </c>
      <c r="C13" s="39">
        <f>C14+C20+C30+C40+C48+C54+C64+C68</f>
        <v>891378.80090499995</v>
      </c>
      <c r="D13" s="39">
        <f>D14+D20+D30+D40+D48+D54+D64+D68</f>
        <v>75260.603499499994</v>
      </c>
    </row>
    <row r="14" spans="1:7" x14ac:dyDescent="0.25">
      <c r="B14" s="63" t="s">
        <v>191</v>
      </c>
      <c r="C14" s="60">
        <f>SUM(C15:C19)</f>
        <v>210319.101501</v>
      </c>
      <c r="D14" s="60">
        <f t="shared" ref="D14" si="0">SUM(D15:D19)</f>
        <v>18800.377716279992</v>
      </c>
    </row>
    <row r="15" spans="1:7" x14ac:dyDescent="0.25">
      <c r="B15" s="64" t="s">
        <v>192</v>
      </c>
      <c r="C15" s="61">
        <v>173241.51653600001</v>
      </c>
      <c r="D15" s="61">
        <v>15538.944623379992</v>
      </c>
    </row>
    <row r="16" spans="1:7" x14ac:dyDescent="0.25">
      <c r="B16" s="64" t="s">
        <v>193</v>
      </c>
      <c r="C16" s="61">
        <v>10585.802672</v>
      </c>
      <c r="D16" s="61">
        <v>917.38602628999968</v>
      </c>
    </row>
    <row r="17" spans="2:4" x14ac:dyDescent="0.25">
      <c r="B17" s="64" t="s">
        <v>194</v>
      </c>
      <c r="C17" s="61">
        <v>1729.185608</v>
      </c>
      <c r="D17" s="61">
        <v>117.11047622999999</v>
      </c>
    </row>
    <row r="18" spans="2:4" x14ac:dyDescent="0.25">
      <c r="B18" s="64" t="s">
        <v>195</v>
      </c>
      <c r="C18" s="61">
        <v>759.17099700000006</v>
      </c>
      <c r="D18" s="61">
        <v>71.518757969999982</v>
      </c>
    </row>
    <row r="19" spans="2:4" x14ac:dyDescent="0.25">
      <c r="B19" s="64" t="s">
        <v>196</v>
      </c>
      <c r="C19" s="61">
        <v>24003.425687999999</v>
      </c>
      <c r="D19" s="61">
        <v>2155.4178324100039</v>
      </c>
    </row>
    <row r="20" spans="2:4" x14ac:dyDescent="0.25">
      <c r="B20" s="63" t="s">
        <v>197</v>
      </c>
      <c r="C20" s="60">
        <f>SUM(C21:C29)</f>
        <v>69594.533465</v>
      </c>
      <c r="D20" s="60">
        <f t="shared" ref="D20" si="1">SUM(D21:D29)</f>
        <v>3521.3985906700018</v>
      </c>
    </row>
    <row r="21" spans="2:4" x14ac:dyDescent="0.25">
      <c r="B21" s="64" t="s">
        <v>198</v>
      </c>
      <c r="C21" s="61">
        <v>6109.6628419999997</v>
      </c>
      <c r="D21" s="61">
        <v>504.67092716000042</v>
      </c>
    </row>
    <row r="22" spans="2:4" x14ac:dyDescent="0.25">
      <c r="B22" s="64" t="s">
        <v>199</v>
      </c>
      <c r="C22" s="61">
        <v>4779.6486830000003</v>
      </c>
      <c r="D22" s="61">
        <v>54.368573429999969</v>
      </c>
    </row>
    <row r="23" spans="2:4" x14ac:dyDescent="0.25">
      <c r="B23" s="64" t="s">
        <v>200</v>
      </c>
      <c r="C23" s="61">
        <v>3430.5920209999999</v>
      </c>
      <c r="D23" s="61">
        <v>110.64248075999997</v>
      </c>
    </row>
    <row r="24" spans="2:4" x14ac:dyDescent="0.25">
      <c r="B24" s="64" t="s">
        <v>201</v>
      </c>
      <c r="C24" s="61">
        <v>1584.5846469999999</v>
      </c>
      <c r="D24" s="61">
        <v>14.02077313</v>
      </c>
    </row>
    <row r="25" spans="2:4" x14ac:dyDescent="0.25">
      <c r="B25" s="64" t="s">
        <v>202</v>
      </c>
      <c r="C25" s="61">
        <v>4701.2960590000002</v>
      </c>
      <c r="D25" s="61">
        <v>310.20958696000002</v>
      </c>
    </row>
    <row r="26" spans="2:4" x14ac:dyDescent="0.25">
      <c r="B26" s="64" t="s">
        <v>203</v>
      </c>
      <c r="C26" s="61">
        <v>3939.1798469999999</v>
      </c>
      <c r="D26" s="61">
        <v>309.54030776999986</v>
      </c>
    </row>
    <row r="27" spans="2:4" x14ac:dyDescent="0.25">
      <c r="B27" s="64" t="s">
        <v>204</v>
      </c>
      <c r="C27" s="61">
        <v>4904.6775619999999</v>
      </c>
      <c r="D27" s="61">
        <v>66.66951139999999</v>
      </c>
    </row>
    <row r="28" spans="2:4" x14ac:dyDescent="0.25">
      <c r="B28" s="64" t="s">
        <v>205</v>
      </c>
      <c r="C28" s="61">
        <v>15002.752458999999</v>
      </c>
      <c r="D28" s="61">
        <v>339.07240249000006</v>
      </c>
    </row>
    <row r="29" spans="2:4" x14ac:dyDescent="0.25">
      <c r="B29" s="64" t="s">
        <v>206</v>
      </c>
      <c r="C29" s="61">
        <v>25142.139345</v>
      </c>
      <c r="D29" s="61">
        <v>1812.2040275700017</v>
      </c>
    </row>
    <row r="30" spans="2:4" x14ac:dyDescent="0.25">
      <c r="B30" s="63" t="s">
        <v>207</v>
      </c>
      <c r="C30" s="60">
        <f>SUM(C31:C39)</f>
        <v>39852.046889999998</v>
      </c>
      <c r="D30" s="60">
        <f t="shared" ref="D30" si="2">SUM(D31:D39)</f>
        <v>2537.1737014599994</v>
      </c>
    </row>
    <row r="31" spans="2:4" x14ac:dyDescent="0.25">
      <c r="B31" s="64" t="s">
        <v>208</v>
      </c>
      <c r="C31" s="61">
        <v>6377.9487049999998</v>
      </c>
      <c r="D31" s="53">
        <v>417.80134876999995</v>
      </c>
    </row>
    <row r="32" spans="2:4" x14ac:dyDescent="0.25">
      <c r="B32" s="64" t="s">
        <v>209</v>
      </c>
      <c r="C32" s="61">
        <v>2174.1389650000001</v>
      </c>
      <c r="D32" s="53">
        <v>108.13016089</v>
      </c>
    </row>
    <row r="33" spans="2:4" x14ac:dyDescent="0.25">
      <c r="B33" s="64" t="s">
        <v>210</v>
      </c>
      <c r="C33" s="61">
        <v>3246.7306709999998</v>
      </c>
      <c r="D33" s="53">
        <v>94.307038289999937</v>
      </c>
    </row>
    <row r="34" spans="2:4" x14ac:dyDescent="0.25">
      <c r="B34" s="64" t="s">
        <v>211</v>
      </c>
      <c r="C34" s="61">
        <v>6769.6456939999998</v>
      </c>
      <c r="D34" s="53">
        <v>1172.0953198</v>
      </c>
    </row>
    <row r="35" spans="2:4" x14ac:dyDescent="0.25">
      <c r="B35" s="64" t="s">
        <v>212</v>
      </c>
      <c r="C35" s="61">
        <v>707.335058</v>
      </c>
      <c r="D35" s="53">
        <v>19.04011036</v>
      </c>
    </row>
    <row r="36" spans="2:4" x14ac:dyDescent="0.25">
      <c r="B36" s="64" t="s">
        <v>213</v>
      </c>
      <c r="C36" s="61">
        <v>505.49096900000001</v>
      </c>
      <c r="D36" s="53">
        <v>6.6436557600000015</v>
      </c>
    </row>
    <row r="37" spans="2:4" x14ac:dyDescent="0.25">
      <c r="B37" s="64" t="s">
        <v>214</v>
      </c>
      <c r="C37" s="61">
        <v>6824.9271710000003</v>
      </c>
      <c r="D37" s="53">
        <v>387.67494478999993</v>
      </c>
    </row>
    <row r="38" spans="2:4" x14ac:dyDescent="0.25">
      <c r="B38" s="64" t="s">
        <v>215</v>
      </c>
      <c r="C38" s="61">
        <v>3796.497018</v>
      </c>
      <c r="D38" s="53">
        <v>0</v>
      </c>
    </row>
    <row r="39" spans="2:4" x14ac:dyDescent="0.25">
      <c r="B39" s="64" t="s">
        <v>216</v>
      </c>
      <c r="C39" s="61">
        <v>9449.3326390000002</v>
      </c>
      <c r="D39" s="53">
        <v>331.48112279999987</v>
      </c>
    </row>
    <row r="40" spans="2:4" x14ac:dyDescent="0.25">
      <c r="B40" s="63" t="s">
        <v>217</v>
      </c>
      <c r="C40" s="60">
        <f>SUM(C41:C47)</f>
        <v>269643.36032599997</v>
      </c>
      <c r="D40" s="60">
        <f t="shared" ref="D40" si="3">SUM(D41:D47)</f>
        <v>34814.868420979998</v>
      </c>
    </row>
    <row r="41" spans="2:4" x14ac:dyDescent="0.25">
      <c r="B41" s="64" t="s">
        <v>218</v>
      </c>
      <c r="C41" s="61">
        <v>86907.316456</v>
      </c>
      <c r="D41" s="53">
        <v>13928.03905876</v>
      </c>
    </row>
    <row r="42" spans="2:4" x14ac:dyDescent="0.25">
      <c r="B42" s="64" t="s">
        <v>219</v>
      </c>
      <c r="C42" s="61">
        <v>104123.94556399999</v>
      </c>
      <c r="D42" s="53">
        <v>15118.042601179999</v>
      </c>
    </row>
    <row r="43" spans="2:4" x14ac:dyDescent="0.25">
      <c r="B43" s="64" t="s">
        <v>220</v>
      </c>
      <c r="C43" s="61">
        <v>13192.731931</v>
      </c>
      <c r="D43" s="53">
        <v>1017.265314</v>
      </c>
    </row>
    <row r="44" spans="2:4" x14ac:dyDescent="0.25">
      <c r="B44" s="64" t="s">
        <v>221</v>
      </c>
      <c r="C44" s="61">
        <v>47631.001364999996</v>
      </c>
      <c r="D44" s="53">
        <v>3517.3387547500006</v>
      </c>
    </row>
    <row r="45" spans="2:4" x14ac:dyDescent="0.25">
      <c r="B45" s="64" t="s">
        <v>222</v>
      </c>
      <c r="C45" s="61">
        <v>1190.3387740000001</v>
      </c>
      <c r="D45" s="53">
        <v>84.698373619999998</v>
      </c>
    </row>
    <row r="46" spans="2:4" x14ac:dyDescent="0.25">
      <c r="B46" s="64" t="s">
        <v>223</v>
      </c>
      <c r="C46" s="61">
        <v>1157.579031</v>
      </c>
      <c r="D46" s="53">
        <v>35.854451479999994</v>
      </c>
    </row>
    <row r="47" spans="2:4" x14ac:dyDescent="0.25">
      <c r="B47" s="64" t="s">
        <v>224</v>
      </c>
      <c r="C47" s="61">
        <v>15440.447205</v>
      </c>
      <c r="D47" s="53">
        <v>1113.6298671900006</v>
      </c>
    </row>
    <row r="48" spans="2:4" x14ac:dyDescent="0.25">
      <c r="B48" s="63" t="s">
        <v>225</v>
      </c>
      <c r="C48" s="60">
        <f>SUM(C49:C53)</f>
        <v>45893.698339999995</v>
      </c>
      <c r="D48" s="60">
        <f t="shared" ref="D48" si="4">SUM(D49:D53)</f>
        <v>691.09567420999997</v>
      </c>
    </row>
    <row r="49" spans="2:4" x14ac:dyDescent="0.25">
      <c r="B49" s="64" t="s">
        <v>226</v>
      </c>
      <c r="C49" s="61">
        <v>413.97203999999999</v>
      </c>
      <c r="D49" s="53">
        <v>0.82121520999999997</v>
      </c>
    </row>
    <row r="50" spans="2:4" x14ac:dyDescent="0.25">
      <c r="B50" s="64" t="s">
        <v>227</v>
      </c>
      <c r="C50" s="61">
        <v>10585.225286000001</v>
      </c>
      <c r="D50" s="53">
        <v>12.67</v>
      </c>
    </row>
    <row r="51" spans="2:4" x14ac:dyDescent="0.25">
      <c r="B51" s="64" t="s">
        <v>228</v>
      </c>
      <c r="C51" s="61">
        <v>7893.3653889999996</v>
      </c>
      <c r="D51" s="53">
        <v>677.60445900000002</v>
      </c>
    </row>
    <row r="52" spans="2:4" x14ac:dyDescent="0.25">
      <c r="B52" s="64" t="s">
        <v>229</v>
      </c>
      <c r="C52" s="61">
        <v>26929.604206</v>
      </c>
      <c r="D52" s="53">
        <v>0</v>
      </c>
    </row>
    <row r="53" spans="2:4" x14ac:dyDescent="0.25">
      <c r="B53" s="64" t="s">
        <v>230</v>
      </c>
      <c r="C53" s="61">
        <v>71.531419</v>
      </c>
      <c r="D53" s="53">
        <v>0</v>
      </c>
    </row>
    <row r="54" spans="2:4" x14ac:dyDescent="0.25">
      <c r="B54" s="63" t="s">
        <v>231</v>
      </c>
      <c r="C54" s="60">
        <f>SUM(C55:C63)</f>
        <v>24044.946277999999</v>
      </c>
      <c r="D54" s="60">
        <f t="shared" ref="D54" si="5">SUM(D55:D63)</f>
        <v>156.14689350999998</v>
      </c>
    </row>
    <row r="55" spans="2:4" x14ac:dyDescent="0.25">
      <c r="B55" s="64" t="s">
        <v>232</v>
      </c>
      <c r="C55" s="61">
        <v>13575.76892</v>
      </c>
      <c r="D55" s="53">
        <v>71.973501019999986</v>
      </c>
    </row>
    <row r="56" spans="2:4" x14ac:dyDescent="0.25">
      <c r="B56" s="64" t="s">
        <v>233</v>
      </c>
      <c r="C56" s="61">
        <v>1174.6861240000001</v>
      </c>
      <c r="D56" s="53">
        <v>2.7319139800000003</v>
      </c>
    </row>
    <row r="57" spans="2:4" x14ac:dyDescent="0.25">
      <c r="B57" s="64" t="s">
        <v>234</v>
      </c>
      <c r="C57" s="61">
        <v>237.197981</v>
      </c>
      <c r="D57" s="53">
        <v>0.41679558</v>
      </c>
    </row>
    <row r="58" spans="2:4" x14ac:dyDescent="0.25">
      <c r="B58" s="64" t="s">
        <v>235</v>
      </c>
      <c r="C58" s="61">
        <v>4056.1257740000001</v>
      </c>
      <c r="D58" s="53">
        <v>32.944751499999995</v>
      </c>
    </row>
    <row r="59" spans="2:4" x14ac:dyDescent="0.25">
      <c r="B59" s="64" t="s">
        <v>236</v>
      </c>
      <c r="C59" s="61">
        <v>1853.410494</v>
      </c>
      <c r="D59" s="53">
        <v>23.24215946</v>
      </c>
    </row>
    <row r="60" spans="2:4" x14ac:dyDescent="0.25">
      <c r="B60" s="64" t="s">
        <v>237</v>
      </c>
      <c r="C60" s="61">
        <v>217.824029</v>
      </c>
      <c r="D60" s="53">
        <v>1.0689534999999999</v>
      </c>
    </row>
    <row r="61" spans="2:4" x14ac:dyDescent="0.25">
      <c r="B61" s="64" t="s">
        <v>238</v>
      </c>
      <c r="C61" s="61">
        <v>364.75153699999998</v>
      </c>
      <c r="D61" s="53">
        <v>0</v>
      </c>
    </row>
    <row r="62" spans="2:4" x14ac:dyDescent="0.25">
      <c r="B62" s="64" t="s">
        <v>239</v>
      </c>
      <c r="C62" s="61">
        <v>2132.8254569999999</v>
      </c>
      <c r="D62" s="61">
        <v>23.760682469999999</v>
      </c>
    </row>
    <row r="63" spans="2:4" x14ac:dyDescent="0.25">
      <c r="B63" s="64" t="s">
        <v>240</v>
      </c>
      <c r="C63" s="61">
        <v>432.35596199999998</v>
      </c>
      <c r="D63" s="53">
        <v>8.1359999999999991E-3</v>
      </c>
    </row>
    <row r="64" spans="2:4" x14ac:dyDescent="0.25">
      <c r="B64" s="63" t="s">
        <v>241</v>
      </c>
      <c r="C64" s="60">
        <f>SUM(C65:C67)</f>
        <v>47194.984104999996</v>
      </c>
      <c r="D64" s="60">
        <f t="shared" ref="D64" si="6">SUM(D65:D67)</f>
        <v>596.60636072</v>
      </c>
    </row>
    <row r="65" spans="2:4" x14ac:dyDescent="0.25">
      <c r="B65" s="64" t="s">
        <v>242</v>
      </c>
      <c r="C65" s="61">
        <v>21294.016092999998</v>
      </c>
      <c r="D65" s="61">
        <v>123.79432808</v>
      </c>
    </row>
    <row r="66" spans="2:4" x14ac:dyDescent="0.25">
      <c r="B66" s="64" t="s">
        <v>243</v>
      </c>
      <c r="C66" s="61">
        <v>24454.683736999999</v>
      </c>
      <c r="D66" s="61">
        <v>472.81203263999998</v>
      </c>
    </row>
    <row r="67" spans="2:4" x14ac:dyDescent="0.25">
      <c r="B67" s="64" t="s">
        <v>244</v>
      </c>
      <c r="C67" s="61">
        <v>1446.284275</v>
      </c>
      <c r="D67" s="61">
        <v>0</v>
      </c>
    </row>
    <row r="68" spans="2:4" x14ac:dyDescent="0.25">
      <c r="B68" s="63" t="s">
        <v>245</v>
      </c>
      <c r="C68" s="60">
        <f>SUM(C69:C71)</f>
        <v>184836.13</v>
      </c>
      <c r="D68" s="60">
        <f t="shared" ref="D68" si="7">SUM(D69:D71)</f>
        <v>14142.936141669998</v>
      </c>
    </row>
    <row r="69" spans="2:4" x14ac:dyDescent="0.25">
      <c r="B69" s="64" t="s">
        <v>246</v>
      </c>
      <c r="C69" s="61">
        <v>84955.492129999999</v>
      </c>
      <c r="D69" s="53">
        <v>8462.11814624</v>
      </c>
    </row>
    <row r="70" spans="2:4" x14ac:dyDescent="0.25">
      <c r="B70" s="64" t="s">
        <v>247</v>
      </c>
      <c r="C70" s="61">
        <v>98522.890142999997</v>
      </c>
      <c r="D70" s="53">
        <v>5558.2168139099986</v>
      </c>
    </row>
    <row r="71" spans="2:4" x14ac:dyDescent="0.25">
      <c r="B71" s="64" t="s">
        <v>248</v>
      </c>
      <c r="C71" s="61">
        <v>1357.7477269999999</v>
      </c>
      <c r="D71" s="53">
        <v>122.60118152000001</v>
      </c>
    </row>
    <row r="72" spans="2:4" x14ac:dyDescent="0.25">
      <c r="B72" s="45" t="s">
        <v>40</v>
      </c>
      <c r="C72" s="39">
        <f>C73+C75</f>
        <v>146463.52179899998</v>
      </c>
      <c r="D72" s="39">
        <f>D73+D75</f>
        <v>4250.1143945000003</v>
      </c>
    </row>
    <row r="73" spans="2:4" x14ac:dyDescent="0.25">
      <c r="B73" s="63" t="s">
        <v>249</v>
      </c>
      <c r="C73" s="60">
        <f>C74</f>
        <v>23000</v>
      </c>
      <c r="D73" s="60">
        <f t="shared" ref="D73" si="8">D74</f>
        <v>83.333332999999996</v>
      </c>
    </row>
    <row r="74" spans="2:4" x14ac:dyDescent="0.25">
      <c r="B74" s="64" t="s">
        <v>250</v>
      </c>
      <c r="C74" s="61">
        <v>23000</v>
      </c>
      <c r="D74" s="53">
        <v>83.333332999999996</v>
      </c>
    </row>
    <row r="75" spans="2:4" x14ac:dyDescent="0.25">
      <c r="B75" s="63" t="s">
        <v>251</v>
      </c>
      <c r="C75" s="60">
        <f>C76</f>
        <v>123463.52179899999</v>
      </c>
      <c r="D75" s="60">
        <f>D76</f>
        <v>4166.7810615000008</v>
      </c>
    </row>
    <row r="76" spans="2:4" x14ac:dyDescent="0.25">
      <c r="B76" s="64" t="s">
        <v>252</v>
      </c>
      <c r="C76" s="61">
        <v>123463.52179899999</v>
      </c>
      <c r="D76" s="53">
        <v>4166.7810615000008</v>
      </c>
    </row>
    <row r="77" spans="2:4" x14ac:dyDescent="0.25">
      <c r="B77" s="59" t="s">
        <v>43</v>
      </c>
      <c r="C77" s="54">
        <f>C13+C72</f>
        <v>1037842.3227039999</v>
      </c>
      <c r="D77" s="54">
        <f>D13+D72</f>
        <v>79510.717894000001</v>
      </c>
    </row>
    <row r="78" spans="2:4" x14ac:dyDescent="0.25">
      <c r="B78" s="28" t="s">
        <v>25</v>
      </c>
      <c r="C78" s="28"/>
      <c r="D78" s="28"/>
    </row>
    <row r="79" spans="2:4" ht="24" customHeight="1" x14ac:dyDescent="0.25">
      <c r="B79" s="126" t="s">
        <v>26</v>
      </c>
      <c r="C79" s="126"/>
      <c r="D79" s="126"/>
    </row>
    <row r="80" spans="2:4" x14ac:dyDescent="0.25">
      <c r="B80" s="28" t="s">
        <v>27</v>
      </c>
      <c r="C80" s="28"/>
      <c r="D80" s="28"/>
    </row>
    <row r="81" spans="2:4" ht="12.75" customHeight="1" x14ac:dyDescent="0.25">
      <c r="C81" s="20"/>
      <c r="D81" s="20"/>
    </row>
    <row r="82" spans="2:4" ht="23.25" customHeight="1" x14ac:dyDescent="0.25">
      <c r="B82" s="19"/>
      <c r="C82" s="20"/>
      <c r="D82" s="20"/>
    </row>
    <row r="83" spans="2:4" x14ac:dyDescent="0.25">
      <c r="B83" s="19"/>
      <c r="C83" s="20"/>
      <c r="D83" s="20"/>
    </row>
    <row r="84" spans="2:4" x14ac:dyDescent="0.25">
      <c r="B84" s="19"/>
      <c r="C84" s="20"/>
      <c r="D84" s="20"/>
    </row>
    <row r="85" spans="2:4" x14ac:dyDescent="0.25">
      <c r="B85" s="19"/>
      <c r="C85" s="20"/>
      <c r="D85" s="20"/>
    </row>
    <row r="86" spans="2:4" x14ac:dyDescent="0.25">
      <c r="B86" s="19"/>
      <c r="C86" s="20"/>
      <c r="D86" s="20"/>
    </row>
    <row r="87" spans="2:4" x14ac:dyDescent="0.25">
      <c r="B87" s="19"/>
      <c r="C87" s="20"/>
      <c r="D87" s="20"/>
    </row>
    <row r="88" spans="2:4" x14ac:dyDescent="0.25">
      <c r="B88" s="19"/>
      <c r="C88" s="20"/>
      <c r="D88" s="20"/>
    </row>
    <row r="89" spans="2:4" x14ac:dyDescent="0.25">
      <c r="B89" s="19"/>
      <c r="C89" s="20"/>
      <c r="D89" s="20"/>
    </row>
    <row r="90" spans="2:4" x14ac:dyDescent="0.25">
      <c r="B90" s="19"/>
      <c r="C90" s="20"/>
      <c r="D90" s="20"/>
    </row>
    <row r="91" spans="2:4" x14ac:dyDescent="0.25">
      <c r="C91" s="20"/>
      <c r="D91" s="20"/>
    </row>
    <row r="92" spans="2:4" x14ac:dyDescent="0.25">
      <c r="B92" s="23"/>
      <c r="C92" s="20"/>
      <c r="D92" s="20"/>
    </row>
    <row r="93" spans="2:4" x14ac:dyDescent="0.25">
      <c r="B93" s="24"/>
      <c r="C93" s="20"/>
      <c r="D93" s="20"/>
    </row>
    <row r="94" spans="2:4" x14ac:dyDescent="0.25">
      <c r="C94" s="20"/>
      <c r="D94" s="20"/>
    </row>
    <row r="95" spans="2:4" x14ac:dyDescent="0.25">
      <c r="B95" s="19"/>
      <c r="C95" s="20"/>
      <c r="D95" s="20"/>
    </row>
    <row r="96" spans="2:4" x14ac:dyDescent="0.25">
      <c r="B96" s="19"/>
      <c r="C96" s="20"/>
      <c r="D96" s="20"/>
    </row>
    <row r="97" spans="2:4" x14ac:dyDescent="0.25">
      <c r="B97" s="19"/>
      <c r="C97" s="20"/>
      <c r="D97" s="20"/>
    </row>
    <row r="98" spans="2:4" x14ac:dyDescent="0.25">
      <c r="B98" s="19"/>
      <c r="C98" s="20"/>
      <c r="D98" s="20"/>
    </row>
    <row r="99" spans="2:4" x14ac:dyDescent="0.25">
      <c r="B99" s="19"/>
      <c r="C99" s="88"/>
      <c r="D99" s="88"/>
    </row>
    <row r="100" spans="2:4" x14ac:dyDescent="0.25">
      <c r="B100" s="88"/>
      <c r="C100" s="88"/>
      <c r="D100" s="88"/>
    </row>
    <row r="101" spans="2:4" x14ac:dyDescent="0.25">
      <c r="B101" s="88"/>
    </row>
  </sheetData>
  <mergeCells count="11">
    <mergeCell ref="A1:E1"/>
    <mergeCell ref="A7:E7"/>
    <mergeCell ref="A6:E6"/>
    <mergeCell ref="A5:E5"/>
    <mergeCell ref="A3:E3"/>
    <mergeCell ref="A2:E2"/>
    <mergeCell ref="B11:B12"/>
    <mergeCell ref="C11:C12"/>
    <mergeCell ref="B79:D79"/>
    <mergeCell ref="D11:D12"/>
    <mergeCell ref="A8:E8"/>
  </mergeCells>
  <pageMargins left="0.7" right="0.7" top="0.75" bottom="0.75" header="0.3" footer="0.3"/>
  <pageSetup orientation="portrait" r:id="rId1"/>
  <ignoredErrors>
    <ignoredError sqref="C20 C30:D30 C40:D40 C48:D48 C54:D54 C64:D64 C68:D68 C72 D20 D7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E47C-065F-4120-B6BE-CDB6F4F23FB3}">
  <dimension ref="A1:H41"/>
  <sheetViews>
    <sheetView showGridLines="0" zoomScaleNormal="100" zoomScalePageLayoutView="99" workbookViewId="0">
      <selection activeCell="H12" sqref="H12"/>
    </sheetView>
  </sheetViews>
  <sheetFormatPr baseColWidth="10" defaultColWidth="11.42578125" defaultRowHeight="15" x14ac:dyDescent="0.25"/>
  <cols>
    <col min="1" max="1" width="21.5703125" customWidth="1"/>
    <col min="2" max="2" width="87.5703125" customWidth="1"/>
    <col min="3" max="3" width="8.85546875" customWidth="1"/>
    <col min="4" max="4" width="11.140625" customWidth="1"/>
    <col min="5" max="5" width="13.7109375" customWidth="1"/>
    <col min="6" max="6" width="12.28515625" customWidth="1"/>
    <col min="8" max="8" width="17.7109375" bestFit="1" customWidth="1"/>
  </cols>
  <sheetData>
    <row r="1" spans="1:8" ht="28.5" customHeight="1" x14ac:dyDescent="0.25">
      <c r="A1" s="143" t="s">
        <v>0</v>
      </c>
      <c r="B1" s="143"/>
      <c r="C1" s="143"/>
      <c r="D1" s="143"/>
      <c r="E1" s="143"/>
      <c r="F1" s="143"/>
      <c r="G1" s="96"/>
      <c r="H1" s="96"/>
    </row>
    <row r="2" spans="1:8" ht="21" customHeight="1" x14ac:dyDescent="0.25">
      <c r="A2" s="144" t="s">
        <v>1</v>
      </c>
      <c r="B2" s="144"/>
      <c r="C2" s="144"/>
      <c r="D2" s="144"/>
      <c r="E2" s="144"/>
      <c r="F2" s="144"/>
      <c r="G2" s="97"/>
      <c r="H2" s="97"/>
    </row>
    <row r="3" spans="1:8" ht="15.75" customHeight="1" x14ac:dyDescent="0.25">
      <c r="A3" s="145" t="s">
        <v>2</v>
      </c>
      <c r="B3" s="145"/>
      <c r="C3" s="145"/>
      <c r="D3" s="145"/>
      <c r="E3" s="145"/>
      <c r="F3" s="145"/>
      <c r="G3" s="98"/>
      <c r="H3" s="98"/>
    </row>
    <row r="4" spans="1:8" ht="15.75" x14ac:dyDescent="0.25">
      <c r="E4" s="4"/>
    </row>
    <row r="5" spans="1:8" ht="18.75" customHeight="1" x14ac:dyDescent="0.3">
      <c r="A5" s="132" t="s">
        <v>253</v>
      </c>
      <c r="B5" s="132"/>
      <c r="C5" s="132"/>
      <c r="D5" s="132"/>
      <c r="E5" s="132"/>
      <c r="F5" s="132"/>
      <c r="G5" s="14"/>
      <c r="H5" s="14"/>
    </row>
    <row r="6" spans="1:8" ht="18.75" customHeight="1" x14ac:dyDescent="0.3">
      <c r="A6" s="132" t="s">
        <v>262</v>
      </c>
      <c r="B6" s="132"/>
      <c r="C6" s="132"/>
      <c r="D6" s="132"/>
      <c r="E6" s="132"/>
      <c r="F6" s="132"/>
      <c r="G6" s="14"/>
      <c r="H6" s="14"/>
    </row>
    <row r="7" spans="1:8" ht="18.75" x14ac:dyDescent="0.3">
      <c r="A7" s="146" t="s">
        <v>254</v>
      </c>
      <c r="B7" s="146"/>
      <c r="C7" s="146"/>
      <c r="D7" s="146"/>
      <c r="E7" s="146"/>
      <c r="F7" s="146"/>
      <c r="G7" s="99"/>
      <c r="H7" s="99"/>
    </row>
    <row r="8" spans="1:8" ht="15.75" x14ac:dyDescent="0.25">
      <c r="A8" s="140" t="s">
        <v>6</v>
      </c>
      <c r="B8" s="140"/>
      <c r="C8" s="140"/>
      <c r="D8" s="140"/>
      <c r="E8" s="140"/>
      <c r="F8" s="140"/>
      <c r="G8" s="100"/>
      <c r="H8" s="101"/>
    </row>
    <row r="9" spans="1:8" ht="15.75" x14ac:dyDescent="0.25">
      <c r="A9" s="120"/>
      <c r="B9" s="120"/>
      <c r="C9" s="120"/>
      <c r="D9" s="120"/>
      <c r="E9" s="101"/>
      <c r="F9" s="101"/>
      <c r="G9" s="101"/>
      <c r="H9" s="101"/>
    </row>
    <row r="10" spans="1:8" ht="15.75" x14ac:dyDescent="0.25">
      <c r="A10" s="120"/>
      <c r="B10" s="141" t="s">
        <v>255</v>
      </c>
      <c r="C10" s="142" t="s">
        <v>256</v>
      </c>
      <c r="D10" s="142"/>
      <c r="E10" s="142" t="s">
        <v>257</v>
      </c>
      <c r="F10" s="101"/>
      <c r="G10" s="101"/>
      <c r="H10" s="101"/>
    </row>
    <row r="11" spans="1:8" ht="15.75" x14ac:dyDescent="0.25">
      <c r="A11" s="120"/>
      <c r="B11" s="141"/>
      <c r="C11" s="121" t="s">
        <v>258</v>
      </c>
      <c r="D11" s="121" t="s">
        <v>259</v>
      </c>
      <c r="E11" s="142"/>
      <c r="F11" s="101"/>
      <c r="G11" s="101"/>
      <c r="H11" s="101"/>
    </row>
    <row r="12" spans="1:8" ht="15.75" x14ac:dyDescent="0.25">
      <c r="A12" s="120"/>
      <c r="B12" s="102" t="s">
        <v>263</v>
      </c>
      <c r="C12" s="103">
        <f>C13+C16+C25+C28+C31</f>
        <v>3942.0423978499998</v>
      </c>
      <c r="D12" s="103">
        <f>D13+D16+D25+D28+D31</f>
        <v>2753.91296083</v>
      </c>
      <c r="E12" s="103">
        <f>E13+E16+E25+E28+E31</f>
        <v>6695.9553586800012</v>
      </c>
      <c r="F12" s="101"/>
      <c r="G12" s="101"/>
      <c r="H12" s="101"/>
    </row>
    <row r="13" spans="1:8" ht="15.75" x14ac:dyDescent="0.25">
      <c r="A13" s="120"/>
      <c r="B13" s="6" t="s">
        <v>264</v>
      </c>
      <c r="C13" s="104">
        <v>3308.6109999999999</v>
      </c>
      <c r="D13" s="104">
        <v>1186.6938500000001</v>
      </c>
      <c r="E13" s="104">
        <f t="shared" ref="E13:E33" si="0">SUM(C13:D13)</f>
        <v>4495.3048500000004</v>
      </c>
      <c r="F13" s="101"/>
      <c r="G13" s="101"/>
      <c r="H13" s="101"/>
    </row>
    <row r="14" spans="1:8" ht="15.75" x14ac:dyDescent="0.25">
      <c r="A14" s="120"/>
      <c r="B14" s="105" t="s">
        <v>265</v>
      </c>
      <c r="C14" s="106">
        <v>3308.6109999999999</v>
      </c>
      <c r="D14" s="106">
        <v>1186.6938500000001</v>
      </c>
      <c r="E14" s="107">
        <f t="shared" si="0"/>
        <v>4495.3048500000004</v>
      </c>
      <c r="F14" s="101"/>
      <c r="G14" s="101"/>
      <c r="H14" s="101"/>
    </row>
    <row r="15" spans="1:8" ht="15.75" x14ac:dyDescent="0.25">
      <c r="A15" s="120"/>
      <c r="B15" s="108" t="s">
        <v>266</v>
      </c>
      <c r="C15" s="109">
        <v>3308.6109999999999</v>
      </c>
      <c r="D15" s="109">
        <v>1186.6938500000001</v>
      </c>
      <c r="E15" s="110">
        <f t="shared" si="0"/>
        <v>4495.3048500000004</v>
      </c>
      <c r="F15" s="101"/>
      <c r="G15" s="101"/>
      <c r="H15" s="101"/>
    </row>
    <row r="16" spans="1:8" ht="15.75" x14ac:dyDescent="0.25">
      <c r="A16" s="120"/>
      <c r="B16" s="6" t="s">
        <v>267</v>
      </c>
      <c r="C16" s="104">
        <v>0</v>
      </c>
      <c r="D16" s="104">
        <v>102.352</v>
      </c>
      <c r="E16" s="104">
        <f t="shared" si="0"/>
        <v>102.352</v>
      </c>
      <c r="F16" s="101"/>
      <c r="G16" s="101"/>
      <c r="H16" s="101"/>
    </row>
    <row r="17" spans="1:8" ht="15.75" x14ac:dyDescent="0.25">
      <c r="A17" s="120"/>
      <c r="B17" s="105" t="s">
        <v>268</v>
      </c>
      <c r="C17" s="106">
        <v>0</v>
      </c>
      <c r="D17" s="106">
        <v>32.008099999999999</v>
      </c>
      <c r="E17" s="107">
        <f t="shared" si="0"/>
        <v>32.008099999999999</v>
      </c>
      <c r="F17" s="101"/>
      <c r="G17" s="101"/>
      <c r="H17" s="101"/>
    </row>
    <row r="18" spans="1:8" ht="15.75" x14ac:dyDescent="0.25">
      <c r="A18" s="120"/>
      <c r="B18" s="47" t="s">
        <v>269</v>
      </c>
      <c r="C18" s="111">
        <v>0</v>
      </c>
      <c r="D18" s="111">
        <v>32.008099999999999</v>
      </c>
      <c r="E18" s="110">
        <f t="shared" si="0"/>
        <v>32.008099999999999</v>
      </c>
      <c r="F18" s="101"/>
      <c r="G18" s="101"/>
      <c r="H18" s="101"/>
    </row>
    <row r="19" spans="1:8" ht="15.75" x14ac:dyDescent="0.25">
      <c r="A19" s="120"/>
      <c r="B19" s="46" t="s">
        <v>270</v>
      </c>
      <c r="C19" s="112">
        <v>0</v>
      </c>
      <c r="D19" s="112">
        <v>31.093699999999998</v>
      </c>
      <c r="E19" s="107">
        <f t="shared" si="0"/>
        <v>31.093699999999998</v>
      </c>
      <c r="F19" s="101"/>
      <c r="G19" s="101"/>
      <c r="H19" s="101"/>
    </row>
    <row r="20" spans="1:8" ht="15.75" x14ac:dyDescent="0.25">
      <c r="A20" s="120"/>
      <c r="B20" s="47" t="s">
        <v>269</v>
      </c>
      <c r="C20" s="111">
        <v>0</v>
      </c>
      <c r="D20" s="111">
        <v>31.093699999999998</v>
      </c>
      <c r="E20" s="122">
        <f t="shared" si="0"/>
        <v>31.093699999999998</v>
      </c>
      <c r="F20" s="101"/>
      <c r="G20" s="101"/>
      <c r="H20" s="101"/>
    </row>
    <row r="21" spans="1:8" ht="15.75" x14ac:dyDescent="0.25">
      <c r="A21" s="120"/>
      <c r="B21" s="46" t="s">
        <v>271</v>
      </c>
      <c r="C21" s="112">
        <v>0</v>
      </c>
      <c r="D21" s="112">
        <v>11.974600000000001</v>
      </c>
      <c r="E21" s="107">
        <f t="shared" si="0"/>
        <v>11.974600000000001</v>
      </c>
      <c r="F21" s="101"/>
      <c r="G21" s="101"/>
      <c r="H21" s="101"/>
    </row>
    <row r="22" spans="1:8" ht="15.75" x14ac:dyDescent="0.25">
      <c r="A22" s="120"/>
      <c r="B22" s="47" t="s">
        <v>269</v>
      </c>
      <c r="C22" s="111">
        <v>0</v>
      </c>
      <c r="D22" s="111">
        <v>11.974600000000001</v>
      </c>
      <c r="E22" s="110">
        <f t="shared" si="0"/>
        <v>11.974600000000001</v>
      </c>
      <c r="F22" s="101"/>
      <c r="G22" s="101"/>
      <c r="H22" s="101"/>
    </row>
    <row r="23" spans="1:8" ht="15.75" x14ac:dyDescent="0.25">
      <c r="A23" s="120"/>
      <c r="B23" s="46" t="s">
        <v>272</v>
      </c>
      <c r="C23" s="112">
        <v>0</v>
      </c>
      <c r="D23" s="112">
        <v>27.275600000000001</v>
      </c>
      <c r="E23" s="113">
        <f t="shared" si="0"/>
        <v>27.275600000000001</v>
      </c>
      <c r="F23" s="101"/>
      <c r="G23" s="101"/>
      <c r="H23" s="101"/>
    </row>
    <row r="24" spans="1:8" ht="15.75" x14ac:dyDescent="0.25">
      <c r="A24" s="120"/>
      <c r="B24" s="47" t="s">
        <v>269</v>
      </c>
      <c r="C24" s="111">
        <v>0</v>
      </c>
      <c r="D24" s="111">
        <v>27.275600000000001</v>
      </c>
      <c r="E24" s="110">
        <f t="shared" si="0"/>
        <v>27.275600000000001</v>
      </c>
      <c r="F24" s="101"/>
      <c r="G24" s="101"/>
      <c r="H24" s="101"/>
    </row>
    <row r="25" spans="1:8" ht="15.75" x14ac:dyDescent="0.25">
      <c r="A25" s="120"/>
      <c r="B25" s="6" t="s">
        <v>273</v>
      </c>
      <c r="C25" s="104">
        <v>0</v>
      </c>
      <c r="D25" s="104">
        <v>0.81200000000000006</v>
      </c>
      <c r="E25" s="104">
        <f t="shared" si="0"/>
        <v>0.81200000000000006</v>
      </c>
      <c r="F25" s="101"/>
      <c r="G25" s="101"/>
      <c r="H25" s="101"/>
    </row>
    <row r="26" spans="1:8" ht="15.75" x14ac:dyDescent="0.25">
      <c r="A26" s="120"/>
      <c r="B26" s="105" t="s">
        <v>274</v>
      </c>
      <c r="C26" s="106">
        <v>0</v>
      </c>
      <c r="D26" s="106">
        <v>0.81200000000000006</v>
      </c>
      <c r="E26" s="107">
        <f t="shared" si="0"/>
        <v>0.81200000000000006</v>
      </c>
      <c r="F26" s="101"/>
      <c r="G26" s="101"/>
      <c r="H26" s="101"/>
    </row>
    <row r="27" spans="1:8" ht="15.75" x14ac:dyDescent="0.25">
      <c r="A27" s="120"/>
      <c r="B27" s="47" t="s">
        <v>266</v>
      </c>
      <c r="C27" s="111">
        <v>0</v>
      </c>
      <c r="D27" s="111">
        <v>0.81200000000000006</v>
      </c>
      <c r="E27" s="110">
        <f t="shared" si="0"/>
        <v>0.81200000000000006</v>
      </c>
      <c r="F27" s="101"/>
      <c r="G27" s="101"/>
      <c r="H27" s="101"/>
    </row>
    <row r="28" spans="1:8" ht="15.75" x14ac:dyDescent="0.25">
      <c r="A28" s="120"/>
      <c r="B28" s="6" t="s">
        <v>275</v>
      </c>
      <c r="C28" s="104">
        <v>110.63163975999998</v>
      </c>
      <c r="D28" s="104">
        <v>965.88624520000008</v>
      </c>
      <c r="E28" s="104">
        <f t="shared" si="0"/>
        <v>1076.5178849600002</v>
      </c>
      <c r="F28" s="101"/>
      <c r="G28" s="101"/>
      <c r="H28" s="101"/>
    </row>
    <row r="29" spans="1:8" ht="15.75" x14ac:dyDescent="0.25">
      <c r="A29" s="120"/>
      <c r="B29" s="105" t="s">
        <v>276</v>
      </c>
      <c r="C29" s="106">
        <v>110.63163975999998</v>
      </c>
      <c r="D29" s="106">
        <v>965.88624520000008</v>
      </c>
      <c r="E29" s="107">
        <f t="shared" si="0"/>
        <v>1076.5178849600002</v>
      </c>
      <c r="F29" s="101"/>
      <c r="G29" s="101"/>
      <c r="H29" s="101"/>
    </row>
    <row r="30" spans="1:8" ht="15.75" x14ac:dyDescent="0.25">
      <c r="A30" s="120"/>
      <c r="B30" s="47" t="s">
        <v>266</v>
      </c>
      <c r="C30" s="111">
        <v>110.63163975999998</v>
      </c>
      <c r="D30" s="111">
        <v>965.88624520000008</v>
      </c>
      <c r="E30" s="110">
        <f t="shared" si="0"/>
        <v>1076.5178849600002</v>
      </c>
      <c r="F30" s="101"/>
      <c r="G30" s="101"/>
      <c r="H30" s="101"/>
    </row>
    <row r="31" spans="1:8" ht="15.75" x14ac:dyDescent="0.25">
      <c r="A31" s="120"/>
      <c r="B31" s="6" t="s">
        <v>277</v>
      </c>
      <c r="C31" s="104">
        <v>522.79975809000007</v>
      </c>
      <c r="D31" s="104">
        <v>498.16886562999997</v>
      </c>
      <c r="E31" s="104">
        <f t="shared" si="0"/>
        <v>1020.9686237200001</v>
      </c>
      <c r="F31" s="101"/>
      <c r="G31" s="101"/>
      <c r="H31" s="101"/>
    </row>
    <row r="32" spans="1:8" ht="15.75" x14ac:dyDescent="0.25">
      <c r="A32" s="120"/>
      <c r="B32" s="105" t="s">
        <v>278</v>
      </c>
      <c r="C32" s="106">
        <v>522.79975809000007</v>
      </c>
      <c r="D32" s="106">
        <v>498.16886562999997</v>
      </c>
      <c r="E32" s="107">
        <f t="shared" si="0"/>
        <v>1020.9686237200001</v>
      </c>
      <c r="F32" s="101"/>
      <c r="G32" s="101"/>
      <c r="H32" s="101"/>
    </row>
    <row r="33" spans="1:8" ht="15.75" x14ac:dyDescent="0.25">
      <c r="A33" s="120"/>
      <c r="B33" s="47" t="s">
        <v>266</v>
      </c>
      <c r="C33" s="111">
        <v>522.79975809000007</v>
      </c>
      <c r="D33" s="111">
        <v>498.16886562999997</v>
      </c>
      <c r="E33" s="110">
        <f t="shared" si="0"/>
        <v>1020.9686237200001</v>
      </c>
      <c r="F33" s="101"/>
      <c r="G33" s="101"/>
      <c r="H33" s="101"/>
    </row>
    <row r="34" spans="1:8" ht="15.75" x14ac:dyDescent="0.25">
      <c r="A34" s="120"/>
      <c r="B34" s="102" t="s">
        <v>279</v>
      </c>
      <c r="C34" s="103">
        <f>C35</f>
        <v>0</v>
      </c>
      <c r="D34" s="103">
        <f>D35</f>
        <v>457.05684000000002</v>
      </c>
      <c r="E34" s="103">
        <f>E35</f>
        <v>457.05684000000002</v>
      </c>
      <c r="F34" s="101"/>
      <c r="G34" s="101"/>
      <c r="H34" s="101"/>
    </row>
    <row r="35" spans="1:8" ht="15.75" x14ac:dyDescent="0.25">
      <c r="A35" s="120"/>
      <c r="B35" s="6" t="s">
        <v>280</v>
      </c>
      <c r="C35" s="104">
        <v>0</v>
      </c>
      <c r="D35" s="104">
        <v>457.05684000000002</v>
      </c>
      <c r="E35" s="104">
        <f>SUM(C35:D35)</f>
        <v>457.05684000000002</v>
      </c>
      <c r="F35" s="101"/>
      <c r="G35" s="101"/>
      <c r="H35" s="101"/>
    </row>
    <row r="36" spans="1:8" ht="15.75" x14ac:dyDescent="0.25">
      <c r="A36" s="120"/>
      <c r="B36" s="105" t="s">
        <v>281</v>
      </c>
      <c r="C36" s="106">
        <v>0</v>
      </c>
      <c r="D36" s="106">
        <v>457.05684000000002</v>
      </c>
      <c r="E36" s="107">
        <f>SUM(C36:D36)</f>
        <v>457.05684000000002</v>
      </c>
      <c r="F36" s="101"/>
      <c r="G36" s="101"/>
      <c r="H36" s="101"/>
    </row>
    <row r="37" spans="1:8" ht="15.75" x14ac:dyDescent="0.25">
      <c r="A37" s="120"/>
      <c r="B37" s="47" t="s">
        <v>266</v>
      </c>
      <c r="C37" s="111">
        <v>0</v>
      </c>
      <c r="D37" s="111">
        <v>457.0136</v>
      </c>
      <c r="E37" s="109">
        <f>SUM(C37:D37)</f>
        <v>457.0136</v>
      </c>
      <c r="F37" s="101"/>
      <c r="G37" s="101"/>
      <c r="H37" s="101"/>
    </row>
    <row r="38" spans="1:8" ht="15.75" x14ac:dyDescent="0.25">
      <c r="A38" s="120"/>
      <c r="B38" s="115" t="s">
        <v>282</v>
      </c>
      <c r="C38" s="116">
        <v>0</v>
      </c>
      <c r="D38" s="116">
        <v>4.3240000000000001E-2</v>
      </c>
      <c r="E38" s="117">
        <f>SUM(C38:D38)</f>
        <v>4.3240000000000001E-2</v>
      </c>
      <c r="F38" s="101"/>
      <c r="G38" s="101"/>
      <c r="H38" s="101"/>
    </row>
    <row r="39" spans="1:8" ht="15.75" x14ac:dyDescent="0.25">
      <c r="A39" s="120"/>
      <c r="B39" s="81" t="s">
        <v>260</v>
      </c>
      <c r="C39" s="114">
        <f>C12+C34</f>
        <v>3942.0423978499998</v>
      </c>
      <c r="D39" s="114">
        <f>D12+D34</f>
        <v>3210.9698008300002</v>
      </c>
      <c r="E39" s="114">
        <f>SUM(C39:D39)</f>
        <v>7153.0121986800004</v>
      </c>
      <c r="F39" s="101"/>
      <c r="G39" s="101"/>
      <c r="H39" s="118"/>
    </row>
    <row r="40" spans="1:8" x14ac:dyDescent="0.25">
      <c r="B40" s="28" t="s">
        <v>27</v>
      </c>
      <c r="C40" s="119"/>
      <c r="D40" s="119"/>
    </row>
    <row r="41" spans="1:8" x14ac:dyDescent="0.25">
      <c r="B41" s="119" t="s">
        <v>283</v>
      </c>
    </row>
  </sheetData>
  <mergeCells count="10">
    <mergeCell ref="A8:F8"/>
    <mergeCell ref="B10:B11"/>
    <mergeCell ref="C10:D10"/>
    <mergeCell ref="E10:E11"/>
    <mergeCell ref="A1:F1"/>
    <mergeCell ref="A2:F2"/>
    <mergeCell ref="A3:F3"/>
    <mergeCell ref="A5:F5"/>
    <mergeCell ref="A6:F6"/>
    <mergeCell ref="A7:F7"/>
  </mergeCells>
  <pageMargins left="0.7" right="0.7" top="0.75" bottom="0.75" header="0.3" footer="0.3"/>
  <pageSetup orientation="landscape" horizontalDpi="4294967295" verticalDpi="4294967295" r:id="rId1"/>
  <ignoredErrors>
    <ignoredError sqref="E34"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3"/>
  <sheetViews>
    <sheetView showGridLines="0" zoomScaleNormal="100" zoomScalePageLayoutView="99" workbookViewId="0">
      <selection activeCell="E13" sqref="E13"/>
    </sheetView>
  </sheetViews>
  <sheetFormatPr baseColWidth="10" defaultColWidth="11.42578125" defaultRowHeight="15" x14ac:dyDescent="0.25"/>
  <cols>
    <col min="1" max="1" width="4" customWidth="1"/>
    <col min="2" max="2" width="15.28515625" style="5" customWidth="1"/>
    <col min="3" max="3" width="17.7109375" style="5" customWidth="1"/>
    <col min="4" max="5" width="24.42578125" style="5" customWidth="1"/>
    <col min="6" max="6" width="20.42578125" style="5" customWidth="1"/>
    <col min="7" max="7" width="11.85546875" style="5" customWidth="1"/>
    <col min="8" max="9" width="10.85546875" style="5" customWidth="1"/>
    <col min="10" max="10" width="10" style="5" customWidth="1"/>
    <col min="11" max="11" width="13.7109375" style="5" customWidth="1"/>
    <col min="12" max="12" width="12.28515625" style="5" customWidth="1"/>
  </cols>
  <sheetData>
    <row r="1" spans="1:14" ht="28.5" customHeight="1" x14ac:dyDescent="0.25">
      <c r="A1" s="123" t="s">
        <v>0</v>
      </c>
      <c r="B1" s="123"/>
      <c r="C1" s="123"/>
      <c r="D1" s="123"/>
      <c r="E1" s="123"/>
      <c r="F1" s="123"/>
      <c r="G1" s="123"/>
      <c r="H1" s="123"/>
      <c r="I1" s="13"/>
      <c r="J1" s="13"/>
      <c r="K1" s="13"/>
      <c r="L1" s="13"/>
      <c r="M1" s="13"/>
      <c r="N1" s="13"/>
    </row>
    <row r="2" spans="1:14" ht="21" customHeight="1" x14ac:dyDescent="0.25">
      <c r="A2" s="131" t="s">
        <v>1</v>
      </c>
      <c r="B2" s="131"/>
      <c r="C2" s="131"/>
      <c r="D2" s="131"/>
      <c r="E2" s="131"/>
      <c r="F2" s="131"/>
      <c r="G2" s="131"/>
      <c r="H2" s="131"/>
      <c r="I2" s="12"/>
      <c r="J2" s="12"/>
      <c r="K2" s="12"/>
      <c r="L2" s="12"/>
      <c r="M2" s="12"/>
      <c r="N2" s="12"/>
    </row>
    <row r="3" spans="1:14" ht="15.75" customHeight="1" x14ac:dyDescent="0.25">
      <c r="A3" s="133" t="s">
        <v>2</v>
      </c>
      <c r="B3" s="133"/>
      <c r="C3" s="133"/>
      <c r="D3" s="133"/>
      <c r="E3" s="133"/>
      <c r="F3" s="133"/>
      <c r="G3" s="133"/>
      <c r="H3" s="133"/>
      <c r="I3" s="11"/>
      <c r="J3" s="11"/>
      <c r="K3" s="27"/>
      <c r="L3" s="27"/>
      <c r="M3" s="27"/>
      <c r="N3" s="27"/>
    </row>
    <row r="4" spans="1:14" ht="15.75" x14ac:dyDescent="0.25">
      <c r="B4"/>
      <c r="C4"/>
      <c r="D4"/>
      <c r="E4"/>
      <c r="F4"/>
      <c r="G4"/>
      <c r="H4"/>
      <c r="I4"/>
      <c r="J4" s="4"/>
      <c r="K4" s="4"/>
      <c r="L4"/>
    </row>
    <row r="5" spans="1:14" ht="18.75" customHeight="1" x14ac:dyDescent="0.3">
      <c r="A5" s="132" t="s">
        <v>284</v>
      </c>
      <c r="B5" s="132"/>
      <c r="C5" s="132"/>
      <c r="D5" s="132"/>
      <c r="E5" s="132"/>
      <c r="F5" s="132"/>
      <c r="G5" s="132"/>
      <c r="H5" s="132"/>
      <c r="I5" s="14"/>
      <c r="J5" s="14"/>
      <c r="K5" s="14"/>
      <c r="L5" s="14"/>
      <c r="M5" s="14"/>
      <c r="N5" s="14"/>
    </row>
    <row r="6" spans="1:14" ht="18.75" x14ac:dyDescent="0.3">
      <c r="A6" s="148" t="s">
        <v>254</v>
      </c>
      <c r="B6" s="138"/>
      <c r="C6" s="138"/>
      <c r="D6" s="138"/>
      <c r="E6" s="138"/>
      <c r="F6" s="138"/>
      <c r="G6" s="138"/>
      <c r="H6" s="138"/>
      <c r="I6" s="15"/>
      <c r="J6" s="15"/>
      <c r="K6" s="15"/>
      <c r="L6" s="15"/>
      <c r="M6" s="15"/>
      <c r="N6" s="15"/>
    </row>
    <row r="7" spans="1:14" ht="15.75" x14ac:dyDescent="0.25">
      <c r="A7" s="136" t="s">
        <v>6</v>
      </c>
      <c r="B7" s="136"/>
      <c r="C7" s="136"/>
      <c r="D7" s="136"/>
      <c r="E7" s="136"/>
      <c r="F7" s="136"/>
      <c r="G7" s="136"/>
      <c r="H7" s="136"/>
      <c r="I7" s="16"/>
      <c r="J7" s="16"/>
      <c r="K7" s="16"/>
      <c r="L7" s="16"/>
      <c r="M7" s="16"/>
      <c r="N7" s="16"/>
    </row>
    <row r="9" spans="1:14" ht="15" customHeight="1" x14ac:dyDescent="0.25">
      <c r="B9" s="147"/>
      <c r="C9" s="147"/>
      <c r="D9" s="147"/>
      <c r="E9" s="147"/>
      <c r="F9" s="147"/>
      <c r="G9" s="147"/>
      <c r="H9" s="147"/>
      <c r="I9" s="147"/>
      <c r="J9" s="147"/>
    </row>
    <row r="10" spans="1:14" ht="34.5" customHeight="1" x14ac:dyDescent="0.25">
      <c r="C10" s="83" t="s">
        <v>256</v>
      </c>
      <c r="D10" s="83" t="s">
        <v>285</v>
      </c>
      <c r="E10" s="83" t="s">
        <v>286</v>
      </c>
      <c r="F10" s="83" t="s">
        <v>257</v>
      </c>
    </row>
    <row r="11" spans="1:14" x14ac:dyDescent="0.25">
      <c r="C11" s="80" t="s">
        <v>258</v>
      </c>
      <c r="D11" s="79">
        <v>522.79975809000007</v>
      </c>
      <c r="E11" s="79">
        <v>3308.6109999999999</v>
      </c>
      <c r="F11" s="80">
        <f>SUM(D11:E11)</f>
        <v>3831.4107580899999</v>
      </c>
    </row>
    <row r="12" spans="1:14" x14ac:dyDescent="0.25">
      <c r="C12" s="80" t="s">
        <v>259</v>
      </c>
      <c r="D12" s="79">
        <v>498.16886562999997</v>
      </c>
      <c r="E12" s="79">
        <v>1186.6938500000001</v>
      </c>
      <c r="F12" s="80">
        <f>SUM(D12:E12)</f>
        <v>1684.8627156300001</v>
      </c>
    </row>
    <row r="13" spans="1:14" x14ac:dyDescent="0.25">
      <c r="C13" s="81" t="s">
        <v>260</v>
      </c>
      <c r="D13" s="82">
        <f>SUM(D11:D12)</f>
        <v>1020.9686237200001</v>
      </c>
      <c r="E13" s="82">
        <f>SUM(E11:E12)</f>
        <v>4495.3048500000004</v>
      </c>
      <c r="F13" s="82">
        <f>SUM(F11:F12)</f>
        <v>5516.2734737199999</v>
      </c>
    </row>
    <row r="14" spans="1:14" x14ac:dyDescent="0.25">
      <c r="C14" s="91" t="s">
        <v>27</v>
      </c>
      <c r="D14" s="91"/>
      <c r="E14" s="92"/>
      <c r="F14" s="92"/>
    </row>
    <row r="15" spans="1:14" x14ac:dyDescent="0.25">
      <c r="C15" s="126" t="s">
        <v>261</v>
      </c>
      <c r="D15" s="126"/>
      <c r="E15" s="126"/>
      <c r="F15" s="126"/>
    </row>
    <row r="16" spans="1:14" ht="15" customHeight="1" x14ac:dyDescent="0.25"/>
    <row r="17" ht="15" customHeight="1" x14ac:dyDescent="0.25"/>
    <row r="18" ht="15" customHeight="1" x14ac:dyDescent="0.25"/>
    <row r="23" ht="15" customHeight="1" x14ac:dyDescent="0.25"/>
  </sheetData>
  <mergeCells count="8">
    <mergeCell ref="C15:F15"/>
    <mergeCell ref="B9:J9"/>
    <mergeCell ref="A1:H1"/>
    <mergeCell ref="A2:H2"/>
    <mergeCell ref="A3:H3"/>
    <mergeCell ref="A5:H5"/>
    <mergeCell ref="A6:H6"/>
    <mergeCell ref="A7:H7"/>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Recursos COVID</vt:lpstr>
      <vt:lpstr>Programas COVID</vt:lpstr>
      <vt:lpstr>'Programas COVID'!Área_de_impresión</vt:lpstr>
      <vt:lpstr>'Recursos COVID'!Área_de_impresión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Katherine M. Peguero F.</cp:lastModifiedBy>
  <cp:revision/>
  <dcterms:created xsi:type="dcterms:W3CDTF">2020-08-19T17:32:46Z</dcterms:created>
  <dcterms:modified xsi:type="dcterms:W3CDTF">2021-04-13T15:34:46Z</dcterms:modified>
  <cp:category/>
  <cp:contentStatus/>
</cp:coreProperties>
</file>