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yo/09052025/"/>
    </mc:Choice>
  </mc:AlternateContent>
  <xr:revisionPtr revIDLastSave="251" documentId="8_{486CDD5E-9F99-49CE-9E55-DF87CC0A0BEC}" xr6:coauthVersionLast="47" xr6:coauthVersionMax="47" xr10:uidLastSave="{E2AB5F0A-C87C-4D05-856F-024B314736E7}"/>
  <bookViews>
    <workbookView xWindow="57480" yWindow="-120" windowWidth="29040" windowHeight="15720" tabRatio="876" activeTab="1" xr2:uid="{00000000-000D-0000-FFFF-FFFF00000000}"/>
  </bookViews>
  <sheets>
    <sheet name="Dinámica" sheetId="147"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 localSheetId="8">[74]!BFLD_DF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 localSheetId="8">[78]!BORRA_CUADROS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 localSheetId="8">[117]!goafrica</definedName>
    <definedName name="goafrica">[117]!goafrica</definedName>
    <definedName name="goasia" localSheetId="6">[117]!goasia</definedName>
    <definedName name="goasia" localSheetId="8">[117]!goasia</definedName>
    <definedName name="goasia">[117]!goasia</definedName>
    <definedName name="GOB" localSheetId="7">#REF!</definedName>
    <definedName name="GOB" localSheetId="6">#REF!</definedName>
    <definedName name="GOB">#REF!</definedName>
    <definedName name="goeeup" localSheetId="6">[117]!goeeup</definedName>
    <definedName name="goeeup" localSheetId="8">[117]!goeeup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 localSheetId="8">[117]!goeurope</definedName>
    <definedName name="goeurope">[117]!goeurope</definedName>
    <definedName name="golamerica" localSheetId="6">[117]!golamerica</definedName>
    <definedName name="golamerica" localSheetId="8">[117]!golamerica</definedName>
    <definedName name="golamerica">[117]!golamerica</definedName>
    <definedName name="gomeast" localSheetId="6">[117]!gomeast</definedName>
    <definedName name="gomeast" localSheetId="8">[117]!gomeast</definedName>
    <definedName name="gomeast">[117]!gomeast</definedName>
    <definedName name="gooecd" localSheetId="6">[117]!gooecd</definedName>
    <definedName name="gooecd" localSheetId="8">[117]!gooecd</definedName>
    <definedName name="gooecd">[117]!gooecd</definedName>
    <definedName name="goopec" localSheetId="6">[117]!goopec</definedName>
    <definedName name="goopec" localSheetId="8">[117]!goopec</definedName>
    <definedName name="goopec">[117]!goopec</definedName>
    <definedName name="gosummary" localSheetId="6">[117]!gosummary</definedName>
    <definedName name="gosummary" localSheetId="8">[117]!gosummary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 localSheetId="8">[74]!NTDD_RG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 localSheetId="8">'[132]SPNF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 localSheetId="8">'[132]SPNF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 localSheetId="8">[78]!TRANSFERENCIA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 localSheetId="8">'[132]SPNF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141" l="1"/>
  <c r="E21" i="141"/>
  <c r="E20" i="141"/>
  <c r="E31" i="141"/>
  <c r="E19" i="141"/>
  <c r="F13" i="141" l="1"/>
  <c r="G13" i="141"/>
  <c r="F16" i="141"/>
  <c r="D154" i="130" l="1"/>
  <c r="D153" i="130" s="1"/>
  <c r="D17" i="4" l="1"/>
  <c r="F17" i="141"/>
  <c r="F15" i="141"/>
  <c r="F14" i="141"/>
  <c r="F20" i="141" l="1"/>
  <c r="D27" i="141"/>
  <c r="D18" i="141" l="1"/>
  <c r="F29" i="139" l="1"/>
  <c r="F28" i="139" s="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F32" i="139" s="1"/>
  <c r="G43" i="139"/>
  <c r="G42" i="139"/>
  <c r="G41" i="139"/>
  <c r="G40" i="139"/>
  <c r="G39" i="139"/>
  <c r="G38" i="139"/>
  <c r="G37" i="139"/>
  <c r="D36" i="139"/>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C20" i="139"/>
  <c r="G18" i="139"/>
  <c r="E18" i="139"/>
  <c r="E17" i="139" s="1"/>
  <c r="E16" i="139" s="1"/>
  <c r="D17" i="139"/>
  <c r="D16" i="139" s="1"/>
  <c r="G16" i="139" s="1"/>
  <c r="C17" i="139"/>
  <c r="F16" i="139"/>
  <c r="C16" i="139"/>
  <c r="E28" i="138"/>
  <c r="D28" i="138"/>
  <c r="E26" i="138"/>
  <c r="D26" i="138"/>
  <c r="E24" i="138"/>
  <c r="D24" i="138"/>
  <c r="D23" i="138" s="1"/>
  <c r="E21" i="138"/>
  <c r="E20" i="138" s="1"/>
  <c r="D21" i="138"/>
  <c r="D20" i="138" s="1"/>
  <c r="E18" i="138"/>
  <c r="D18" i="138"/>
  <c r="E16" i="138"/>
  <c r="D16" i="138"/>
  <c r="D15" i="138" s="1"/>
  <c r="G36" i="139" l="1"/>
  <c r="D32" i="139"/>
  <c r="G32" i="139" s="1"/>
  <c r="G20" i="139"/>
  <c r="D19" i="139"/>
  <c r="G19" i="139" s="1"/>
  <c r="E15" i="138"/>
  <c r="C19" i="139"/>
  <c r="E20" i="139"/>
  <c r="C56" i="139"/>
  <c r="F23" i="139"/>
  <c r="F19" i="139" s="1"/>
  <c r="E36" i="139"/>
  <c r="E23" i="139"/>
  <c r="E47" i="139"/>
  <c r="E33" i="139"/>
  <c r="G17" i="139"/>
  <c r="E23" i="138"/>
  <c r="D26" i="141"/>
  <c r="D25" i="141"/>
  <c r="D33" i="138"/>
  <c r="E32" i="139" l="1"/>
  <c r="E19" i="139"/>
  <c r="E56" i="139" s="1"/>
  <c r="F56" i="139"/>
  <c r="E33" i="138"/>
  <c r="D56" i="139"/>
  <c r="G56" i="139" s="1"/>
  <c r="D70" i="131" l="1"/>
  <c r="D66" i="131"/>
  <c r="D56" i="131"/>
  <c r="D49" i="131"/>
  <c r="D40" i="131"/>
  <c r="D30" i="131"/>
  <c r="D20" i="131"/>
  <c r="D14" i="131"/>
  <c r="D13" i="131" l="1"/>
  <c r="D14" i="130"/>
  <c r="D13" i="130" s="1"/>
  <c r="C15" i="130"/>
  <c r="E70" i="131"/>
  <c r="C51" i="130"/>
  <c r="E14" i="131" l="1"/>
  <c r="D14" i="3" l="1"/>
  <c r="F19" i="141" s="1"/>
  <c r="D21" i="3"/>
  <c r="D29" i="3"/>
  <c r="G31" i="141" l="1"/>
  <c r="G21" i="141"/>
  <c r="F21" i="141"/>
  <c r="E24" i="141"/>
  <c r="F24" i="141" s="1"/>
  <c r="E18" i="141"/>
  <c r="F18" i="141" s="1"/>
  <c r="G19" i="141"/>
  <c r="E23" i="141"/>
  <c r="F23" i="141" s="1"/>
  <c r="D28" i="3"/>
  <c r="D13" i="3"/>
  <c r="F31" i="141" l="1"/>
  <c r="E27" i="141"/>
  <c r="G27" i="141" s="1"/>
  <c r="G24" i="141"/>
  <c r="G23" i="141"/>
  <c r="G18" i="141"/>
  <c r="E26" i="141"/>
  <c r="E25" i="141"/>
  <c r="F25" i="141" s="1"/>
  <c r="E78" i="131"/>
  <c r="E76" i="131"/>
  <c r="E66" i="131"/>
  <c r="E56" i="131"/>
  <c r="E49" i="131"/>
  <c r="E40" i="131"/>
  <c r="E30" i="131"/>
  <c r="D58" i="4"/>
  <c r="D14" i="4"/>
  <c r="F27" i="141" l="1"/>
  <c r="G26" i="141"/>
  <c r="F26" i="141"/>
  <c r="G25" i="141"/>
  <c r="E75" i="131"/>
  <c r="E13" i="131"/>
  <c r="E80" i="131" l="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<sst xmlns="http://schemas.openxmlformats.org/spreadsheetml/2006/main" count="2222" uniqueCount="1847">
  <si>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</si>
  <si>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</si>
  <si>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</si>
  <si>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</si>
  <si>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</si>
  <si>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</si>
  <si>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</si>
  <si>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</si>
  <si>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</si>
  <si>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</si>
  <si>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</si>
  <si>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</si>
  <si>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</si>
  <si>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</si>
  <si>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</si>
  <si>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</si>
  <si>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</si>
  <si>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</si>
  <si>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</si>
  <si>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</si>
  <si>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</si>
  <si>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</si>
  <si>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</si>
  <si>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</si>
  <si>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</si>
  <si>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</si>
  <si>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</si>
  <si>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</si>
  <si>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</si>
  <si>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</si>
  <si>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</si>
  <si>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</si>
  <si>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</si>
  <si>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</si>
  <si>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</si>
  <si>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</si>
  <si>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</si>
  <si>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</si>
  <si>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</si>
  <si>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</si>
  <si>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</si>
  <si>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</si>
  <si>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</si>
  <si>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</si>
  <si>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</si>
  <si>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</si>
  <si>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</si>
  <si>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</si>
  <si>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</si>
  <si>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</si>
  <si>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</si>
  <si>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</si>
  <si>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</si>
  <si>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</si>
  <si>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</si>
  <si>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</si>
  <si>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</si>
  <si>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</si>
  <si>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</si>
  <si>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</si>
  <si>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</si>
  <si>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</si>
  <si>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</si>
  <si>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</si>
  <si>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</si>
  <si>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</si>
  <si>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</si>
  <si>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</si>
  <si>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</si>
  <si>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</si>
  <si>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</si>
  <si>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</si>
  <si>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</si>
  <si>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</si>
  <si>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</si>
  <si>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</si>
  <si>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</si>
  <si>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</si>
  <si>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</si>
  <si>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</si>
  <si>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</si>
  <si>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</si>
  <si>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</si>
  <si>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</si>
  <si>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</si>
  <si>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</si>
  <si>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</si>
  <si>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</si>
  <si>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</si>
  <si>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</si>
  <si>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</si>
  <si>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</si>
  <si>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</si>
  <si>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</si>
  <si>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</si>
  <si>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</si>
  <si>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</si>
  <si>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</si>
  <si>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</si>
  <si>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</si>
  <si>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</si>
  <si>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</si>
  <si>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</si>
  <si>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</si>
  <si>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</si>
  <si>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</si>
  <si>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</si>
  <si>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</si>
  <si>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</si>
  <si>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</si>
  <si>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</si>
  <si>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</si>
  <si>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</si>
  <si>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</si>
  <si>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</si>
  <si>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</si>
  <si>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</si>
  <si>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</si>
  <si>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</si>
  <si>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</si>
  <si>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</si>
  <si>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</si>
  <si>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</si>
  <si>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</si>
  <si>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</si>
  <si>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</si>
  <si>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</si>
  <si>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</si>
  <si>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</si>
  <si>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</si>
  <si>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</si>
  <si>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</si>
  <si>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</si>
  <si>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</si>
  <si>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</si>
  <si>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</si>
  <si>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</si>
  <si>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</si>
  <si>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</si>
  <si>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</si>
  <si>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</si>
  <si>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</si>
  <si>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</si>
  <si>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</si>
  <si>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</si>
  <si>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</si>
  <si>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</si>
  <si>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</si>
  <si>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</si>
  <si>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</si>
  <si>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</si>
  <si>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</si>
  <si>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</si>
  <si>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</si>
  <si>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</si>
  <si>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</si>
  <si>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</si>
  <si>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</si>
  <si>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</si>
  <si>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</si>
  <si>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</si>
  <si>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</si>
  <si>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</si>
  <si>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</si>
  <si>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</si>
  <si>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</si>
  <si>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</si>
  <si>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</si>
  <si>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</si>
  <si>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</si>
  <si>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</si>
  <si>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</si>
  <si>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</si>
  <si>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</si>
  <si>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</si>
  <si>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</si>
  <si>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</si>
  <si>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</si>
  <si>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</si>
  <si>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</si>
  <si>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</si>
  <si>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</si>
  <si>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</si>
  <si>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</si>
  <si>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</si>
  <si>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</si>
  <si>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</si>
  <si>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</si>
  <si>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</si>
  <si>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</si>
  <si>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</si>
  <si>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</si>
  <si>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</si>
  <si>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</si>
  <si>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</si>
  <si>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</si>
  <si>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</si>
  <si>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</si>
  <si>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</si>
  <si>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</si>
  <si>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</si>
  <si>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</si>
  <si>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</si>
  <si>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</si>
  <si>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</si>
  <si>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</si>
  <si>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</si>
  <si>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</si>
  <si>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</si>
  <si>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</si>
  <si>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</si>
  <si>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</si>
  <si>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</si>
  <si>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</si>
  <si>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</si>
  <si>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</si>
  <si>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</si>
  <si>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</si>
  <si>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</si>
  <si>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</si>
  <si>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</si>
  <si>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</si>
  <si>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</si>
  <si>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</si>
  <si>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</si>
  <si>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</si>
  <si>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</si>
  <si>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</si>
  <si>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</si>
  <si>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</si>
  <si>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</si>
  <si>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</si>
  <si>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</si>
  <si>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</si>
  <si>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</si>
  <si>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</si>
  <si>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</si>
  <si>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</si>
  <si>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</si>
  <si>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</si>
  <si>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</si>
  <si>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</si>
  <si>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</si>
  <si>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</si>
  <si>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</si>
  <si>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</si>
  <si>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</si>
  <si>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</si>
  <si>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</si>
  <si>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</si>
  <si>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</si>
  <si>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</si>
  <si>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</si>
  <si>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</si>
  <si>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</si>
  <si>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</si>
  <si>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</si>
  <si>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</si>
  <si>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</si>
  <si>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</si>
  <si>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</si>
  <si>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02-AZUA</t>
  </si>
  <si>
    <t>03-BAHORUCO</t>
  </si>
  <si>
    <t>05-DAJABON</t>
  </si>
  <si>
    <t>07-ELIAS PINA</t>
  </si>
  <si>
    <t>09-ESPAILLAT</t>
  </si>
  <si>
    <t>12-LA ROMANA</t>
  </si>
  <si>
    <t>14-MARIA TRINIDAD SANCHEZ</t>
  </si>
  <si>
    <t>15-MONTE CRISTI</t>
  </si>
  <si>
    <t>16-PEDERNALES</t>
  </si>
  <si>
    <t>17-PERAVIA</t>
  </si>
  <si>
    <t>18-PUERTO PLATA</t>
  </si>
  <si>
    <t>19-HERMANAS MIRABAL</t>
  </si>
  <si>
    <t>20-SAMANA</t>
  </si>
  <si>
    <t>23-SAN PEDRO DE MACORIS</t>
  </si>
  <si>
    <t>24-SANCHEZ RAMIREZ</t>
  </si>
  <si>
    <t>26-SANTIAGO RODRIGUEZ</t>
  </si>
  <si>
    <t>28-MONSENOR NOUEL</t>
  </si>
  <si>
    <t>29-MONTE PLATA</t>
  </si>
  <si>
    <t>30-HATO MAYOR</t>
  </si>
  <si>
    <t>31-SAN JOSE DE OCOA</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</si>
  <si>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</si>
  <si>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</si>
  <si>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</si>
  <si>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</si>
  <si>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</si>
  <si>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</si>
  <si>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</si>
  <si>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</si>
  <si>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</si>
  <si>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</si>
  <si>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</si>
  <si>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</si>
  <si>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</si>
  <si>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</si>
  <si>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</si>
  <si>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</si>
  <si>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</si>
  <si>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</si>
  <si>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</si>
  <si>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</si>
  <si>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</si>
  <si>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</si>
  <si>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</si>
  <si>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</si>
  <si>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</si>
  <si>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</si>
  <si>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</si>
  <si>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</si>
  <si>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</si>
  <si>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</si>
  <si>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</si>
  <si>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</si>
  <si>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</si>
  <si>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</si>
  <si>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</si>
  <si>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</si>
  <si>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</si>
  <si>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00-NO CLASIFICADO</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</si>
  <si>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</si>
  <si>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</si>
  <si>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</si>
  <si>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</si>
  <si>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</si>
  <si>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</si>
  <si>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</si>
  <si>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</si>
  <si>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</si>
  <si>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</si>
  <si>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</si>
  <si>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</si>
  <si>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</si>
  <si>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</si>
  <si>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</si>
  <si>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</si>
  <si>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</si>
  <si>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</si>
  <si>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</si>
  <si>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</si>
  <si>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</si>
  <si>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</si>
  <si>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</si>
  <si>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</si>
  <si>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</si>
  <si>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</si>
  <si>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</si>
  <si>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</si>
  <si>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</si>
  <si>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</si>
  <si>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</si>
  <si>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</si>
  <si>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</si>
  <si>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</si>
  <si>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</si>
  <si>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</si>
  <si>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</si>
  <si>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</si>
  <si>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</si>
  <si>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</si>
  <si>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40-TRANSFERENCIAS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</si>
  <si>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</si>
  <si>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</si>
  <si>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</si>
  <si>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</si>
  <si>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</si>
  <si>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</si>
  <si>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</si>
  <si>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</si>
  <si>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</si>
  <si>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</si>
  <si>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</si>
  <si>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</si>
  <si>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</si>
  <si>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</si>
  <si>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Se utilizó el PIB del Panorama Macroeconómico actualizado al 25 de marzo 2025, elaborado por el Ministerio de Economía Planificación y Desarrollo</t>
  </si>
  <si>
    <t>00-Dirección y coordinación de servicios bibliotecarios a los productos 02, 06 y 07</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</si>
  <si>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</si>
  <si>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</si>
  <si>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</si>
  <si>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</si>
  <si>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</si>
  <si>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</si>
  <si>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</si>
  <si>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</si>
  <si>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</si>
  <si>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</si>
  <si>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</si>
  <si>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</si>
  <si>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</si>
  <si>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</si>
  <si>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</si>
  <si>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</si>
  <si>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</si>
  <si>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</si>
  <si>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</si>
  <si>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</si>
  <si>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</si>
  <si>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</si>
  <si>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</si>
  <si>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</si>
  <si>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</si>
  <si>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</si>
  <si>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</si>
  <si>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</si>
  <si>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</si>
  <si>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</si>
  <si>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</si>
  <si>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</si>
  <si>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</si>
  <si>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</si>
  <si>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</si>
  <si>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</si>
  <si>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</si>
  <si>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</si>
  <si>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</si>
  <si>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</si>
  <si>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</si>
  <si>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</si>
  <si>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</si>
  <si>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</si>
  <si>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</si>
  <si>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</si>
  <si>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</si>
  <si>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</si>
  <si>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</si>
  <si>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</si>
  <si>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</si>
  <si>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</si>
  <si>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</si>
  <si>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</si>
  <si>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</si>
  <si>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</si>
  <si>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</si>
  <si>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</si>
  <si>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</si>
  <si>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</si>
  <si>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</si>
  <si>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</si>
  <si>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</si>
  <si>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</si>
  <si>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</si>
  <si>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</si>
  <si>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</si>
  <si>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</si>
  <si>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</si>
  <si>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</si>
  <si>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</si>
  <si>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</si>
  <si>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</si>
  <si>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</si>
  <si>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</si>
  <si>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</si>
  <si>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</si>
  <si>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</si>
  <si>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</si>
  <si>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</si>
  <si>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</si>
  <si>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</si>
  <si>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</si>
  <si>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</si>
  <si>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</si>
  <si>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</si>
  <si>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</si>
  <si>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</si>
  <si>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</si>
  <si>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</si>
  <si>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</si>
  <si>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</si>
  <si>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</si>
  <si>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</si>
  <si>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</si>
  <si>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</si>
  <si>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</si>
  <si>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</si>
  <si>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</si>
  <si>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</si>
  <si>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</si>
  <si>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</si>
  <si>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</si>
  <si>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</si>
  <si>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</si>
  <si>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</si>
  <si>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</si>
  <si>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</si>
  <si>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</si>
  <si>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</si>
  <si>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</si>
  <si>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</si>
  <si>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</si>
  <si>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</si>
  <si>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</si>
  <si>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</si>
  <si>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</si>
  <si>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</si>
  <si>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</si>
  <si>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</si>
  <si>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</si>
  <si>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</si>
  <si>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</si>
  <si>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</si>
  <si>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</si>
  <si>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</si>
  <si>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</si>
  <si>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</si>
  <si>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</si>
  <si>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</si>
  <si>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</si>
  <si>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</si>
  <si>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</si>
  <si>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</si>
  <si>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</si>
  <si>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</si>
  <si>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</si>
  <si>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</si>
  <si>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</si>
  <si>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</si>
  <si>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</si>
  <si>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</si>
  <si>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</si>
  <si>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</si>
  <si>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</si>
  <si>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</si>
  <si>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</si>
  <si>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</si>
  <si>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</si>
  <si>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</si>
  <si>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</si>
  <si>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</si>
  <si>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</si>
  <si>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</si>
  <si>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</si>
  <si>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</si>
  <si>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</si>
  <si>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</si>
  <si>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</si>
  <si>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</si>
  <si>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</si>
  <si>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</si>
  <si>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</si>
  <si>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</si>
  <si>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</si>
  <si>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</si>
  <si>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</si>
  <si>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</si>
  <si>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</si>
  <si>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</si>
  <si>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</si>
  <si>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</si>
  <si>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</si>
  <si>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</si>
  <si>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</si>
  <si>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</si>
  <si>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</si>
  <si>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</si>
  <si>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</si>
  <si>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</si>
  <si>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</si>
  <si>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</si>
  <si>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</si>
  <si>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</si>
  <si>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</si>
  <si>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</si>
  <si>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</si>
  <si>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</si>
  <si>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</si>
  <si>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</si>
  <si>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</si>
  <si>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</si>
  <si>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</si>
  <si>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</si>
  <si>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</si>
  <si>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</si>
  <si>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</si>
  <si>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</si>
  <si>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</si>
  <si>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</si>
  <si>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</si>
  <si>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</si>
  <si>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</si>
  <si>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</si>
  <si>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</si>
  <si>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</si>
  <si>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</si>
  <si>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</si>
  <si>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</si>
  <si>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</si>
  <si>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</si>
  <si>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</si>
  <si>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</si>
  <si>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</si>
  <si>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</si>
  <si>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</si>
  <si>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</si>
  <si>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</si>
  <si>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</si>
  <si>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</si>
  <si>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</si>
  <si>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</si>
  <si>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</si>
  <si>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</si>
  <si>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</si>
  <si>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</si>
  <si>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</si>
  <si>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</si>
  <si>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</si>
  <si>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</si>
  <si>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</si>
  <si>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</si>
  <si>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</si>
  <si>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</si>
  <si>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</si>
  <si>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</si>
  <si>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</si>
  <si>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</si>
  <si>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</si>
  <si>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</si>
  <si>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</si>
  <si>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</si>
  <si>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</si>
  <si>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</si>
  <si>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</si>
  <si>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</si>
  <si>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</si>
  <si>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</si>
  <si>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</si>
  <si>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</si>
  <si>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</si>
  <si>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</si>
  <si>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</si>
  <si>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</si>
  <si>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</si>
  <si>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</si>
  <si>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</si>
  <si>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</si>
  <si>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</si>
  <si>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</si>
  <si>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</si>
  <si>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</si>
  <si>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</si>
  <si>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</si>
  <si>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</si>
  <si>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</si>
  <si>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</si>
  <si>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</si>
  <si>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</si>
  <si>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</si>
  <si>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</si>
  <si>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</si>
  <si>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</si>
  <si>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</si>
  <si>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</si>
  <si>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</si>
  <si>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</si>
  <si>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</si>
  <si>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</si>
  <si>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</si>
  <si>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</si>
  <si>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</si>
  <si>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</si>
  <si>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</si>
  <si>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</si>
  <si>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</si>
  <si>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</si>
  <si>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</si>
  <si>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</si>
  <si>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</si>
  <si>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</si>
  <si>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</si>
  <si>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</si>
  <si>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</si>
  <si>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</si>
  <si>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</si>
  <si>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</si>
  <si>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</si>
  <si>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</si>
  <si>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</si>
  <si>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</si>
  <si>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</si>
  <si>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</si>
  <si>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</si>
  <si>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</si>
  <si>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</si>
  <si>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</si>
  <si>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</si>
  <si>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</si>
  <si>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</si>
  <si>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</si>
  <si>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</si>
  <si>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</si>
  <si>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</si>
  <si>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</si>
  <si>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</si>
  <si>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</si>
  <si>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</si>
  <si>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</si>
  <si>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</si>
  <si>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</si>
  <si>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</si>
  <si>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</si>
  <si>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</si>
  <si>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</si>
  <si>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</si>
  <si>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</si>
  <si>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</si>
  <si>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</si>
  <si>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</si>
  <si>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</si>
  <si>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</si>
  <si>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</si>
  <si>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</si>
  <si>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</si>
  <si>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</si>
  <si>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</si>
  <si>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</si>
  <si>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</si>
  <si>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</si>
  <si>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</si>
  <si>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</si>
  <si>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</si>
  <si>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</si>
  <si>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</si>
  <si>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</si>
  <si>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</si>
  <si>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</si>
  <si>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</si>
  <si>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</si>
  <si>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</si>
  <si>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</si>
  <si>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</si>
  <si>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</si>
  <si>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</si>
  <si>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</si>
  <si>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</si>
  <si>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</si>
  <si>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</si>
  <si>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</si>
  <si>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</si>
  <si>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</si>
  <si>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</si>
  <si>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</si>
  <si>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</si>
  <si>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</si>
  <si>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</si>
  <si>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</si>
  <si>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</si>
  <si>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</si>
  <si>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</si>
  <si>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</si>
  <si>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</si>
  <si>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</si>
  <si>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</si>
  <si>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</si>
  <si>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</si>
  <si>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</si>
  <si>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</si>
  <si>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</si>
  <si>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</si>
  <si>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</si>
  <si>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</si>
  <si>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</si>
  <si>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</si>
  <si>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</si>
  <si>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</si>
  <si>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</si>
  <si>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</si>
  <si>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</si>
  <si>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</si>
  <si>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</si>
  <si>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</si>
  <si>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</si>
  <si>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</si>
  <si>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</si>
  <si>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</si>
  <si>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</si>
  <si>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</si>
  <si>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</si>
  <si>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</si>
  <si>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</si>
  <si>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</si>
  <si>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</si>
  <si>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</si>
  <si>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</si>
  <si>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</si>
  <si>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</si>
  <si>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</si>
  <si>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</si>
  <si>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</si>
  <si>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</si>
  <si>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</si>
  <si>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</si>
  <si>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</si>
  <si>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</si>
  <si>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</si>
  <si>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</si>
  <si>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</si>
  <si>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</si>
  <si>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</si>
  <si>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</si>
  <si>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</si>
  <si>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</si>
  <si>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</si>
  <si>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</si>
  <si>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</si>
  <si>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</si>
  <si>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</si>
  <si>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</si>
  <si>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</si>
  <si>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</si>
  <si>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</si>
  <si>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</si>
  <si>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</si>
  <si>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</si>
  <si>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</si>
  <si>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</si>
  <si>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</si>
  <si>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</si>
  <si>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</si>
  <si>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</si>
  <si>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</si>
  <si>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</si>
  <si>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</si>
  <si>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</si>
  <si>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</si>
  <si>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</si>
  <si>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</si>
  <si>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</si>
  <si>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</si>
  <si>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</si>
  <si>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</si>
  <si>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</si>
  <si>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</si>
  <si>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</si>
  <si>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</si>
  <si>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</si>
  <si>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</si>
  <si>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</si>
  <si>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</si>
  <si>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</si>
  <si>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</si>
  <si>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</si>
  <si>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</si>
  <si>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</si>
  <si>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</si>
  <si>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</si>
  <si>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</si>
  <si>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</si>
  <si>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</si>
  <si>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</si>
  <si>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</si>
  <si>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</si>
  <si>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</si>
  <si>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</si>
  <si>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</si>
  <si>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</si>
  <si>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</si>
  <si>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</si>
  <si>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</si>
  <si>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</si>
  <si>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</si>
  <si>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</si>
  <si>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</si>
  <si>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</si>
  <si>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</si>
  <si>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</si>
  <si>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</si>
  <si>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</si>
  <si>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</si>
  <si>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</si>
  <si>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</si>
  <si>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</si>
  <si>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</si>
  <si>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</si>
  <si>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</si>
  <si>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</si>
  <si>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</si>
  <si>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</si>
  <si>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</si>
  <si>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</si>
  <si>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15-CONSTRUCCIÓN DEL MERCADO EN EL MUNICIPIO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</si>
  <si>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</si>
  <si>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</si>
  <si>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</si>
  <si>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</si>
  <si>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</si>
  <si>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</si>
  <si>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</si>
  <si>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</si>
  <si>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</si>
  <si>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</si>
  <si>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</si>
  <si>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</si>
  <si>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</si>
  <si>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</si>
  <si>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</si>
  <si>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</si>
  <si>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</si>
  <si>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</si>
  <si>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</si>
  <si>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</si>
  <si>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</si>
  <si>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</si>
  <si>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</si>
  <si>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</si>
  <si>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</si>
  <si>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</si>
  <si>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</si>
  <si>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</si>
  <si>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</si>
  <si>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</si>
  <si>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</si>
  <si>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</si>
  <si>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</si>
  <si>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</si>
  <si>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</si>
  <si>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</si>
  <si>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</si>
  <si>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</si>
  <si>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</si>
  <si>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</si>
  <si>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</si>
  <si>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</si>
  <si>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</si>
  <si>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</si>
  <si>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</si>
  <si>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</si>
  <si>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</si>
  <si>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</si>
  <si>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</si>
  <si>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</si>
  <si>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</si>
  <si>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</si>
  <si>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</si>
  <si>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</si>
  <si>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</si>
  <si>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</si>
  <si>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</si>
  <si>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</si>
  <si>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</si>
  <si>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</si>
  <si>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</si>
  <si>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</si>
  <si>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</si>
  <si>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</si>
  <si>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</si>
  <si>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</si>
  <si>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</si>
  <si>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</si>
  <si>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</si>
  <si>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</si>
  <si>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</si>
  <si>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</si>
  <si>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</si>
  <si>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</si>
  <si>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</si>
  <si>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</si>
  <si>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</si>
  <si>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</si>
  <si>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</si>
  <si>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</si>
  <si>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</si>
  <si>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</si>
  <si>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</si>
  <si>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</si>
  <si>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</si>
  <si>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</si>
  <si>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</si>
  <si>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</si>
  <si>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</si>
  <si>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</si>
  <si>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</si>
  <si>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</si>
  <si>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</si>
  <si>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</si>
  <si>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</si>
  <si>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</si>
  <si>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</si>
  <si>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</si>
  <si>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</si>
  <si>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</si>
  <si>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</si>
  <si>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</si>
  <si>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</si>
  <si>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</si>
  <si>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</si>
  <si>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</si>
  <si>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</si>
  <si>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</si>
  <si>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</si>
  <si>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</si>
  <si>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</si>
  <si>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</si>
  <si>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</si>
  <si>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</si>
  <si>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</si>
  <si>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</si>
  <si>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</si>
  <si>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</si>
  <si>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</si>
  <si>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</si>
  <si>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</si>
  <si>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</si>
  <si>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</si>
  <si>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</si>
  <si>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</si>
  <si>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</si>
  <si>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</si>
  <si>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</si>
  <si>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</si>
  <si>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</si>
  <si>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</si>
  <si>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</si>
  <si>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</si>
  <si>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</si>
  <si>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</si>
  <si>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</si>
  <si>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</si>
  <si>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</si>
  <si>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</si>
  <si>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</si>
  <si>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</si>
  <si>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</si>
  <si>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</si>
  <si>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</si>
  <si>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</si>
  <si>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</si>
  <si>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</si>
  <si>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</si>
  <si>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</si>
  <si>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</si>
  <si>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</si>
  <si>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</si>
  <si>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</si>
  <si>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</si>
  <si>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</si>
  <si>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</si>
  <si>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</si>
  <si>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</si>
  <si>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</si>
  <si>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</si>
  <si>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</si>
  <si>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</si>
  <si>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</si>
  <si>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</si>
  <si>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</si>
  <si>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</si>
  <si>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</si>
  <si>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</si>
  <si>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</si>
  <si>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</si>
  <si>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</si>
  <si>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</si>
  <si>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</si>
  <si>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</si>
  <si>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</si>
  <si>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</si>
  <si>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</si>
  <si>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</si>
  <si>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</si>
  <si>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</si>
  <si>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</si>
  <si>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</si>
  <si>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</si>
  <si>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</si>
  <si>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</si>
  <si>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</si>
  <si>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</si>
  <si>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</si>
  <si>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</si>
  <si>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</si>
  <si>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</si>
  <si>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</si>
  <si>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</si>
  <si>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</si>
  <si>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</si>
  <si>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</si>
  <si>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</si>
  <si>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</si>
  <si>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</si>
  <si>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</si>
  <si>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</si>
  <si>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</si>
  <si>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</si>
  <si>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</si>
  <si>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</si>
  <si>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</si>
  <si>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</si>
  <si>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</si>
  <si>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</si>
  <si>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</si>
  <si>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</si>
  <si>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</si>
  <si>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</si>
  <si>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</si>
  <si>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</si>
  <si>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</si>
  <si>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</si>
  <si>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</si>
  <si>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</si>
  <si>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</si>
  <si>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</si>
  <si>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</si>
  <si>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</si>
  <si>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</si>
  <si>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</si>
  <si>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</si>
  <si>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</si>
  <si>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</si>
  <si>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</si>
  <si>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</si>
  <si>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</si>
  <si>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</si>
  <si>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</si>
  <si>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</si>
  <si>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</si>
  <si>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</si>
  <si>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</si>
  <si>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</si>
  <si>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</si>
  <si>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</si>
  <si>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</si>
  <si>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</si>
  <si>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</si>
  <si>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</si>
  <si>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</si>
  <si>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</si>
  <si>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</si>
  <si>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</si>
  <si>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</si>
  <si>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</si>
  <si>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</si>
  <si>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</si>
  <si>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</si>
  <si>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</si>
  <si>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</si>
  <si>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</si>
  <si>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</si>
  <si>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</si>
  <si>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</si>
  <si>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</si>
  <si>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</si>
  <si>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</si>
  <si>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</si>
  <si>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</si>
  <si>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</si>
  <si>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</si>
  <si>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</si>
  <si>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</si>
  <si>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</si>
  <si>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</si>
  <si>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</si>
  <si>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</si>
  <si>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</si>
  <si>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</si>
  <si>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</si>
  <si>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</si>
  <si>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</si>
  <si>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</si>
  <si>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</si>
  <si>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</si>
  <si>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</si>
  <si>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</si>
  <si>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</si>
  <si>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</si>
  <si>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</si>
  <si>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</si>
  <si>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</si>
  <si>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</si>
  <si>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</si>
  <si>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</si>
  <si>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</si>
  <si>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</si>
  <si>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</si>
  <si>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</si>
  <si>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</si>
  <si>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</si>
  <si>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</si>
  <si>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</si>
  <si>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</si>
  <si>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</si>
  <si>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</si>
  <si>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</si>
  <si>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</si>
  <si>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</si>
  <si>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</si>
  <si>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</si>
  <si>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</si>
  <si>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</si>
  <si>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</si>
  <si>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</si>
  <si>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</si>
  <si>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</si>
  <si>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</si>
  <si>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</si>
  <si>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</si>
  <si>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</si>
  <si>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</si>
  <si>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</si>
  <si>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</si>
  <si>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</si>
  <si>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</si>
  <si>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</si>
  <si>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</si>
  <si>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</si>
  <si>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</si>
  <si>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</si>
  <si>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</si>
  <si>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</si>
  <si>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</si>
  <si>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</si>
  <si>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</si>
  <si>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</si>
  <si>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</si>
  <si>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</si>
  <si>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</si>
  <si>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</si>
  <si>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</si>
  <si>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</si>
  <si>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</si>
  <si>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</si>
  <si>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</si>
  <si>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</si>
  <si>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</si>
  <si>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</si>
  <si>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</si>
  <si>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</si>
  <si>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</si>
  <si>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</si>
  <si>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</si>
  <si>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</si>
  <si>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</si>
  <si>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</si>
  <si>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</si>
  <si>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</si>
  <si>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</si>
  <si>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</si>
  <si>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</si>
  <si>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</si>
  <si>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</si>
  <si>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</si>
  <si>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</si>
  <si>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</si>
  <si>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</si>
  <si>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</si>
  <si>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</si>
  <si>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</si>
  <si>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</si>
  <si>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</si>
  <si>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</si>
  <si>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</si>
  <si>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</si>
  <si>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</si>
  <si>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</si>
  <si>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</si>
  <si>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</si>
  <si>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</si>
  <si>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</si>
  <si>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</si>
  <si>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</si>
  <si>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</si>
  <si>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</si>
  <si>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</si>
  <si>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</si>
  <si>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</si>
  <si>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</si>
  <si>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</si>
  <si>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</si>
  <si>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</si>
  <si>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</si>
  <si>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</si>
  <si>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</si>
  <si>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</si>
  <si>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</si>
  <si>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</si>
  <si>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</si>
  <si>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</si>
  <si>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</si>
  <si>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</si>
  <si>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</si>
  <si>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</si>
  <si>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</si>
  <si>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</si>
  <si>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</si>
  <si>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</si>
  <si>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</si>
  <si>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</si>
  <si>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</si>
  <si>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</si>
  <si>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</si>
  <si>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</si>
  <si>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</si>
  <si>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</si>
  <si>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</si>
  <si>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</si>
  <si>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</si>
  <si>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</si>
  <si>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</si>
  <si>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</si>
  <si>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</si>
  <si>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</si>
  <si>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</si>
  <si>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</si>
  <si>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</si>
  <si>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</si>
  <si>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</si>
  <si>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</si>
  <si>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</si>
  <si>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</si>
  <si>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</si>
  <si>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</si>
  <si>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</si>
  <si>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</si>
  <si>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</si>
  <si>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</si>
  <si>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</si>
  <si>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</si>
  <si>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</si>
  <si>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</si>
  <si>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</si>
  <si>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</si>
  <si>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</si>
  <si>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</si>
  <si>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</si>
  <si>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</si>
  <si>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</si>
  <si>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</si>
  <si>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</si>
  <si>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</si>
  <si>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</si>
  <si>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</si>
  <si>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</si>
  <si>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</si>
  <si>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</si>
  <si>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</si>
  <si>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</si>
  <si>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</si>
  <si>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</si>
  <si>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</si>
  <si>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</si>
  <si>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</si>
  <si>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</si>
  <si>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</si>
  <si>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</si>
  <si>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</si>
  <si>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</si>
  <si>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</si>
  <si>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</si>
  <si>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</si>
  <si>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</si>
  <si>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</si>
  <si>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</si>
  <si>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</si>
  <si>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</si>
  <si>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</si>
  <si>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</si>
  <si>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</si>
  <si>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</si>
  <si>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</si>
  <si>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</si>
  <si>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</si>
  <si>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</si>
  <si>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</si>
  <si>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</si>
  <si>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</si>
  <si>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</si>
  <si>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</si>
  <si>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</si>
  <si>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</si>
  <si>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</si>
  <si>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</si>
  <si>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</si>
  <si>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</si>
  <si>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</si>
  <si>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</si>
  <si>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</si>
  <si>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</si>
  <si>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</si>
  <si>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</si>
  <si>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</si>
  <si>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</si>
  <si>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</si>
  <si>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</si>
  <si>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</si>
  <si>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</si>
  <si>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</si>
  <si>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</si>
  <si>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</si>
  <si>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</si>
  <si>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</si>
  <si>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</si>
  <si>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</si>
  <si>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</si>
  <si>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</si>
  <si>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</si>
  <si>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</si>
  <si>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</si>
  <si>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</si>
  <si>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</si>
  <si>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</si>
  <si>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</si>
  <si>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</si>
  <si>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</si>
  <si>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</si>
  <si>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</si>
  <si>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</si>
  <si>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</si>
  <si>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</si>
  <si>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</si>
  <si>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</si>
  <si>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</si>
  <si>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</si>
  <si>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</si>
  <si>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</si>
  <si>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</si>
  <si>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</si>
  <si>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</si>
  <si>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</si>
  <si>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</si>
  <si>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</si>
  <si>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</si>
  <si>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</si>
  <si>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</si>
  <si>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</si>
  <si>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</si>
  <si>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</si>
  <si>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</si>
  <si>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</si>
  <si>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</si>
  <si>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</si>
  <si>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</si>
  <si>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</si>
  <si>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</si>
  <si>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</si>
  <si>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</si>
  <si>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</si>
  <si>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</si>
  <si>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</si>
  <si>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</si>
  <si>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</si>
  <si>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</si>
  <si>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</si>
  <si>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</si>
  <si>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</si>
  <si>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</si>
  <si>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</si>
  <si>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</si>
  <si>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</si>
  <si>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</si>
  <si>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</si>
  <si>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</si>
  <si>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</si>
  <si>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</si>
  <si>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</si>
  <si>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</si>
  <si>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</si>
  <si>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</si>
  <si>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</si>
  <si>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</si>
  <si>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</si>
  <si>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</si>
  <si>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</si>
  <si>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</si>
  <si>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</si>
  <si>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</si>
  <si>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</si>
  <si>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</si>
  <si>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</si>
  <si>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</si>
  <si>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</si>
  <si>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</si>
  <si>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</si>
  <si>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</si>
  <si>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</si>
  <si>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</si>
  <si>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</si>
  <si>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</si>
  <si>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</si>
  <si>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</si>
  <si>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</si>
  <si>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</si>
  <si>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</si>
  <si>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</si>
  <si>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</si>
  <si>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</si>
  <si>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</si>
  <si>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</si>
  <si>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</si>
  <si>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</si>
  <si>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</si>
  <si>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</si>
  <si>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</si>
  <si>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</si>
  <si>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</si>
  <si>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</si>
  <si>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</si>
  <si>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</si>
  <si>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</si>
  <si>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</si>
  <si>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</si>
  <si>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</si>
  <si>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</si>
  <si>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</si>
  <si>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</si>
  <si>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</si>
  <si>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</si>
  <si>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</si>
  <si>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</si>
  <si>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</si>
  <si>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</si>
  <si>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</si>
  <si>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</si>
  <si>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</si>
  <si>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</si>
  <si>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</si>
  <si>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</si>
  <si>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</si>
  <si>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</si>
  <si>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</si>
  <si>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</si>
  <si>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</si>
  <si>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</si>
  <si>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</si>
  <si>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</si>
  <si>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</si>
  <si>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</si>
  <si>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</si>
  <si>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</si>
  <si>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</si>
  <si>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</si>
  <si>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</si>
  <si>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</si>
  <si>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</si>
  <si>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</si>
  <si>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</si>
  <si>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</si>
  <si>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</si>
  <si>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</si>
  <si>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</si>
  <si>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</si>
  <si>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</si>
  <si>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</si>
  <si>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</si>
  <si>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</si>
  <si>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</si>
  <si>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</si>
  <si>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</si>
  <si>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</si>
  <si>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</si>
  <si>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</si>
  <si>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</si>
  <si>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</si>
  <si>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</si>
  <si>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</si>
  <si>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</si>
  <si>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</si>
  <si>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</si>
  <si>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</si>
  <si>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</si>
  <si>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</si>
  <si>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</si>
  <si>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</si>
  <si>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</si>
  <si>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</si>
  <si>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</si>
  <si>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</si>
  <si>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</si>
  <si>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</si>
  <si>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</si>
  <si>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</si>
  <si>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</si>
  <si>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</si>
  <si>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</si>
  <si>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</si>
  <si>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</si>
  <si>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</si>
  <si>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</si>
  <si>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</si>
  <si>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</si>
  <si>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</si>
  <si>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</si>
  <si>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</si>
  <si>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</si>
  <si>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</si>
  <si>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</si>
  <si>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</si>
  <si>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</si>
  <si>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</si>
  <si>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</si>
  <si>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</si>
  <si>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</si>
  <si>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</si>
  <si>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</si>
  <si>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</si>
  <si>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</si>
  <si>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</si>
  <si>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</si>
  <si>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</si>
  <si>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</si>
  <si>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</si>
  <si>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</si>
  <si>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</si>
  <si>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</si>
  <si>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</si>
  <si>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</si>
  <si>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</si>
  <si>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</si>
  <si>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</si>
  <si>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</si>
  <si>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</si>
  <si>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</si>
  <si>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</si>
  <si>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</si>
  <si>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</si>
  <si>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</si>
  <si>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</si>
  <si>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</si>
  <si>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</si>
  <si>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</si>
  <si>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</si>
  <si>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</si>
  <si>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</si>
  <si>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</si>
  <si>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</si>
  <si>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</si>
  <si>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</si>
  <si>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</si>
  <si>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</si>
  <si>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</si>
  <si>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</si>
  <si>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</si>
  <si>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</si>
  <si>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</si>
  <si>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</si>
  <si>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</si>
  <si>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</si>
  <si>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</si>
  <si>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</si>
  <si>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</si>
  <si>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</si>
  <si>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</si>
  <si>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</si>
  <si>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</si>
  <si>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</si>
  <si>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</si>
  <si>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</si>
  <si>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</si>
  <si>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</si>
  <si>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</si>
  <si>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</si>
  <si>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</si>
  <si>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</si>
  <si>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</si>
  <si>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</si>
  <si>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</si>
  <si>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</si>
  <si>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</si>
  <si>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</si>
  <si>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</si>
  <si>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</si>
  <si>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</si>
  <si>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</si>
  <si>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</si>
  <si>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</si>
  <si>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</si>
  <si>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</si>
  <si>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</si>
  <si>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</si>
  <si>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</si>
  <si>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</si>
  <si>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</si>
  <si>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</si>
  <si>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</si>
  <si>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</si>
  <si>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</si>
  <si>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</si>
  <si>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</si>
  <si>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</si>
  <si>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</si>
  <si>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</si>
  <si>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</si>
  <si>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</si>
  <si>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</si>
  <si>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</si>
  <si>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</si>
  <si>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</si>
  <si>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</si>
  <si>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</si>
  <si>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</si>
  <si>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</si>
  <si>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</si>
  <si>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</si>
  <si>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</si>
  <si>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</si>
  <si>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</si>
  <si>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</si>
  <si>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</si>
  <si>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</si>
  <si>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</si>
  <si>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</si>
  <si>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</si>
  <si>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</si>
  <si>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</si>
  <si>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</si>
  <si>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</si>
  <si>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</si>
  <si>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</si>
  <si>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</si>
  <si>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</si>
  <si>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</si>
  <si>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</si>
  <si>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</si>
  <si>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</si>
  <si>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</si>
  <si>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</si>
  <si>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</si>
  <si>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</si>
  <si>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</si>
  <si>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</si>
  <si>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</si>
  <si>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</si>
  <si>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</si>
  <si>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</si>
  <si>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</si>
  <si>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</si>
  <si>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</si>
  <si>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</si>
  <si>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</si>
  <si>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</si>
  <si>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</si>
  <si>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</si>
  <si>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</si>
  <si>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</si>
  <si>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</si>
  <si>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</si>
  <si>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</si>
  <si>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</si>
  <si>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</si>
  <si>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</si>
  <si>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</si>
  <si>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</si>
  <si>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</si>
  <si>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</si>
  <si>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</si>
  <si>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</si>
  <si>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</si>
  <si>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</si>
  <si>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</si>
  <si>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</si>
  <si>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</si>
  <si>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</si>
  <si>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</si>
  <si>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</si>
  <si>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</si>
  <si>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</si>
  <si>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</si>
  <si>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</si>
  <si>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</si>
  <si>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</si>
  <si>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</si>
  <si>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48-CONSTRUCCIÓN CAMPO DE BÉISBOL LAS CAOBAS, SECTOR LAS CAOBAS, MUNICIPIO SANTO DOMINGO OESTE</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</si>
  <si>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</si>
  <si>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</si>
  <si>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</si>
  <si>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</si>
  <si>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</si>
  <si>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</si>
  <si>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</si>
  <si>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</si>
  <si>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</si>
  <si>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</si>
  <si>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</si>
  <si>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</si>
  <si>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</si>
  <si>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</si>
  <si>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</si>
  <si>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</si>
  <si>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</si>
  <si>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63-CONSTRUCCIÓN CENTRO COMUNAL DISTRITO MUNICIPAL SAN LUIS, PROVINCIA SANTO DOMINGO</t>
  </si>
  <si>
    <t>64-CONSTRUCCIÓN CENTRO PARROQUIAL DE LA IGLESIA SAN FRANCISCO DE ASÍS, SECTOR LA NUEVA BARQUITA, MUNICIPIO SANTO DOMINGO NORTE</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</si>
  <si>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</si>
  <si>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</si>
  <si>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</si>
  <si>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</si>
  <si>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</si>
  <si>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</si>
  <si>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</si>
  <si>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</si>
  <si>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</si>
  <si>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</si>
  <si>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</si>
  <si>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</si>
  <si>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</si>
  <si>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</si>
  <si>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</si>
  <si>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</si>
  <si>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</si>
  <si>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</si>
  <si>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</si>
  <si>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</si>
  <si>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</si>
  <si>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</si>
  <si>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</si>
  <si>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</si>
  <si>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</si>
  <si>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</si>
  <si>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</si>
  <si>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</si>
  <si>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</si>
  <si>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</si>
  <si>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</si>
  <si>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</si>
  <si>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</si>
  <si>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</si>
  <si>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</si>
  <si>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</si>
  <si>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</si>
  <si>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</si>
  <si>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</si>
  <si>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</si>
  <si>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</si>
  <si>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</si>
  <si>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</si>
  <si>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</si>
  <si>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</si>
  <si>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</si>
  <si>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</si>
  <si>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</si>
  <si>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</si>
  <si>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</si>
  <si>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</si>
  <si>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</si>
  <si>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</si>
  <si>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</si>
  <si>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</si>
  <si>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</si>
  <si>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</si>
  <si>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</si>
  <si>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</si>
  <si>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09-GESTION DE LA PARTE ALTA Y MEDIA DE LA CUENCA DEL RÍO YAQUE DEL NORTE EN LA VERTIENTE NORTE DE LA CORDILLERA CENTRAL.</t>
  </si>
  <si>
    <t>21-FORTALECIMIENTO DE LA INFRAESTRUCTURA SANITARIA DEL SISTEMA NACIONAL DE SALUD EN LA REPÚBLICA DOMINICANA</t>
  </si>
  <si>
    <t>En RD$</t>
  </si>
  <si>
    <t>Ejecución 1ro de enero - 09 de mayo de 2025*</t>
  </si>
  <si>
    <t>* Fecha de imputación al 09 de mayo de 2025 y fecha de registro al 12 de mayo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</si>
  <si>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- 09 de mayo 2025 (fecha de imputación)</t>
  </si>
  <si>
    <t>Ejecución 1ro de enero - 12 de mayo 2025 (fecha de registro)</t>
  </si>
  <si>
    <t>Row Labels</t>
  </si>
  <si>
    <t>Grand Total</t>
  </si>
  <si>
    <t>Si es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</si>
</sst>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1" fillId="0" borderId="0" xfId="2" applyFont="1" applyAlignment="1">
      <alignment horizontal="left" vertical="center" wrapText="1"/>
    </xf>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40" fillId="0" borderId="0" xfId="0" pivotButton="1" applyFont="1"/>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0" fillId="0" borderId="0" xfId="0" applyNumberFormat="1" applyFont="1" applyAlignment="1">
      <alignment horizontal="left" indent="3"/>
    </xf>
    <xf numFmtId="176" fontId="50" fillId="0" borderId="0" xfId="0" applyNumberFormat="1" applyFont="1"/>
    <xf numFmtId="176" fontId="51" fillId="0" borderId="0" xfId="0" applyNumberFormat="1" applyFont="1" applyAlignment="1">
      <alignment horizontal="left" indent="4"/>
    </xf>
    <xf numFmtId="176" fontId="51" fillId="0" borderId="0" xfId="0" applyNumberFormat="1" applyFont="1" applyAlignment="1">
      <alignment horizontal="left" indent="5"/>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02089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81068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6381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232428" y="883104"/>
          <a:ext cx="1673869" cy="8948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90.558725347226" createdVersion="8" refreshedVersion="8" minRefreshableVersion="3" recordCount="14249" xr:uid="{D0815844-D27E-45B0-9504-95BC3856B1CF}">
  <cacheSource type="worksheet">
    <worksheetSource ref="A1:T14250"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8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641083230150.66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49">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55546189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50916665"/>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30108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7122740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1570417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22083335"/>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4198335"/>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2791665"/>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14703065"/>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4485417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8708335"/>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400002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16281245"/>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3583335"/>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041665"/>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3750005"/>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2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160417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260420"/>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699809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529167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902986487.56000006"/>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50062873.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0654651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208455576.82999998"/>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247352726.29000002"/>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30716953.029999997"/>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56388661.75999999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73738302.99999997"/>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1991694.08"/>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18321072.09"/>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33467572.31"/>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2781696.839999996"/>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47919019"/>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31974861.24000000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574268.769999999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554006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294956.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2666423.1"/>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678656.34"/>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48968651.360000007"/>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8183947.98999999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168950679.1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5736811.46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5427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0439272.07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25580037.6500000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397336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0462.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412043.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2167622.97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2913598.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4379064.47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470323.6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64907.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012820.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40153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380616.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3076.3799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9031.8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037198.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7727285.880000000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521659996.7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29326760.42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75357409.30999998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7649223.430000001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829903.07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5779162.9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43268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2752294.3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7700070.329999999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584122.12000000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5001287.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0612424.4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251539.63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24627.4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760873.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127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7003.0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2112.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851896.4800000002"/>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09382404.78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35068968.369999997"/>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16631889.44999999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6218058.5099999998"/>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3311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9716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2322.79"/>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3299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232155.74"/>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50995.439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2636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4286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589092.55000000005"/>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152149028.44999999"/>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51361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22809594.43999999"/>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24966993.679999996"/>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1474433.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415265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70220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8205469.5600000005"/>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414465.56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0543767.78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267054.96000000002"/>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83075"/>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69999.96000000000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99117.9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06080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1556305.91"/>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9592142.699999999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170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298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41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1461957.74"/>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772324.24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073504.25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6210012.490000000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42340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0000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88858272.68000000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3899972.3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2841402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12365163.25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527383.819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4826924.279999999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2344392.2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7558443.229999998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3086277.2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4159407.0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6447273.05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459650.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0919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41756.94999999999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7552794.399999999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314246.2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204057068.7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0745517.8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29416969.25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32714226.03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638904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66488186.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60866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4939408.74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41752048.96000000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3531215.68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23484432.86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8914414.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1736778.96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571651.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35942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70785299.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0673659.02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3377427.11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46102270.13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15405293.4300000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9068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1351893.92"/>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2435982.5300000003"/>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4194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09881.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95796841.509999976"/>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2165543.460000001"/>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2557369.170000004"/>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9316507.3399999999"/>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66876069.37999999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000000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1265504.43"/>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19373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501948228.69999993"/>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299602"/>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218060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47262446.189999998"/>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03204861.67"/>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30052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2022293.079999998"/>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2765984.83"/>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813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0240194.040000001"/>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1409497.08"/>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4170144.78"/>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34550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10143.280000000001"/>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21476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97816.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4521232.4600000009"/>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130037.6200000001"/>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258497952.97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186074266.46000004"/>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38839907.190000005"/>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70548979.87999999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5640385.420000000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6729613.8799999999"/>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55808799.639999993"/>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1488323.08000000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536932.2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3780870.9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1634037.35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7304663.340000000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394798.7599999999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122774.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775699.87999999989"/>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57946.35999999987"/>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51729.880000000005"/>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13892298.6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002431.95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318985.04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4814697.1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795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2208323.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752660.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35415665.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500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5116389.890000000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3214097.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868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3722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2608882.96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363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8911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668287.4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3865643.4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652810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2097576.549999999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1851512.039999999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599999996"/>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120342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512597"/>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683822942.48000014"/>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06307857.7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95766458.519999996"/>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50077308.839999996"/>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781846.7899999999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15769304.570000002"/>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1129587.65"/>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2008490.470000003"/>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330257.04"/>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9366793.3399999999"/>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655923.4"/>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304937.949999999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66577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41.1"/>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198294.28999999998"/>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865089.8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3755709.5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1479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205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1741532.48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16951.90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425023.9599999999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315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119007"/>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274271"/>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33630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81842323.03000000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5800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2289028.3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8293534.489999998"/>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66666.679999999993"/>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1021603.3"/>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341276"/>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1709293.430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038270.9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3430976.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578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930567.54"/>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568064.7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117732.3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50208697.01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744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7511906.93999999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2514014.4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1162110.84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65181.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721694.1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452713.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657752.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415277.39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380530.7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3370776.6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675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0921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118105.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5655.479999999981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216570.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0536877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668802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5816067.72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2373229.859999999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462251.1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08818.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223482612.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4150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33267274.6000000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4236748.9100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563139.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11867341.6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6465523.479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884237.3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2280223.8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2941075.02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7030044.75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0202651.5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9264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24009.5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78667.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909117.6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8546651.94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4954889.1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3311892.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4147882.040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5301039.6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3834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3486690.80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3231880.38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596905.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19209834.2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139274870.2199999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44205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97157.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52014.7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188553.500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721247.98"/>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168549.28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757602.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506388.4400000000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634125.7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804708.2400000001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36443.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533115.0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492757.6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91266.8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2920718.51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21102242.590000004"/>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5153907.1199999982"/>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37640.8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486921"/>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60591.7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4036233.8000000003"/>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79388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132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199616.2200000000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08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65132"/>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1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180799.72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16292037.3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86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2399452.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270741.4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533299.2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2263355.4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92841.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04055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8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82362599.23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1210897.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2241217.10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5760615.99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100210.57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8727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5582992.2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492417.6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498387.8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0271176.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4127251.0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401924.470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22847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761452.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35265334.71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613445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5259399.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6662565.570000001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204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172276.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175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70077.6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45948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70254.48"/>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9203596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998320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8307249.93"/>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12836183.35"/>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222670.6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2715302.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5335784.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3851966.67"/>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90410.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57525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146563524.79000002"/>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301220108.15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344497.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311439.8"/>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8638351.469999999"/>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5995640.3600000003"/>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39473581.90000000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3403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5341389.5500000007"/>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407598.66"/>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3642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5087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775048.6799999999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53369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286.4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669"/>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6553338.629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315584.4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40020410.78000000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8425249.4199999999"/>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6011360.509999999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948771.0600000005"/>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86325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330798.3299999998"/>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88035.1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434757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445045.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6278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649622.7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816480.3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520840.96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5800798.220000001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478337.1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590453.4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58567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572518.2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35679.72999999999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32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2508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94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52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403120.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851466.8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1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4258648.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366324.65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356826.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7536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37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28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3056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33151666.67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16965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4913916.8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2481972.6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37132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2898033.619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296178.00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973524.5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4152520.9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604002.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65136.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71858.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7093.8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11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38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1821680.39"/>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9687280.31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7501212.72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4478957.35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2187098.90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56949.7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460217.8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88569.950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1745794.94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4541.0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82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659941.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8550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9215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51831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84955966.34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2561651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2675904.79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6879876.3999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116552339.15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914652.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5671577.89000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2035650.48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29025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997118.2099999998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33992.52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34040.02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622.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82436.12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517584.34"/>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60385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953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7579442.880000000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5167950.3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93005.8000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420583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7576205.70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056400.94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4587087.30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52787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6405656.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26277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34759.17"/>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9715710.26000000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504481.09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247881489.50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36577433.31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31716005.08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34184537.20999999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2598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0885993.5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4691470.8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41701112.54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87375140.87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880397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3547730.61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8702326.14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9095207.349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0983024.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684978.080000000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168928.6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40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627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4114073.14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282260177.67000002"/>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29985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42218330.22000009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10690669.36999999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7028188.03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1776342.11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3859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2319075.4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0040403.94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673711.4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455635.7999999997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685338.07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390078.6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01244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34807.229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281303.6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12540.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2667501.63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655008.8899999987"/>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4492879.3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667131.1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413825"/>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14456027.06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6430566063.1799965"/>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56228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8798883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5980424.2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907046560.75999999"/>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07115519.6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0335241.09"/>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0082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227239.7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224593.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238282066.8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774674.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64155133.50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6782727.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852660.7699999998"/>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16212167.2200000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486221.6100000003"/>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453473502.81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76231084.56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249723163.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235479499.98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40296656.47000000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57878866.659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34281288.45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28319916.64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30099907.14999999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918584.910000000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540021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6956231.950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9328512.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0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076611.18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509392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271057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752968.08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700613.1999999998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94158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5093259.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334671.3699999999"/>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3482419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2604757.92"/>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5689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654805.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5125219.7200000007"/>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6776746.1100000003"/>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92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505040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1190313.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416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85691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3178141.6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2786397.93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654644.1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333591.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68543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4229088.15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2310980.25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97351.1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965529.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791803.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46222.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1864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02108.5799999999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466559.430000000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36538328.06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5654130.99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832958.5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578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7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84448.6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6428.7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5632238.49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552206.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71169.96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70005.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3787786.3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057660.069999999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117800418"/>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8831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7205560.43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5939279.579999999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6006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849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16305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21677.11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6026922.169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4195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21717351.12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32240270.53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6091287.0700000003"/>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912821.039999999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146875.32999999999"/>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4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543815.63"/>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280982698.17999995"/>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20576532.19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7215110.01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65673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4992666.9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5566361.740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1472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844576"/>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94400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2121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0252.1200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36852161.99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5197591.9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0538389.140000001"/>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620884.589999999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729715.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28565.6800000000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5124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50276.7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359242.1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1259019.87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405411.82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3884240.3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601669.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154266.76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105008.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602607.429999999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6111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1436.84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22914741.560000002"/>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610170.7999999999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420461.5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8710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4141.8"/>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09437.9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50327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747353.7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363680.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749971.599999999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0664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221190057.18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9827577.529999997"/>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933882.06"/>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73158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380007.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2832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0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8802615.2599999998"/>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8862590.6899999995"/>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17963046.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258066"/>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1253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25726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88970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591219.2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87405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445191.480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079049.4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5626165.72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829960.8399999998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471382.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361244.0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9472.799999999999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80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0556.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702686.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187099.82000000004"/>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1834924698.47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32273991.7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144002831.1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30952356.67000001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592724.3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0122566.6"/>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930562.41"/>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58687317.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262473.1399999997"/>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3683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1042922.4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83581686.03999999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243653.969999999"/>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408258.23"/>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66333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858184.400000000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88067362.460000008"/>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29985358.279999994"/>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12688977.46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1584006.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2636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5755.9000000001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79936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247052.44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03188683.13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4220168.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327479608.54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3425449708.440000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59923101.400000006"/>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192528749.3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99720350.359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244574447.70000002"/>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63639446.870000012"/>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1580259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1189433.96"/>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844445.7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151506721.14000002"/>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1475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2220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102681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62679534.82"/>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83861024.88000001"/>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982381.12"/>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3755776.9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988768.7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44686484.71999999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25108404.70000000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8529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2501113712.3499999"/>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132166494.2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175417166.58000001"/>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73555489.90999999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21120414.8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106106.4099999997"/>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8590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41380446.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217828"/>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84145413.950000003"/>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1327379.1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241836.2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5371.2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107238.399999999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55269865.08999998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54527.03"/>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5104681.94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6028706.42999998"/>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424235001.7299999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35039163.7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5162745.390000000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56066378.430000007"/>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315155.5499999998"/>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52824691.38999999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2464791.67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19116345.890000001"/>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15224940.9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31268950.050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5433672.55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2475080.1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71524314.120000005"/>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31892288.34"/>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3215977.9000000004"/>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962379.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726165.1799999997"/>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67780655.51999999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545949.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30418949.169999998"/>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11625328.1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364369.01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292011.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164875.01"/>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131917.27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499998.300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297870.480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2551827.8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86237.07000000007"/>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2919996.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14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473043.64999999997"/>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747395.15"/>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15047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9864.3499999999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1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6817605.840000000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046378.4199999999"/>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10854867.67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21984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5606657.330000001"/>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8850668.099999997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5157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25965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8556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122404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723362.5"/>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36137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8555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99214.39999999999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142636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12360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0172477.239999998"/>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982456.79"/>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7524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7845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619977.6"/>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2772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50094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270850927.1399999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450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9842517.1800000016"/>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02172.51"/>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855738.4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4870208.0999999996"/>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2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127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532104.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19777457.490000002"/>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126509.87"/>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377717.9799999995"/>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18915135.84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1250749.26"/>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6164307.400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00258.3499999999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1397.3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3680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6331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3195310.59"/>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682804"/>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191300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10302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99943.6"/>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0195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449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1223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9427.75"/>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09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34593141.040000007"/>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34421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2423659.31"/>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3498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338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777053.6000000000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0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0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036862.15"/>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939792.3200000001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642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8902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84558"/>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453097.35"/>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130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77367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3322264.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30360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912886.5099999998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2296073.429999999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58140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37938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1858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393846.48000000004"/>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752121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1349855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326229.0100000000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290287.0999999999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47668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68884.8"/>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859836.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75033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7941.85000000003"/>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306448.920000000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547831.2799999998"/>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313206409.22000003"/>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245433.819999999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3442002.24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3061052.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822519.1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2356084.7600000002"/>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94521.2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53454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09999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6496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46048.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45017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1966888.93"/>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357865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000000011"/>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1085482.7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2476054.6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300286.4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14020992.76"/>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2850354.36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1019118.56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56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84494.7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4614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320227.6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8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6534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9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997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4873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5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8284697.8000000007"/>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12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194292.8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9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1959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264139.8999999999"/>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613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499848"/>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7574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633424.47"/>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640097.48"/>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4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377752.93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54830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15543.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16245.6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3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093678.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916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6884140.720000001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2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47331.5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47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5185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4522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428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34988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307715.37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142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9876702"/>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7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92132.24000000005"/>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59643.1000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643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28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302961.3700000001"/>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91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7244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56838.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79998.10000000000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814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902854.1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254529.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675404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23677734.299999997"/>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473186.56"/>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2788745.790000000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150155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54716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2937226.360000000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1165368"/>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2174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7549286"/>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5801.75"/>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479784.5400000003"/>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8639050.600000001"/>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4254934.809999999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13010125.23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856281.0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077632.389999999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814040.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21456.3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8627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07544.37999999989"/>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36013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926027.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55957.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911688.9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1996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8142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229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241147.81"/>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3993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4424200.5199999996"/>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7999999998"/>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250715.1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12776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28483.68"/>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549699.5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657526.3400000000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8542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1991936.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28305.29999999999"/>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5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5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15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24311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148738.59"/>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086459.3799999999"/>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1289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156000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18421.32"/>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2051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1618489.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03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87852404.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7894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589624.08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2880658.4099999997"/>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5996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80766.5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78189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02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813320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14241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3327244.4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451323.189999999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208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27203408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18056061.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8217612.1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9019710.75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3521317.17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21141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567694.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426018.6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337930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669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547862.7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20252.1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29684843.28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4253094.060000000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1782532.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74405.2500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3505257.370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5291562.20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23107230.590000007"/>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298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6579475.2000000002"/>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881664"/>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5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27684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814474.55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27703.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291188.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10505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24321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1070550.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29788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249950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10211.640000000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3646266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98545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65325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969129.71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21663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59605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54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48304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35616.2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83140.00999999999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534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5718431.02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2503419.7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3041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692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637086.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55529.5999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40602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843664.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21522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609138.6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2207154.76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733098.980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2703.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1789231.54"/>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316458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1789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018907.32"/>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4024100.6199999996"/>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183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522146.9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33852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7499026.620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0184382.219999995"/>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67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00584.2099999999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253162980.4800000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74511099.62000000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31185468.68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27095633.46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5363951.270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39876302.57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28906406.74999999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49305384.6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586907.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5964118.799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92350593.77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2273470.2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218113.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4217673.9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1348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61368.2500000001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35462609.0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5871143.5200000005"/>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644427527.92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458020428.66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072769.59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93920894.81000001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325822560.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916329.4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556453051.0400000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9503712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632848.5900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493302914.53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84101991.98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1564478.79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42825777.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93579.01000000000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27539233.87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012656.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8937980.69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0172056.4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6666282.00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245398.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2078838.2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8564748.439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3091937.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6484695.02999999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8191545.80999999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886823.7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380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7965984.8500000024"/>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28613146.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4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35035.68"/>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4294247.569999999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155279.7599999998"/>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42059.96000000008"/>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1623011.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33417.12"/>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2280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5873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91402.7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92632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293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381464.66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451521.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3456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21771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860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5257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16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777159.5300000001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334517.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49598.17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5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512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82470119.1500000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83819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8165279.4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41573932.68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5521362.54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147324.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165466.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452349.79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4240181.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49603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5635088.869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71682.56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359367.85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4467152.6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8807538.9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190194.2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9845707.429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858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956665.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43766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23374.2399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55684.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5.999999999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115276.5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41794.99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3005.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9116424.640000000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488434.03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19228.1099999999"/>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55375104.109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5576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8319880.209999998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3059282.79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911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60561.1900000000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60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23634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13663.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687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41605.0499999998"/>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956674.4099999999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00602328.7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81445138.43999998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29005301.35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6148849.280000001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84212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2949403.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2179182.74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725634.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59600.6399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2214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170495.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282.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852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2878.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8865.3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229156.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12128244.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4334588.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16183945.660000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5407097.39999999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433623.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152451.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94164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3428026.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521340.3000000000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788732.4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886431.6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53967.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41710.689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17329.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3363151.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1466834.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21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82320.90999999997"/>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21056915.58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6916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3058770.43"/>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49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347619.7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488442.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2116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181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570583.78"/>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60718431.16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59310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9048088.559999998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4799862.070000001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32484.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606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836207.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3181750.53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1113049.44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746421.5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7616518.23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455518.5899999999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699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791900.21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55324.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2520547"/>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2123854.44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99426390.2100000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6317999.99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4819200.65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3080926.42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38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2539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747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367242.31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039440.61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335433.3399999999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4001397.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409737.6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0142.5999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54151.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7615.7999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3656493.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314073.630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39538103.96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464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0668815.92999999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3529666.889999999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110328.209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1834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71813.3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319101.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3336555.3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775106.1900000000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440932.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4372041.59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39047.7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67715.4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5292.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62274.90999999999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8307.650000000001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40706.5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333984.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3832702.6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537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2072735.5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521084.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75745.8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247778.7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21258.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009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01936152.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3478244.4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5520055.38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5115516.149999999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347391.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6063437.96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2556414.82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311390.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4999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4699686.1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07871.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240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339123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267257597.25999996"/>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45487929.580000006"/>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440013.1000000006"/>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27518380086.740005"/>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4702214784.600000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298010243.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7344551458.9600029"/>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254835820.640000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348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31845832.559999999"/>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589655489.7400001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99539969.650000021"/>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9213143.0800000001"/>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2868526077.449999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489853490.43000013"/>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12205288.61"/>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18939153.059999999"/>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591466.89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597067.3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5362538009.520000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97854423.02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872141961.5899993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2097010345.850001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35197362.78000000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30049051.640000001"/>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541487397.25999999"/>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60142451.50999996"/>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04028834.4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1125204.0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397065024.3799998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79405333.229999989"/>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7118925.6099999994"/>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371901.98"/>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579545.7799999998"/>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687358.39"/>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4430653.96000000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2257042.419999998"/>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8486940.25"/>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391109.5500000003"/>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4419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00465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453141.17"/>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120978813.38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174234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8869773.1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2087891.67000000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559208.40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21405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29217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171854.7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031787.52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5240107.5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6936826.41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78409.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7663.3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837700.269999999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41118968.45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28952136.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140025.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6197317.759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4344135.67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2951070.92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536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152835.949999999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15509949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4492788.2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25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46350519.6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767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289418.59999999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6053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2010996.97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50933595.87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2525.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7419260.83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134681.4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188194.4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29817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8553.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5499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255301.7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232622.44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585113.30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80175.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653206.6999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04250.7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60525.4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2318991.7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1935884.8600000006"/>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86357880.370000005"/>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19946683.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12694311.95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3198811.98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46064.439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849246.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6715.8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5064345.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705736.8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1752340.62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5760707.51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30665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34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4940.2100000001"/>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411533142.78999996"/>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6737441.1699999999"/>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63724158.229999997"/>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2149683.91"/>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335445.009999999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138740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513610.2000000002"/>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4337379.03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7573252.069999999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70291237.55000002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7667364.6299999999"/>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24137025.799999993"/>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703634"/>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954363.9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69467.92999999999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0534877.03000000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5521239.4900000021"/>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290814472.26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71927489.86000001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43989086.17999999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8574065.84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9006619.86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84967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59824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37610251.50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4184887.29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8563250.030000001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5967370.34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13838849682.91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9605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255507660.730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2951187.0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2732295.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8326.74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361000798.569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17919900.03999999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2743211.470000000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92548650.20999999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1972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1398994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1946858.2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572569.920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877328.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4150725.909999999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057190.7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4562252.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53105.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588128.8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382998.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235709.86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12602.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0561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2500728.1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4412242.9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20457213.30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3130230.519999999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4787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3643379.98"/>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1385270709.940000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41715097.5899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209521826.95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78798679.66000001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97383856.73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4439711.1400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5768339.83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4417921.9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22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8887533.960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36406772.7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1581553.3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1947820.8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5656332.6999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70775.2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17077774.16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776014.1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771977.070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6071967.56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5710561.47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42355471.18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641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6363727.43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1789168.7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32052.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54340.450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14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46864.8200000000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298159878.6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968907.0199999996"/>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45015405.61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33267125.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425873.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41011327.13999998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3929530.079999998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718197.4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17100814.88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7867471.17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850275.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475477.2999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301358931.65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76236832.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93855892.98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228380092.6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73938496.06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1256059.70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2121962.76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1307542.45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1307587.2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597807.11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200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244850.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24822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309650.549999999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20394925.85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3114010.899999999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3441763.440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7639907.3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6792658.0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2557668.1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1600000.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215080384.54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8095999.80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32569368.690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80784300.39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9280767.41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0405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328984.66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6388430.319999998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6656229.48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336021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306935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3906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72080.29999999998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606055.990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7836601.08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4878260.710000000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8967613.759999998"/>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972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866305.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3837149.69999999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17885039.0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2692185.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81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46037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1062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2985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54753.6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086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65979.53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213340060.19999996"/>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25355.7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9110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244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32479245.76999999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11218359.04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2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5133350.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6153860.04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3337810.61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880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945618.82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60914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7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50499.4199999999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892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15317658.81"/>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169920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25260691.14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0438143.080000002"/>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8808881.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12390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23496575.009999998"/>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7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642034.05000000005"/>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366597.20999999996"/>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62871319.220000006"/>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1824743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288550.090000000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947717496.53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70487354.01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45394635.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817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1880161.1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21989420.42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6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2062155.96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0946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45211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0138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30479.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9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837106.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4248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330366.96000000002"/>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961765.46"/>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2513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550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136159310.20999998"/>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148210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599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20524048.060000002"/>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2280347.6399999997"/>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5107756.2600000007"/>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532083.36"/>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224718.39999999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254874.970000000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330320.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602975.7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13869126.07"/>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953470.81999999983"/>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3404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2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510907.239999999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89511.12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485947.480000000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62250.899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393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90016.8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63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35069999.29999999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8744500.009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5224388.980000001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1192648.69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636725.6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186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937260.40999999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892935.7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368999.7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3003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288073.1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130042.3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698.9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39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667563.6499999999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175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484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776915.0299999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599418.7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0128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540736.760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810564784.5299999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74260916.90999996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89045617.55000001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27567001.1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6877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1061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108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0331.8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197410647.7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3993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233025248.14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6316515.03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72097927.87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34508077.3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80701918.48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4687302.6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388444.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61532718.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4936352.7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9678178.97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229517.8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524964.93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13022116.1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9531153.25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129176.65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1008947.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243267.180000000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37424705.81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5683436.590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68452260.14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758619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9517780.69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2816343.76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7965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43687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4722332.7399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85442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7497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1209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1609925.56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742510.1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21175.37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071125.900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4531941.18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1476134.77"/>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387901996.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83876437.64999999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58388597.47000001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247432485.00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37594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795679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59572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425518684.0100000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55031247.40000002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62672797.5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9435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21992065.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4178490.7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4695601.7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32485189.46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56847717.650000006"/>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61596401.02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299109.28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9325112.450000001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196210.5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4147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723617.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418720.79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79181.1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67326.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59288.2000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4206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24822.420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1166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600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60228092.820000008"/>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12193324.8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35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36456975.0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8220093.110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281542.3199999998"/>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1284508.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50358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2089496.9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5362345.5"/>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2170883.58"/>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576697.6599999997"/>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2969178.3000000003"/>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6321638.3999999994"/>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654767.4099999999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357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466286.9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0889.960000000003"/>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76705.61"/>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4232414.26"/>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2584070.079999999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7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4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18370.2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6116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232832663.85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211078064.27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70479210.68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60486567.56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405686.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34472245.7300000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31118535.64000002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3702061.0900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5070460.0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48073151.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9343857.23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010283.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94263994.4399999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15878466.8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3529972.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431074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5808067.5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803958.06999999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267463.09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3026082.32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3917.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531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058894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1201647.26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5822468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3027251.67"/>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1907174.64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872977.3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1976738.040000000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188645.6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5995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188135.4799999999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220420.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296065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156596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4644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34418961.55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117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5198905.40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015753.3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519825.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2081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235349.38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133646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400242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47141.15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1320699.96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692357.2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2597373.7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252694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6583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3460.80000000000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3813065.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68004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97967.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483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4674451.8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99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267549.4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52781.36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6277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96270.75"/>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48534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08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2242633.67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658064.4199999999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258178.8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80485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58225.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02014.26000000001"/>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257934532.55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49139957.99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23773333.3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36644873.159999989"/>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27179207.789999995"/>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140848538.07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80054733.329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1537401.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46647614.419999994"/>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12769606.32"/>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316132.5"/>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3417317.319999999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7939274"/>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0225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993151.91999999993"/>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411189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154162.8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97203880.790000007"/>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469671.37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5694353.8099999987"/>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674640.1799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4881982.5"/>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3601595.9200000009"/>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1870189.26"/>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3589125.9600000009"/>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419318.36"/>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495483.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399961.77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1186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9482.450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309688.0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3732.28999999999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879535.8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91224919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233333.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7919765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95127394.670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55151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2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3601880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124299065.31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26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2493389.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4466666.6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44466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163167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386095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03928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3282149.480000001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616797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22955784.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4170226.320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200899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131325763.3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2293333.3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157385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425288.640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5252066.34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4929159.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23165611.010000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57127558.25999998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61038403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8676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788230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363087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895172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0998015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02011469.2600000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229345.469999999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5139235.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8535695.59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663194.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578923.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855580.3700000001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11276418.96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038358.55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750340.1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8605562.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3920724.3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989146.9099999999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07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148552.7600000002"/>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4124.5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2825742.8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2746801.660000000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1188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459216"/>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15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279677.7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767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6423102.4600000009"/>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1976137.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467185.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3319420.23999999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1872915.8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96518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1644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6489393.049999998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43563.2399999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1234021.3600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558172.8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650993.93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3708208.1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30563.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142636.610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193495.8199999999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45189.9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2720044.1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578896.86999999988"/>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44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65944.2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277398499.6600000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0039769.36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40463052.05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28437532.72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765582.6"/>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546432"/>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458735.4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1103403.7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3827758.4"/>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697039.6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67011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9269709.4799999986"/>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520973.1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248083.2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2956.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3377240.7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38083.76"/>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26955036.85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3606476.780000000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3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36412.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5964020.80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1974197.35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541558.99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2425276.4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1832666.1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8738238.88000000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07307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81371.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20630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41963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333361.5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53022046.51999998"/>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1618184.9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23297736.32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13547946.65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28378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311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71421.51000000000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220401.3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0654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1250211.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9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643399.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967262.8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1073714.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108867.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514.93000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4013.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18559.5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463.5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624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309743.160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64142456.799999997"/>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40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9770787.850000001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8764333.34999999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825277.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864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7700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154006.4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83983398.290000007"/>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14932469.47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1509552.26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8005054.58999999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2821859.5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792492.15"/>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503265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224871.3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8084150.449999998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256001.3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378400.04000000004"/>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67462.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19584.08"/>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343683.26"/>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4353.0200000000004"/>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1192986.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4717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3661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83513.919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80773561.87999999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553313.6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129151.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4363872.1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7932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668715.70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204558.38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38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067224.12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15885765.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515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2409072.44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789601.9600000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2629078.18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20744.40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89882.16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75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9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36285.7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829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231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265036.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352521.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1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30192051.1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549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9334418.05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2062383.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286465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50005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49876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77828873.07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276810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2113938.33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4241426.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6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5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250107.7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859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221511000.76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094277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46752737.6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30554927.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16584159.85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9988907.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052164.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4716692.60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5319579.8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4397121.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278163.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9343657.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932072.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562989.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61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8367556.8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0239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2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180375.40000000002"/>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2373060.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431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292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134905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95802.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2041062.46999999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334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5043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253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735444.59"/>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382200.0999999999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14232716.65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72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2212183.2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7715"/>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210902721.21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6808165.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31712378.09000001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8748442.91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192453.32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228417.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19738.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6887014.719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6316519.2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320801.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4104684.60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195278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1731321.7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15000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661733.34"/>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191041855.73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7231553.469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1633447.8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29080017.50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39927694.82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211443.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2851172.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5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4093741.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8913814.01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1678640.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4437262.63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32772.4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4986550.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45666.6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67769.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6603975.649999999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30266667.3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1184704.149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19051041.91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9502953.159999998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715648.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981648.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9934608.38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835026.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2703897.71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80153.5"/>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90814.92"/>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736355.15999999992"/>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1569.97"/>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722920.74000000011"/>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6629525.36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5860721.7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27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27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388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2748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32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263641898.48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24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86283007.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90710.5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414883.1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414883.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580995.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40955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48366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38627201.45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363956.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2733327.46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535449.7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3774954.830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865895.0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2892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41899.440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41356.880000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2471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2979.4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6761909.659999996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910141.5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761876.23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1205073.57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068023.1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6022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2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7694788.3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552842.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671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01231.1200000000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9627.0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03264563.6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122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4866659.25999998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6647339.62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535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2209473.31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6279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79584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1266251.78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737787.629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188701.7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8427.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401846.6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403436.0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395228.55999999994"/>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3173502.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46376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469358.01999999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856235.3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1947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24029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831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525010.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168449.3"/>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51468809.08000000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3102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7322828.980000001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2352987.1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8616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586629.4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5166506.8900000006"/>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129735.56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848873.85"/>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73634.55"/>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31246.400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548.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2977362.3200000003"/>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43740.320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94277404.89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40570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9806329.2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0339083.36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4049705.01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6074652.880000000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8545183.28000000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727920.81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83157.45999999999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056301.34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4931470.77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6775126.58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2859541.2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9625130.42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7179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466292.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564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300147.7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75304.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20587078.25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145043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66354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3046156.5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2170393.5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4023070.1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26344.219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857792.7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1469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9352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96026.8400000000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0000000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1848651.299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11689343.08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31378677.94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8258343.65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2569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16138168.3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4722721.5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3918866.38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35062603.240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43830510.3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77475073.02999998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1297633.7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51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38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542279.76"/>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22007589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62098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32243251.34000001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6638639.62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2470057.76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9278031.6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32154420.68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2189128.56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2493456.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6943820.92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3102845.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2188012.4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9746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30702.8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23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867475.51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1616878.6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5645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4871422.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1250511.189999998"/>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159238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2386770.6600000006"/>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35660801.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8684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5362979.349999998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1466530.67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1165255.3999999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773655.52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466175.519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1897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1798282.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99229.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138499.1"/>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90250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605276.3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394654495.67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174996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59599256.950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13590088.37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73957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192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53680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5773081.069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28032134.13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3701855.08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3456245.82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2489572.13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424473.96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1481674.74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9141155.83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29396401.81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448736.84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11014422.0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4053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98469.44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4713191.2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102259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662381.070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236403.4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1272272.8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070711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99283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2462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72835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4760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58859.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79845"/>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312215.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279338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3026988332.72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665051864.66999996"/>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00008533.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88282494.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75981332.67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31230674.199999999"/>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1968819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97385041.25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03435350"/>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17236772.88"/>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97103087.019999996"/>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35767037.960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9301091.9199999999"/>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25377646.94999999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53652"/>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687583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20113221.55000000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119405448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1176845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4171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44381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6447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4251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249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9569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38032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3345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56895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68943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968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102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774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7753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36128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6218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2981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274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7305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69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304199829.07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54652076.28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57742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30793182.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40664419.1400000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1216637.08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1262211.4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0837378.19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291178.5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0076048.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4295967.6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718497.440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322118.65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9278279.420000001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474332.2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241627.189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61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6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699968.8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293004.729999996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38298683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5225021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3305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5797976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425671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10880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662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55333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729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08594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7341084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127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696113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7396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164824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00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142758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2083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579192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4664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61458833.209999993"/>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5929008.81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8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8693239.919999998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3337996.90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4131910.1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891627.8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191348.4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46977"/>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2410523.3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426008.69"/>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1100848.18"/>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1134375.3"/>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515258.08000000007"/>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8734"/>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218123"/>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942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1476480.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828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54792.15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31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246988732.60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9017853.03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6692682.0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34999762.95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5173830.23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231286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25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898333.34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3340333.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24562958.17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3449873.57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8259297.36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3850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169376.4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416567.04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67158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493432.77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9576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7782487.7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631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14157581.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3497305685.3299994"/>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7572870230.2700014"/>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5411624523.23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15996791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5791666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30335057485.95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0353364824.19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9275052795.959995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34036439.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160629368.8899996"/>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0"/>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6729887233.90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70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916665"/>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833335"/>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66875005"/>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43318848.259999998"/>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49376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74078814.74000001"/>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20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2688200"/>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379922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937760284.9100000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30567417.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72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79614031.03999999"/>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173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351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663182013.35000002"/>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71443236.050000012"/>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39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277286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117701726.67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670890.6699999999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15221993396.70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274987960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4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17532725.78000000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506435.8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451488.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860762.1"/>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1720982.18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860222.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847907.9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9012302.33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050506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20048217.3099999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9783815"/>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93339.6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416650.47"/>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52081156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32425336.36"/>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584894972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96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49557644.70000002"/>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83848665.15000000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33873827.370000005"/>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20748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1861350.530000001"/>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1260763.100000001"/>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2263924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16171078.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5973142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3832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552164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19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112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55603557.019999996"/>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302461.70000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4064693582.199999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55346192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9522653.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31188129.14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2128977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216574.75999999995"/>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3316078946.6599998"/>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4186970.82"/>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507319028.23000002"/>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474032569.66000009"/>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44877917.09999999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137378472.9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38022971.990000002"/>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593184512.57000005"/>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352759553.44000006"/>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2392762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450122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3769667.5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982580694.76999998"/>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445746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3219646.2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237315530.14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3402819184.979999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35465240.34000003"/>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92552161.59999999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028445561.83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1451047981.63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2651000908.6000004"/>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67385"/>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13788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455291069.9799998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31974177985.289997"/>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4166666666.65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6431715.60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259383937.73000002"/>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138079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11363092.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87502090.6200000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2232620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6101663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224517437.1099994"/>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14416569.60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440742719.7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76923770.159999996"/>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62997716.85000000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25229020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677798897.64999998"/>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363302219.6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8779894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6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327700"/>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3666204.30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6992744.060000001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7082363.1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559177042.149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4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15081757.79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03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072643.399999999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26367294.759999998"/>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1804583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45444094.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206618072.45999998"/>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66361302.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94817124.700000003"/>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59342059.249999993"/>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10765603.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10612119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0301583.34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66230958.34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64139166.6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271545.27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8938321.60000000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4761113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8033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5789041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553404002.350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5917157736.78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261993023.83999997"/>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58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27785025.85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418238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7525056.759999998"/>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57396064.449999996"/>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507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6410293.7999999998"/>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5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895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35807843615.029999"/>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001945"/>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62556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11955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20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466663"/>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245835"/>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13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483326.6500000001"/>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770000"/>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6000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345500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2953649.399999999"/>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142598.409999996"/>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44583128.039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31048027.20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0"/>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85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9276217.79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6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44325662.499999993"/>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800000000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22735393.66"/>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2601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70707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448772.4"/>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277923636.46000004"/>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9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50633.100000000006"/>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102611.85"/>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57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87096.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88736"/>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06911447.1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52329005.16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9083259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14984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0108775.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1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2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28611211.33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8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2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1507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387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67069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1262092.13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98575208.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44474808.9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390916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01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46396122.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053909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16347931.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9940765.2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3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1779775.7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47243000.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39552771.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4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6707916.09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25398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3902413.34999999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17363486.600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4164003.46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73400299.00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3618330.3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923851.659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8958441.230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458224319.8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118250724.77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91348322.80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6805078.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7303230.85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1392651.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1883518.37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5825047.4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0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14541299.530000001"/>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7872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94427965.32000002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60718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9215584.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041712.99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3128.7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9250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90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2692057.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205255.1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8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215009.60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48209.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337817.19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59089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05447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37791.94999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51831708.80999998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3958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330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586500.1599999999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76044.8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661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5389654.52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4000000003"/>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5481589.32"/>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579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336945.0699999998"/>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45080644.11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6576687.24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8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6926988.16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4363262.6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76190129.709999993"/>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795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173028.6200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7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541667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24999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041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5249991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670832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6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320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1339834.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501541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6079310.309999999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2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85370.4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1200033"/>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584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770882.1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306737.46000000002"/>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40767.70000000001"/>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4992.320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7983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252826.58"/>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81902.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441604.7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264764.86"/>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649053.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49144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8100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85564206.15999999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6137190.4500000002"/>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3599979.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372354.5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93001.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7079418.1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316366.220000000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334236.81"/>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6000000003"/>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2756.3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0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7153735.96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690483.139999999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209825.7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451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08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1793911.1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23579.61"/>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77278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79640.009999999995"/>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5167101.17"/>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7937735.1100000003"/>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164303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765637.7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5032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12205436.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445198.0700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3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20167.65999999999"/>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395950.7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10422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603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82941.99000000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345787.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226810.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000000008"/>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600000001"/>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1684655.1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1848882.8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8588.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8100.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527402.6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603757.83"/>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22259692.46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1920529.9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4684042.8600000003"/>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5748483.2300000004"/>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0919968.7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2436599.06999999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585112.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3290229.6999999997"/>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0817765.89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4916778.800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5991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8356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5110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1492748.4299999997"/>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1464844.3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388486.1"/>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708852.39999999991"/>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77.24"/>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2022892.83"/>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99261.6"/>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2372356.38"/>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74227"/>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767100.3"/>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53251.3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03612.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3753720.1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422893.84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504141.739999999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76770.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580551.80000000005"/>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0320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4208576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46365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3986255.379999999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6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3422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8907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27635337.6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504242.5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113074"/>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6462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198036.35"/>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42191.1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137115"/>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69425167.5"/>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91614611.25"/>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599999994"/>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5963938.93"/>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12798213.52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935580.8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8174101.0099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4246049.1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37435311.78999999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1746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6638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83699.9899999998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83322.16"/>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17432035.039999999"/>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15784.11"/>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8"/>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6187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2963206.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3991733.7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131915.0199999996"/>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652879.62"/>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098623.1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3106754.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32450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735091.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2847109.2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9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6324.9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225720.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529784.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737340.8800000008"/>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72129630.039999992"/>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9499523.289999999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743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2208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22095.5"/>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148563.2000000000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34236.41"/>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457621.390000000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631030.31999999995"/>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9174441.070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563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193611.75"/>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69734.40000000000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108671.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6608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23098.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994887.06"/>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465820.6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21212.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20505.8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000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928424.35"/>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1075910.3799999999"/>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637133.5800000000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146504.690000001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30609255.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8185841.7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659755.730000000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50000.009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237500.0099999999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521249.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2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858072.97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60154.520000000004"/>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4357713.4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4014661.3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415036.4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8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4678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000000000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702983.4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9304177.680000001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54954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1719958.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239423.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2380787.7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1652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7250.070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299779.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866769.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027988.63999999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12576.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250186643.64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0994165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44496399.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3969760.8700000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3000000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6347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178058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6461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69892775.10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93633142.68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26093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87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892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23963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644979.1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2392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662055.8899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36116.10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34558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14634.0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391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1603550.04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404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05266.6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420333.2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668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18359856"/>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913065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333347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7138595.7000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95549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27987573.3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2500000"/>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4317250.03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97621662.189999998"/>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18232445.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41356420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56288646.6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2227915970.840000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999999999.97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51629585.150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3589815.909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7581492.39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6637209.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280658320.3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229166.65000000002"/>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680862674.15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35836268.279999986"/>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12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0989290.88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27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6666666.679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66066666.69000018"/>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6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3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4166666.6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5244607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45872285200.670006"/>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300317267.649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71860956.40999999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8981465.89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20683.8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5406370.24000000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7140491.83999999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2559145.7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585255.4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443992.1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781263.2100000000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1311779.7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8611954.699999999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618898.58"/>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8458964.929999999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4416373.20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745978.10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330648.2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4211626.67"/>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36875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312656.6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347911.1999999999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127931.0699999999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120645.32"/>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1864148.53"/>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849313.7000000001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966098.57"/>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34842253.14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3757553.33"/>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5331428.59"/>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6604596.5100000007"/>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350519"/>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30 - FONDOS PROPIOS"/>
    <s v="(blank)"/>
    <s v="99 - MULTIPROVINCIAL"/>
    <n v="0"/>
    <n v="261299.20000000001"/>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7537233.5600000005"/>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843151.58"/>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5826.7"/>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1250618.39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30 - FONDOS PROPIOS"/>
    <s v="(blank)"/>
    <s v="99 - MULTIPROVINCIAL"/>
    <n v="0"/>
    <n v="491465.86"/>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11564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549320.5"/>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2996391.72"/>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131777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70 - DONACION EXTERNA"/>
    <s v="(blank)"/>
    <s v="99 - MULTIPROVINCIAL"/>
    <n v="0"/>
    <n v="304534.40000000002"/>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663817.26"/>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10 - FONDO GENERAL"/>
    <s v="(blank)"/>
    <s v="99 - MULTIPROVINCIAL"/>
    <n v="0"/>
    <n v="244256.89"/>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30 - FONDOS PROPIOS"/>
    <s v="(blank)"/>
    <s v="99 - MULTIPROVINCIAL"/>
    <n v="0"/>
    <n v="2950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6595.840000000004"/>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4044436.45"/>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726642.8"/>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116106.5"/>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70 - DONACION EXTERNA"/>
    <s v="(blank)"/>
    <s v="99 - MULTIPROVINCIAL"/>
    <n v="0"/>
    <n v="2236491.6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1029844.02"/>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58493"/>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227674491.41"/>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34910106.01000001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30033543.39000001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42660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3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55354574.800000004"/>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2845049.8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10442.5"/>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114758656.1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73976071.67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29194.7999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5676314.17"/>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4839085.2600000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2177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916092.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4691999.98000000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0082190.2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518492.6599999999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20807.4399999999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235845.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533478"/>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591230.4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107843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3396908.3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1635199.17"/>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938271.86999999988"/>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3 - VIÁTICOS"/>
    <s v="N"/>
    <s v="00 - N/A"/>
    <s v="30 - FONDOS PROPIOS"/>
    <s v="(blank)"/>
    <s v="99 - MULTIPROVINCIAL"/>
    <n v="0"/>
    <n v="3006902.43"/>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10 - FONDO GENERAL"/>
    <s v="(blank)"/>
    <s v="99 - MULTIPROVINCIAL"/>
    <n v="0"/>
    <n v="148488.6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10 - FONDO GENERAL"/>
    <s v="(blank)"/>
    <s v="99 - MULTIPROVINCIAL"/>
    <n v="0"/>
    <n v="207725.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2251506.4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5534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358463.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585011.18999999994"/>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30 - FONDOS PROPIOS"/>
    <s v="(blank)"/>
    <s v="99 - MULTIPROVINCIAL"/>
    <n v="0"/>
    <n v="27069.20000000000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80994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207207.5399999999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406213353.54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6517667.519999999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49960976.740000002"/>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196609548.4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2 - PUBLICIDAD, IMPRESIÓN Y ENCUADERNACIÓN"/>
    <s v="N"/>
    <s v="00 - N/A"/>
    <s v="10 - FONDO GENERAL"/>
    <s v="(blank)"/>
    <s v="99 - MULTIPROVINCIAL"/>
    <n v="0"/>
    <n v="1161852.10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153344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8953013.7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50 - CRÉDITO INTERNO"/>
    <s v="(blank)"/>
    <s v="99 - MULTIPROVINCIAL"/>
    <n v="0"/>
    <n v="7709461.419999999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7566018.5499999989"/>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10356651.43"/>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70056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1240433.7"/>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38216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11770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1040485.5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1681181.400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502062.86"/>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23985163.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3892609.7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24315332.53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3527748.2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616124.59"/>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16745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346243.94"/>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12734.93"/>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467085.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1121956.08"/>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90188.8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24600592.89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272766.03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9794333.480000000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428295.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3757581.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3878630.3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217865.3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71962.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53965.3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202888.150000000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220412.6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662831.7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116654.149999999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33010.5"/>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75856.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85379.46999999997"/>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31779.469999999998"/>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29857.5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369940.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817197.1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320574.8500000000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7231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1110164.8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716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417719.16"/>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48144216.77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6766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588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21100501.61000001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6314866.12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890832.300000000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535877.83"/>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1396638.3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774810.3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108988.5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4670476.1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420629.7600000000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73691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296758.3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87269.1"/>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3061348.98"/>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9602536.29999999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117313623.5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4777899.2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77268.4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6287063.14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5140014.5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778.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130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457954.7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697363.7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86411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24437792.68999999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2897317.64"/>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1499026.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616666.6999999999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7359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264610.7"/>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546876.6900000000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7245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237782.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012392.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1115.099999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10051.620000000001"/>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21406599.98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444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3269917.67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972314.6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4755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3 - VIÁTICOS"/>
    <s v="N"/>
    <s v="00 - N/A"/>
    <s v="30 - FONDOS PROPIOS"/>
    <s v="(blank)"/>
    <s v="01 - DISTRITO NACIONAL"/>
    <n v="0"/>
    <n v="29113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30 - FONDOS PROPIOS"/>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270953.09999999998"/>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1191189.7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541333.86"/>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80535"/>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97690.7800000000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657293.0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5145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2714368.449999999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135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837524.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682840.8599999999"/>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612723.0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277363074.47999996"/>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20055564.19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26176242.97000000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20704133.21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4875282.6999999993"/>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58314073.03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8247453.00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1327252.2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29559646.300000001"/>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47424578.539999999"/>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1543318.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49927230.44000000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2667168.74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843366.94"/>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256887.4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117578.95"/>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748.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17167.260000000002"/>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2606194.7399999998"/>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17013645.95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66554217.880000003"/>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4991135.4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10058454.859999998"/>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2599880.269999999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21255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1585680.56"/>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3267338.62"/>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145080.59"/>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378149.3399999999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52250.40000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665243.37"/>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262252.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1096929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2725557.2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661867.220000000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3274693.0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30 - FONDOS PROPIOS"/>
    <s v="(blank)"/>
    <s v="99 - MULTIPROVINCIAL"/>
    <n v="0"/>
    <n v="2717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7671.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1543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22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10 - FONDO GENERAL"/>
    <s v="(blank)"/>
    <s v="99 - MULTIPROVINCIAL"/>
    <n v="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289138.71999999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741949.1599999999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249322.8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836.0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14802.3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105441.7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66178.9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174023.49"/>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968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51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300842.74000000005"/>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247988.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16904.919999999998"/>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66196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19830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006203.14"/>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29770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246097.9300000000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14010482.4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410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2135064.399999999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2890065.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49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3 - VIÁTICOS"/>
    <s v="N"/>
    <s v="00 - N/A"/>
    <s v="30 - FONDOS PROPIOS"/>
    <s v="(blank)"/>
    <s v="32 - SANTO DOMINGO"/>
    <n v="0"/>
    <n v="173477.6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30 - FONDOS PROPIOS"/>
    <s v="(blank)"/>
    <s v="32 - SANTO DOMINGO"/>
    <n v="0"/>
    <n v="86984.5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1003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598070.1499999999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91418.18000000000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9814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138882.4"/>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77033.55"/>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2000869.749999999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17186.5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111805721.61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29041134.29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16566378.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6814790.199999998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6996678.840000001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761068.5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8254.4200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256802.0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145233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1150965.650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2036587.1300000001"/>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3119873.180000000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414756.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92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401744.9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3199.6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175051.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56176.3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4026507.2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1140816.6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71603857.01000000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2744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10530436.77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4819348.009999998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8297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88521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250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6476565.87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85955.86000000001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608594.9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1202725.359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777759.2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210510.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199744.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40135.34000000000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531085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393420.0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6800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401280.76"/>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1038427.779999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475376.3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724893"/>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3138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63041.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25627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60415.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448267.74"/>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11558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2904544.8600000003"/>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427986"/>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2245233.1399999997"/>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3935673.5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358234.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78669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532038.0500000000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39270.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81009.4"/>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6268.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2459575.0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599257.11999999988"/>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189412731.63999999"/>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16119969.6"/>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27647961.22999999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145931.9300000002"/>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61500092.39000000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473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9394392.9200000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0577"/>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3221783.020000000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81900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99755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3968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30 - FONDOS PROPIOS"/>
    <s v="(blank)"/>
    <s v="99 - MULTIPROVINCIAL"/>
    <n v="0"/>
    <n v="6501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7757.4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74698.14999999999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1713095.91"/>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558420.4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256693"/>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826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356867.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5125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360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2227175.5"/>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162460.16"/>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398259.44"/>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62235052.80000000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65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9502574.0699999984"/>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4364176.530000001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49017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954976.3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513805.319999999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427918.3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322742"/>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5066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323809.7"/>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30 - FONDOS PROPIOS"/>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3729349.5"/>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513294.6"/>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30 - FONDOS PROPIOS"/>
    <s v="(blank)"/>
    <s v="99 - MULTIPROVINCIAL"/>
    <n v="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100692716.3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2669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5014577.28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2930604.35"/>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256280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585885.6599999999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1575452.2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51817.93"/>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331106.44"/>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7443173.830000000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415018.70999999996"/>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50956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103274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5771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709315.46"/>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227499.02000000002"/>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13855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106999.5999999999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33812.5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21310.40000000000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98062.31"/>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36346.74"/>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9821.7000000000007"/>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18673.3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345204.79"/>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106317.53"/>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32983468.67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8553883.33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4664469.88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87303.5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1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4838074.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4009251.219999999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12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430087.339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5301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225674.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3112732.809999999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70333.8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400134.9399999999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74132.79999999998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462204.6"/>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1664541.6400000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2784300.639999999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90092.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186980.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7481.83000000000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24880.6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4870.17"/>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3000435.92"/>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04985.16000000003"/>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28227.5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288247327.649999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5456019.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43394191.24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20789359.48999999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20 - FONDOS CON DESTINO ESPECÍFICO"/>
    <s v="(blank)"/>
    <s v="99 - MULTIPROVINCIAL"/>
    <n v="0"/>
    <n v="1798077.10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2714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3060254.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16254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6928994.849999997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20 - FONDOS CON DESTINO ESPECÍFICO"/>
    <s v="(blank)"/>
    <s v="99 - MULTIPROVINCIAL"/>
    <n v="0"/>
    <n v="215622.06"/>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7463046.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333309.230000002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20 - FONDOS CON DESTINO ESPECÍFICO"/>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457401.4499999993"/>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25975600.7700000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1687677.339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35996.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68679.3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0647050.12999999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464645.310000001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33994433.76000000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130826.0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1251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5176791.119999999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5510650.400000000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30 - FONDOS PROPIOS"/>
    <s v="(blank)"/>
    <s v="99 - MULTIPROVINCIAL"/>
    <n v="0"/>
    <n v="52263.3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218279"/>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84960.00000000011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1770481.18"/>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31959.2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773228.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605845.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9182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67183.86"/>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207980.3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2681083.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987221.5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344050.95"/>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828792558.6800001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41206617.329999998"/>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125083836.9000000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10 - FONDO GENERAL"/>
    <s v="(blank)"/>
    <s v="99 - MULTIPROVINCIAL"/>
    <n v="0"/>
    <n v="16354539.199999999"/>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66833773.13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717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27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10003965.74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3527638.46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7756.4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6251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886995.869999999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1727.960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1469914.17000000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1059173.27999999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435475.6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266012.9100000000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5858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512367.9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195873.6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58360.7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37989.3799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9053.91"/>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404.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2559.4899999999998"/>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14870.2"/>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28836.8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704144471.8700001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243078911.1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102742437.20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31304503.06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6222454.609999999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7600616.46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10619040.68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15119963.6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43747820.7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2740262.8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41109761.03999999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22038143.64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1546311.25"/>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37659.980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7242332.0299999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9494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201959.4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8125270.30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8270579.66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25429965.61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16572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9533333.219999998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583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3829942.669999999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2529301.5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859430.9300000001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2010316.449999999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74214.3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980596.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8346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2409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566036.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3368624.17"/>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112719.35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3529825.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608019.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119557.2900000000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17472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53679.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272827.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111144.739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30585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1468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5061128.560000000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1422550.83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2365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11888149.05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304097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717036.99"/>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730592.5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282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707175.6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382937.03"/>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2913224.599999999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2874067.24"/>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370435.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593909.4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514991.069999999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108410.3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8066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0943.9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99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137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72305.8699999999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36180722.7699999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1032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4703711.2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071300.649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764390.5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64149.3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4093571.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265923.0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31060.1000000000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1827171.000000000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209129.63"/>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3375.5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108205.9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139601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243700.57"/>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67368218.57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560610.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3912060.2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10178606.7500000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3779759.2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300819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107285.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1147116.860000000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3310786.170000000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1553482.53"/>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5764225.12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1053364.109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263432.3499999999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70331.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672182.2299999998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58631.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194822.7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99989.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2472272.46"/>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782252.8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17080396.54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4787518.480000000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22319.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2546322.57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1383478.36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290095.3400000001"/>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4110897.7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2211593.519999999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14832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1372766.50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625113.539999999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30 - FONDOS PROPIOS"/>
    <s v="(blank)"/>
    <s v="99 - MULTIPROVINCIAL"/>
    <n v="0"/>
    <n v="62636.0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54660.89999999999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144802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142607.079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61862136.73999998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2336692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355023.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4272042.76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36996.4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9138070.059999998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3576283.999999999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3517967.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168048.1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764237.2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2662275.7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971276.65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639589.2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71312.7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893052.6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3775178.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521061.32"/>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140100.7300000000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16721.40999999997"/>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366656.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7895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1356611.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2326747.6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8710722.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773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118890.9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2768592.0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111239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166359.5200000000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71268.759999999995"/>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4296188.1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691396.8400000000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44072.1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620906.7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977453.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819741.51"/>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109180.8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68155.09"/>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2105220.3200000003"/>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354608.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3629264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1095008.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11783771.1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30 - FONDOS PROPIOS"/>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5528787.359999999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843506.2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1770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2979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23812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1464651.64"/>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31677.6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1527824.180000000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781125.9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1244743.360000000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96940.4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313389.12"/>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772153.7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1731346.48"/>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937649.2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333701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7884108.32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2999999999"/>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4825996.289999999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837040.7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187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9740045.319999998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55474.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64271.2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488630.02999999997"/>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54626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24921"/>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26656924.40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1744833.33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3876468.18999999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467267.9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19300.400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722122.450000000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059582.0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632789.24"/>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036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10904.5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531102.110000000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60135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83757.8700000000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7740.7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343950.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8608.6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19253.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2319044.599999999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67048.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10048401.45000000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26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474659.410000000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842546.0599999999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8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745039.09"/>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000000000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19274.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25352.30000000000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253346.9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302608.8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9538648.17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1796783.33"/>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5990.4"/>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1422619.539999999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312376.6800000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95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4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611075.3300000000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540038"/>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10465611.24"/>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932516.6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529419.8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970265.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1189161.0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256341.2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4221.62"/>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392673.0800000000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8507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868"/>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253128.88"/>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17110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725949478.3500000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37224605.64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111709535.22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8222388.81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518928.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3817249.1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5825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1127068.08"/>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5673456.060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2192208.5599999996"/>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1208839.2"/>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21127508.04999999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311700.5"/>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31867244.290000003"/>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4968622.090000001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58697144.00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50315425.28000003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25286431.43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35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3882218.74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373692.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27372.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9009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146401.8900000000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159635.2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54211.38"/>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36667.79"/>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4906.2"/>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157810.8300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92286047.62000000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34564.4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4193960.949999996"/>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2971915.7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15691325.5"/>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58616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328247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78482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13419190286.5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1305278944.63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2043391644.169999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650522561.6800000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3427814.1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13429780.8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9767513.28999999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5880420.33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186387.3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2860087.670000002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175806297.4100000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9975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21845510.75000000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627017425.28000009"/>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896542.7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5720682.369999999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50072759.51000001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125107853.599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15840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75462963.61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2198163.43"/>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9858155.679999999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26354171.84"/>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1525385.529999999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891208.35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14074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664334.8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172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247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5206788.7200000007"/>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3068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11035724.8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12533117.64000000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18700488.71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68479743.230000004"/>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533122.36"/>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10465305.87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263645759.74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14081718.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17168019.55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40509448.79000000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4320985.110000000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2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148896.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2496039.5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59393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1289913.340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5545508.4800000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557602.8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0105279.5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17286586.14000000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84085.43"/>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28640692.32999999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13985662.60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6470346.01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125048036.7000000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3216215.5199999996"/>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9200614.119999999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17633612.96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1440190.08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424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80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2240112"/>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76904.949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2834665.6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404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12987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6490125.43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687502.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1650708.839999999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4184284.9"/>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11880416.5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1143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4371938.6500000004"/>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7829545.37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3926981.0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16398851.990000006"/>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73932918.5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2215669.990000000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25640131.30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25495727.25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035690.219999999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91308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35744.9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892078.82000000007"/>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8525083.12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865477.75"/>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025501.7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4656324.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1479405.6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29893533.70000000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331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3539830.71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27380994.12999999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19005135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1099715.1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27504277.610000003"/>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28553570.0299999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2556506.47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3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227378.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10849611.21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1598779.55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3238524.8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7140816.400000000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72728463.47999998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35730.40000000000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12818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20381120.539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17055113.50999999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47690250.34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1171716.659999999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13697354.89000000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22706243.13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3298945.199999999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362231.639999999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8114865.920000000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1544568.3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8307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15574524.799999995"/>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1556027.3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2290106.4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992.38"/>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221785.7200000000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6588394.859999999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15093826.049999997"/>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153947621.7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20260969.05999999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23621288.92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2063617.320000000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10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757779.4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3702544.2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721287.9"/>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6990091.340000000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351547.4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11260862.84"/>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67968.2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607950.1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19866189.35000000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20303536.38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110301594.25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203047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7349687.15000000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16777079.4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7554173.939999999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454424.15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3327469.92"/>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66457.60000000000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5844045.570000000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261298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6438915.410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5025445.3100000005"/>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9791024.0899999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8227528.9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25511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23429263.21000000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17882424.500000004"/>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59526914.379999995"/>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25136394.75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735266.7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27876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6128724.2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385836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006983.3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2567811.2599999998"/>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564826.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726130.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21187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92944.600000000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1716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1090322.9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1653268.2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63227925.3799999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104781.4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768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30 - FONDOS PROPIOS"/>
    <s v="(blank)"/>
    <s v="99 - MULTIPROVINCIAL"/>
    <n v="0"/>
    <n v="213955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9730226.660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832655.0100000001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22797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52147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1733074.96"/>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2507084.0099999998"/>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1077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9725785.37000000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93133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1705567.13"/>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165162238.6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5996359.9399999995"/>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25356584.219999995"/>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218716301.91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13423333.389999999"/>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33421226.16999999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10 - FONDO GENERAL"/>
    <s v="(blank)"/>
    <s v="32 - SANTO DOMINGO"/>
    <n v="0"/>
    <n v="150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8055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7600709.259999999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5224967.94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703277.8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3259187.4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7276792.39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841255.29999999993"/>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362646.86000000004"/>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1690283.539999999"/>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30529856.75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14986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815084.02"/>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329447.37"/>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202877649.3299999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9006987.559999999"/>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31216834.34999999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1 - SERVICIOS BÁS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329515"/>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5597073.400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60 - CREDITO EXTERNO"/>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7682532.399999999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5684542.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3022033.1"/>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60 - CREDITO EXTERNO"/>
    <s v="(blank)"/>
    <s v="01 - DISTRITO NACION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3 - VIÁTIC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3902725.3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91284236.66999998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935285.45000000007"/>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440697636.94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4447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4090215.1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333938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64378385.62000000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3740417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103635129.26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1237479936.950000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102142659.34999998"/>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189767467.89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5641081.689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203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3779056.310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29111122.10999999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2908880.3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51964.5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406664.5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718464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1070135.35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109911387.6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1405632.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30 - FONDOS PROPIOS"/>
    <s v="(blank)"/>
    <s v="32 - SANTO DOMINGO"/>
    <n v="0"/>
    <n v="6751851.8700000001"/>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16802197.70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84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2 - PUBLICIDAD, IMPRESIÓN Y ENCUADERNACIÓN"/>
    <s v="N"/>
    <s v="00 - N/A"/>
    <s v="30 - FONDOS PROPIOS"/>
    <s v="(blank)"/>
    <s v="32 - SANTO DOMINGO"/>
    <n v="0"/>
    <n v="84378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150704.789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974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1898034.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5692588.84999999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70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1129016.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1099971.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364919.969999999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731059.1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497623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10826449.86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236029.9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3020089.4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18856873.68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5143418.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11757098.05999999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48548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3086333.3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2218594.84"/>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513677.29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041538.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591512.7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222721.0999999999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8599.6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6077.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190376670.8200000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79537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51855523.009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27267490.54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21326720.72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70772.1600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7532739.820000000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937688.47"/>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390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3361315.32"/>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11377885.1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2364901.2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87969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05192790.2099999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2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32697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7744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2110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8850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10443"/>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20003.40000000000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3992979.7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477446.6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3501304.81"/>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38212081.56000000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4722463.87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5553658.169999999"/>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866923.8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1487934.29999999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796989.4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5 - ALQUILERES Y RENTAS"/>
    <s v="N"/>
    <s v="00 - N/A"/>
    <s v="10 - FONDO GENERAL"/>
    <s v="(blank)"/>
    <s v="99 - MULTIPROVINCIAL"/>
    <n v="0"/>
    <n v="3727404.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5412537.440000001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18759.2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4842000.97"/>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2600577.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79886.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2 - TEXTILES Y VESTUARIOS"/>
    <s v="N"/>
    <s v="00 - N/A"/>
    <s v="10 - FONDO GENERAL"/>
    <s v="(blank)"/>
    <s v="99 - MULTIPROVINCIAL"/>
    <n v="0"/>
    <n v="757473.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338217.5"/>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32773.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205765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862093.3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35983150.4399999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2337024.98"/>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5055659.899999997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3183601.46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757613.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50853.9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305080.01"/>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4721334.1399999997"/>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954491.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6448208.35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2415796.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483298.5"/>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71620.100000000006"/>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84000.04"/>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2820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80055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2598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2730274.27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670759.550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149850.45000000001"/>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2220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685415.5099999998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196428.72"/>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660516.8000000000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31257.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6018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1437381.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346075.82"/>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1292785344.810000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244786563.16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197768091.33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30650356.03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86359750.90999999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138039390.44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11942929.4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4270478.970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9192511.780000001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319387762.92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448271267.25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5812883.99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85655039.54000000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47009453.46000001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68116193.41000001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53568387.760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6027870.339999998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13004808.60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842064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100000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33311257.66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15458600.870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145544590.01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4077943.64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363639.1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18645644.55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46322969.58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4503984.520000000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81889300.31000001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157499.8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40462275.40000000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642837.36"/>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2155105.0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149677.9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68088.75999999999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3767556.1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5974992.2199999997"/>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4437859.5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10929633.279999999"/>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4714333.3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672158.14000000013"/>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300590.98"/>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529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9138972.269999999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990305.1800000001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442600.45000000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99478.72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881790.4100000001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54097.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7443.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1416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381270.07"/>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179368.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37082.68"/>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59457.76"/>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65771.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7636950.049999997"/>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70400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2519660.450000000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552596.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120564"/>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124810.7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109510.32"/>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273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87650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30959.5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1966123.25"/>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71481.76"/>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7268.8"/>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3862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288554.84000000003"/>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7676.2"/>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556133.58000000007"/>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844708.3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46491693.660000004"/>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422508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6996472.309999999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2202222.7200000002"/>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124095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4200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1"/>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1 - TRANSFERENCIAS CORRIENTES AL SECTOR PRIVADO"/>
    <s v="N"/>
    <s v="00 - N/A"/>
    <s v="30 - FONDOS PROPIOS"/>
    <s v="(blank)"/>
    <s v="99 - MULTIPROVINCIAL"/>
    <n v="0"/>
    <n v="1184031.6000000001"/>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37935.56999999995"/>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2815054"/>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114700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79876535.43000001"/>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14265968.800000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479820.01"/>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247736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10313125"/>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07998.88"/>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38498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5152455.2"/>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186256.86"/>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42723554"/>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28000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157345.03999999998"/>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7735389.3900000006"/>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688240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4900000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9000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59347.26"/>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1259101.48"/>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8000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123937.81"/>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5298287.5"/>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62637833.340000004"/>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7 - TRANSFERENCIAS CORRIENTES AL SECTOR EXTERNO"/>
    <s v="N"/>
    <s v="00 - N/A"/>
    <s v="10 - FONDO GENERAL"/>
    <s v="(blank)"/>
    <s v="99 - MULTIPROVINCIAL"/>
    <n v="0"/>
    <n v="140664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4 - TRANSFERENCIAS CORRIENTES"/>
    <s v="2.4.4 - TRANSFERENCIAS CORRIENTES A EMPRESAS PÚBLICAS NO FINANCIERAS"/>
    <s v="N"/>
    <s v="00 - N/A"/>
    <s v="30 - FONDOS PROPIOS"/>
    <s v="(blank)"/>
    <s v="99 - MULTIPROVINCIAL"/>
    <n v="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1429399.8200000003"/>
  </r>
  <r>
    <s v="2025"/>
    <x v="1"/>
    <x v="0"/>
    <x v="0"/>
    <x v="4"/>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700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21748890.68"/>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852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0"/>
    <n v="2024756"/>
  </r>
  <r>
    <s v="2025"/>
    <x v="1"/>
    <x v="0"/>
    <x v="0"/>
    <x v="5"/>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2180894.7600000002"/>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60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442824.68"/>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1172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3789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9234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220323.99000000002"/>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18000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745696.63"/>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10 - FONDO GENERAL"/>
    <s v="(blank)"/>
    <s v="99 - MULTIPROVINCIAL"/>
    <n v="0"/>
    <n v="1519698.5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50 - CRÉDITO INTERNO"/>
    <s v="(blank)"/>
    <s v="99 - MULTIPROVINCIAL"/>
    <n v="0"/>
    <n v="139183024.25"/>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160742395.06"/>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8105160.910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22284950.03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16780446.96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CONSTRUCCIÓN MURO DE GAVIONES Y ESPIGONES EN EL RIO LAS CUEVAS, MUNICIPIO PADRE LAS CASAS, PROVINCIA DE AZUA"/>
    <s v="10 - FONDO GENERAL"/>
    <n v="15136"/>
    <s v="02 - AZUA"/>
    <n v="0"/>
    <n v="8608812.0500000007"/>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9 - CONSTRUCCIÓN MURO DE GAVIONES EN EL CANAL MONSIEUR BOGAERT, MUNICIPIO DE SANTIAGO DE LOS CABALLEROS, PROVINCIA SANTIAGO"/>
    <s v="10 - FONDO GENERAL"/>
    <n v="14715"/>
    <s v="25 - SANTIAGO"/>
    <n v="0"/>
    <n v="21604184.85000000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7 - MEJORAMIENTO ARROYO TENGUERENGUE EN EL MUNICIPIO SAN  JUAN, PROVINCIA SAN JUAN DE LA MAGUANA"/>
    <s v="10 - FONDO GENERAL"/>
    <n v="14222"/>
    <s v="22 - SAN JUAN"/>
    <n v="0"/>
    <n v="64553988.649999999"/>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2 - INFRAESTRUCTURA"/>
    <s v="N"/>
    <s v="00 - N/A"/>
    <s v="10 - FONDO GENERAL"/>
    <s v="(blank)"/>
    <s v="02 - AZUA"/>
    <n v="0"/>
    <n v="22245111.920000002"/>
  </r>
  <r>
    <s v="2025"/>
    <x v="1"/>
    <x v="0"/>
    <x v="1"/>
    <x v="6"/>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42640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117947256.31999999"/>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633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790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938758.8400000002"/>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65594.8399999999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78217.38"/>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905776"/>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270792.3"/>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320000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24087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362017.0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47825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10642.63"/>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10 - FONDO GENERAL"/>
    <s v="(blank)"/>
    <s v="99 - MULTIPROVINCIAL"/>
    <n v="0"/>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22403391.650000002"/>
  </r>
  <r>
    <s v="2025"/>
    <x v="1"/>
    <x v="0"/>
    <x v="1"/>
    <x v="6"/>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2 - INFRAESTRUCTURA"/>
    <s v="N"/>
    <s v="00 - N/A"/>
    <s v="10 - FONDO GENERAL"/>
    <s v="(blank)"/>
    <s v="99 - MULTIPROVINCIAL"/>
    <n v="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146650.4"/>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448989.17999999993"/>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30 - FONDOS PROPIOS"/>
    <s v="(blank)"/>
    <s v="99 - MULTIPROVINCIAL"/>
    <n v="0"/>
    <n v="936855.01"/>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194205"/>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2 - INSTITUTO AZUCARERO DOMINICANO"/>
    <s v="0001 - INSTITUTO AZUCARERO DOMINICANO"/>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502880.43000000005"/>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876872.81"/>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248767.6"/>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239018.44"/>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2469898.1800000002"/>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589173"/>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438935.1"/>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2677559.2399999998"/>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1044118"/>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513925.49"/>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55653.53"/>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64485"/>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69353.24"/>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1294889.3900000001"/>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187970.46999999997"/>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99 - MULTIPROVINCIAL"/>
    <n v="0"/>
    <n v="944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99 - MULTIPROVINCIAL"/>
    <n v="0"/>
    <n v="6254"/>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126583.91"/>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825028.65"/>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142733.01999999999"/>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730808.3"/>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1233751.1000000001"/>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24000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1172673.77"/>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434399.99"/>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978734.49"/>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264099.09999999998"/>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890411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53675"/>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4 - VEHÍCULOS Y EQUIPO DE TRANSPORTE, TRACCIÓN Y ELEVACIÓN"/>
    <s v="N"/>
    <s v="00 - N/A"/>
    <s v="10 - FONDO GENERAL"/>
    <s v="(blank)"/>
    <s v="03 - BAHORUCO"/>
    <n v="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164214"/>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1433894.69"/>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528398.1"/>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8 - BIENES INTANGIBLE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146877"/>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6830973.489999998"/>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661202.14"/>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398104.2"/>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6097180.1000000006"/>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147642598.78000003"/>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242165.5"/>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6 - EQUIPOS DE DEFENSA Y SEGURIDAD"/>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141127.06"/>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129748.08"/>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188853.1"/>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982610.8199999998"/>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6724.310000000001"/>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461503.35"/>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6357369.79"/>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836433.74"/>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75782.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1540284.76"/>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7316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10336.799999999999"/>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63350.16999999998"/>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2028164.73"/>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383708.48"/>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88183.76"/>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318363.9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91640.41"/>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2202254"/>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6488656"/>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8464091.879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22620925.130000003"/>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7342984.75999999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2730213.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10 - FONDO GENERAL"/>
    <s v="(blank)"/>
    <s v="99 - MULTIPROVINCIAL"/>
    <n v="0"/>
    <n v="242186461.06999999"/>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29319724.4800000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363876.60000000009"/>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608728.7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7980254.290000001"/>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751634.04"/>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132370.04"/>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2766118.35"/>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328518.76"/>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856320.5900000003"/>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2230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21800276.699999999"/>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14732584.66"/>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741125.54"/>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2315944.6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138751.4800000000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810395.169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23458734.879999999"/>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239391.53"/>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37875.36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4945492.4399999995"/>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284522.41000000003"/>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67898.0899999999"/>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436650.01"/>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455734.65"/>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786155.97"/>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176281.60000000001"/>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24426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2678800.3400000003"/>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8870841.3900000006"/>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10925859.659999998"/>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1589.87"/>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998537.55999999994"/>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254502.39999999999"/>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01 - DISTRITO NACIONAL"/>
    <n v="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2527627.8499999996"/>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79768"/>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1227817.3999999999"/>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266637.18"/>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1062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8028035.40000000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718197.56"/>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235746.3"/>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18075.330000000002"/>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10 - FONDO GENERAL"/>
    <s v="(blank)"/>
    <s v="99 - MULTIPROVINCIAL"/>
    <n v="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1000000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56620.58"/>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8439.65"/>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761327.5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1006728.6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364382.1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2990571.77"/>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7613839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425849.67000000004"/>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13096410.340000002"/>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11387592.83"/>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11320499.309999999"/>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44255.94"/>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732812.14"/>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453685.96"/>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1280000"/>
  </r>
  <r>
    <s v="2025"/>
    <x v="1"/>
    <x v="0"/>
    <x v="1"/>
    <x v="8"/>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2820200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26548153.399999999"/>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4 - TRANSFERENCIAS DE CAPITAL  A EMPRESAS PÚBLICAS NO FINANCIERAS"/>
    <s v="N"/>
    <s v="00 - N/A"/>
    <s v="30 - FONDOS PROPIOS"/>
    <s v="(blank)"/>
    <s v="99 - MULTIPROVINCIAL"/>
    <n v="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48148014.449999996"/>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946270.31"/>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24242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14000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7288646.9400000004"/>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7161402.499999998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210280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128856"/>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476453.98"/>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800401.08"/>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2931653.44"/>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103269.03"/>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318750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594962.74"/>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126287.59"/>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228689.9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58666.44"/>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543622.24"/>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57092099.859999999"/>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16526008.4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3067796.15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8439809.480000000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5951374.069999999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1559701.38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119258.7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267933.280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6522813.1100000003"/>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3927252.5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1093669.850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961241.7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0355562.620000001"/>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21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10755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2543816.3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485283.3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287411.7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263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286979.64"/>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309211.44"/>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71421048.35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3150174.9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9881014.33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7249239.53000000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888024.5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1251434.6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281510.5999999999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234449.1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1800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1977634.1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2637557.6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1690937.57"/>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59175.9100000000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72373.5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58734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478155.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115923.2600000000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943914"/>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55391.8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470454.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1036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92896.5500000000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67734.41"/>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1591.9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8333"/>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827965.95999999985"/>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48974.289999999994"/>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3300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50126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23468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356474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146770231.7399999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2818929.789999999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65405.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12505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21954803.5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23623459.43000000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20933333.8799999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129706.1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7397401.45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2573732.2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764718.4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33429709.55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3162977.5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425500.9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55814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730305.53"/>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24625.420000000002"/>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81415.7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6129473.989999999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126350194.45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32836942.98000000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8661841.6999999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17476020.8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345959.1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11470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448613.7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61706834.9600000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4276941.5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2215525.490000000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6550366.8199999984"/>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5380408.3200000003"/>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392249.839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49796"/>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169305.0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3275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27877.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427814.3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509683.59"/>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850318.34000000008"/>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0"/>
    <n v="50000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4637782666.379999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3333333333.3200002"/>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1293547.2600000002"/>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4021470.8400000003"/>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83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1290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2695265.9699999997"/>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51440.03"/>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5098370.94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280413.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702536.79999999993"/>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81748.32"/>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2311295.44"/>
  </r>
  <r>
    <s v="2025"/>
    <x v="2"/>
    <x v="0"/>
    <x v="1"/>
    <x v="8"/>
    <s v="10 - N/A - Instituciones de la seguridad social"/>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0"/>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9 - GASTOS FINANCIEROS"/>
    <s v="2.9.5 - GASTOS DE INTERESES, RECARGOS MULTAS Y SANCIONES DE IMPUESTOS Y CONTRIBUCIONES SOCIALES"/>
    <s v="N"/>
    <s v="00 - N/A"/>
    <s v="30 - FONDOS PROPIOS"/>
    <s v="(blank)"/>
    <s v="28 - MONSENOR NOUEL"/>
    <n v="0"/>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5185448"/>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388930"/>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289302873.62"/>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53117972"/>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253045379.69"/>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07832"/>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803047"/>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948150.4"/>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59000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88096296.200000003"/>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281508506.65999997"/>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18948264"/>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1950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275770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28352537"/>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64514347"/>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324994.11"/>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20087985.800000001"/>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5480979.25"/>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7555018.2999999998"/>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18878935"/>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71784316.370000005"/>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45187"/>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56214"/>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110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521891.1"/>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21375712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10 - FONDO GENERAL"/>
    <s v="(blank)"/>
    <s v="25 - SANTIAGO"/>
    <n v="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762282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212828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32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226802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15673561.9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3550173.710000000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75486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3995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1433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6486483.189999999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84169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13335075.4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152268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784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509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637042.4299999999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49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8665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8923089"/>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783780.65"/>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3338420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2615667"/>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500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3769034"/>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6422862.91999999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59868.27999999999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30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8135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8287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2545477.88"/>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812"/>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49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21723"/>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38184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524488.86"/>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83773"/>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1016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4000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16338068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1546340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2600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1726277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221264376.4899999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185067.77"/>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1725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37239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301995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6973453.6100000003"/>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3054384.5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34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1710288.44"/>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20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1601226.48"/>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814658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60 - CREDITO EXTERNO"/>
    <s v="(blank)"/>
    <s v="25 - SANTIAGO"/>
    <n v="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1565996.2"/>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22915216.900000002"/>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238329603.6899999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130120096.6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32251367.25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24236763.69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36623605.12000001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8776165.14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495954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418543086.49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8169880.16000000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3062254.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50 - CRÉDITO INTERNO"/>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14843854.07"/>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554345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8650347.80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6053845.30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13118718.48999999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4690365.439999999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25157.59999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1538773.8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142771.5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115684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20652130.9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3740361.5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2696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9991587.80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3076705.1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79296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77939"/>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112731063.20999998"/>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17345087.120000005"/>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702150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213428.9600000000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21732997.2"/>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12299198.45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5956904.9100000001"/>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4554147.390000000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15923943.7800000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366098.1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35548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553855.4199999999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2325397.8699999996"/>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39208612.4799999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90254.6899999998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15545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535243.98"/>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85408.03"/>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162632.04"/>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59010.94999999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657979.929999999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16198508.24000000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2380618.350000000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861778.26"/>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1711557.1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163197.24"/>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4343282.5"/>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1429579.4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287195174.05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61715408.63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116104486.55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9490663.800000000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7"/>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8268622.779999998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13740339.9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1691637.0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1766989.110000000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626950.4700000000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0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298085"/>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22403.0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230470.62"/>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768156.3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5217381.53"/>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416287.80999999994"/>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247728.99"/>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6605.919999999998"/>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20034.2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961049.61"/>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63503.8199999999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57452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2628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64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884186.2799999998"/>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388438.5599999999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725270.4400000000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142287.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56945.1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2124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663427.6"/>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55073.85"/>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1810885.5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7002936"/>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26588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1077751.8399999999"/>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409189.3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33790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536053257.9199999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19464036.44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80268639.05999998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21318136.1599999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5175994.489999999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18315043.09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56260.4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45000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12088987.86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50820574.4600000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9727594.679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825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3094790.820000000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1085766.04"/>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427858.41000000003"/>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42280.62"/>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364825.31"/>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2493776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1781834.86"/>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7179898.060000001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168139756.63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25841968.98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557193253.0600000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6941639.12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439738.95"/>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367365.72"/>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895049.739999998"/>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25413749.80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10973.5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9806544.8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355456.04000000004"/>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50851534.399999999"/>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775394.699999999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8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12312"/>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130583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23814425.69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2831402.5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860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2009672.410000000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3422184.4499999988"/>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18514267.6099999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1427897.960000000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22575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810237.2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86199"/>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436520.2"/>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11679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43339.64"/>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4384391"/>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404031.3199999999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1047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61208.44"/>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11620256"/>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1788357.47"/>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16000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24592.92"/>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503684.2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13 - LA VEGA"/>
    <n v="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2495958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158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1299518.2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444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3821122.29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243198.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747105.2200000000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6908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3030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60 - CREDITO EXTERNO"/>
    <s v="(blank)"/>
    <s v="13 - LA VEGA"/>
    <n v="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26559.2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171957.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9454.4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57185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7179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5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169999.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76325.7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126228.70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18199.99000000000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80855.1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218952.94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94873.5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211257.6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389799.54"/>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3432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2 - SOBRESUELDOS"/>
    <s v="N"/>
    <s v="00 - N/A"/>
    <s v="30 - FONDOS PROPIOS"/>
    <s v="(blank)"/>
    <s v="13 - LA VEGA"/>
    <n v="0"/>
    <n v="53991.7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528184.8000000000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318677.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217871.6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791411.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149471.329999999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24618.18"/>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845587.81"/>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3436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12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752245.7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32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2064561.460000000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183947.1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6288587.590000000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32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4144.0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91196.98"/>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314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182527.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42760.94"/>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526243418.7199998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149805482.52999997"/>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66437971.339999996"/>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4929555116.27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8264601155.02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10440752.49"/>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4368338.179999998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1004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102073733.4600000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494244590.76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99462077.760000005"/>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2201.88"/>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28320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16827334.52"/>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9933413.8000000007"/>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166651408.37"/>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1192365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26014928.37999999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6703099.760000001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17106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3003917.859999999"/>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762392.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3417380.1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11305427.1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2642083.0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3718298.6799999997"/>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4470604.6400000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30 - FONDOS PROPIOS"/>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395649.72"/>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436806.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1003000.64"/>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666226.08000000007"/>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2022228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144980.2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16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3095422.660000001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1112889.100000000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66136.0700000000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2041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4154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20861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496873.1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522292.0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26225743.5"/>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42366.1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85550.5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2694466.66"/>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240884.6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690978.08"/>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48618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18573.84"/>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35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748231.04999999981"/>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593"/>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53659.060000000005"/>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23962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367706.32999999996"/>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1505812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1289536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91354.1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1600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2316670.929999999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985457.820000000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68722371.080000013"/>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234362.8"/>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96913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3289556.4000000004"/>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18317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699913.95000000007"/>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213250.0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96433.5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3658391"/>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51976.06"/>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240000.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461519844.99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996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70539917.2900000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21047209.5599999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15751.900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330545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775963.1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50901459.890000008"/>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2864319.7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3964732.7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3390747.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658846.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164984734.40000001"/>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89741.85"/>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202079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37698993.34000000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58439198.39000000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2591549.1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5752041.109999999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8544494.360000001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6304389.07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7607142.949999999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5213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880594.47"/>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801534.2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6988813.32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23845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25975"/>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32000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101521.73999999999"/>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81200907.810000002"/>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41457837.669999994"/>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4731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12381259.769999996"/>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5444448.8700000001"/>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4855181.1900000004"/>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5639"/>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336128.97"/>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1474408.1400000001"/>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66154.85"/>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10 - FONDO GENERAL"/>
    <s v="(blank)"/>
    <s v="99 - MULTIPROVINCIAL"/>
    <n v="0"/>
    <n v="2700000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8465745.91"/>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313858.42"/>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4300.04"/>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162911.67"/>
  </r>
  <r>
    <s v="2025"/>
    <x v="3"/>
    <x v="0"/>
    <x v="0"/>
    <x v="16"/>
    <s v="13 - N/A - Empresas públicas no financieras"/>
    <s v="6118 - LOTERIA NACIONAL"/>
    <s v="0001 - LOTERIA NACIONAL"/>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423.69"/>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39856.629999999997"/>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49942.52"/>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217184.41999999998"/>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44803427.600000001"/>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10109398.08"/>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2164602.7100000004"/>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69678.5899999999"/>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7640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46495496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27524905"/>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7417295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8671186923"/>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8400219644"/>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78801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3533735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840300426"/>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275025612"/>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972021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110055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940718.289999999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392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1648685.3200000003"/>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35989364.1700000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747036.1299999998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18356"/>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592409.3200000000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343809.87"/>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944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716968.0000000001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28819.87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35971.11999999999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125857.980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1927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288971.6700000000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7217528"/>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1149776.01"/>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280176.3700000001"/>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4825"/>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370213.2"/>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202427710.57999998"/>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918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39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42264573.519999996"/>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7193880.5200000005"/>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19592283.469999999"/>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2478940.0499999998"/>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23411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995378.90999999992"/>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7147223.2299999995"/>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1281150.46"/>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30195637.830000002"/>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289753.80000000005"/>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810929.40999999992"/>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5116.3800000001"/>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367974.44999999995"/>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57006.75"/>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77655.56000000006"/>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2074246.2999999998"/>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1643819.6200000003"/>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206389243.72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55928802.21000000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12192199.9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53667235.369999997"/>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22374440.12000000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12885010.2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8198680.5499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2513553.570000000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9349887.2600000016"/>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40280779.69000000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13282901.79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137634089.5799999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2416603.68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12084238"/>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18815"/>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1616656.7600000002"/>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4726250.53"/>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20014554.719999999"/>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49004659.160000011"/>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15321686.190000001"/>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14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824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2260119.5599999996"/>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434466.5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3261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21682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126448.35"/>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1506829.7"/>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700314989.56999993"/>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66308540.94000000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2268303.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88352747.15999998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7365407964.939998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7543535620.4399996"/>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4108031.3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631723.9399999999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169630776.75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307619788.40000004"/>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551509354.25"/>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16942929.789999999"/>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5947277.7000000002"/>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67897668.5"/>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7777534.9600000009"/>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3226539.26"/>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3394683"/>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72249437.00999999"/>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35817032.07"/>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3991220.6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5567355.1600000001"/>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2 - CONSTRUCCIÓN SISTEMA DE SANEAMIENTO  PLUVIAL Y SANITARIO CAÑADA BAJO MUNDO, PROVINCIA SANTO DOMINGO"/>
    <s v="50 - CRÉDITO INTERNO"/>
    <n v="16336"/>
    <s v="32 - SANTO DOMINGO"/>
    <n v="0"/>
    <n v="6116390.5700000003"/>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7 - REHABILITACIÓN 17 CAÑADAS, DISTRITO NACIONAL Y LA PROVINCIA SANTO DOMINGO, REGIÓN OZAMA"/>
    <s v="50 - CRÉDITO INTERNO"/>
    <n v="14183"/>
    <s v="32 - SANTO DOMINGO"/>
    <n v="0"/>
    <n v="20361782.34"/>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3 - CONSTRUCCIÓN SISTEMA DE SANEAMIENTO  PLUVIAL Y SANITARIO CAÑADA PONCE, PROVINCIA SANTO  DOMINGO"/>
    <s v="50 - CRÉDITO INTERNO"/>
    <n v="16339"/>
    <s v="32 - SANTO DOMINGO"/>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1 - AMPLIACIÓN SISTEMA DE SANEAMIENTO CAÑADA  VILLA LINDA  MUNICIPIO LOS ALCARRIZOS, PROVINCIA  SANTO DOMINGO"/>
    <s v="50 - CRÉDITO INTERNO"/>
    <n v="16334"/>
    <s v="32 - SANTO DOMINGO"/>
    <n v="0"/>
    <n v="24386131.18"/>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0 - CONSTRUCCIÓN SISTEMA DE SANEAMIENTO PLUVIAL Y SANITARIO CAÑADA ZOOLOGICO NACIONAL, DISTRITO NACIONAL"/>
    <s v="10 - FONDO GENERAL"/>
    <n v="16167"/>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1 - CONSTRUCCIÓN SISTEMA DE SANEAMIENTO PLUVIAL Y SANITARIO CAÑADA  ARROYO HONDO, DISTRITO NACIONAL"/>
    <s v="10 - FONDO GENERAL"/>
    <n v="16646"/>
    <s v="01 - DISTRITO NACIONAL"/>
    <n v="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8 - CONSTRUCCIÓN SISTEMA DE SANEAMIENTO CAÑADA VILLA LINDA, MUNICIPIO LOS ALCARRIZOS, PROVINCIA SANTO DOMINGO"/>
    <s v="50 - CRÉDITO INTERNO"/>
    <n v="1497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4343269.8600000003"/>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6 - EQUIPAMIENTO  AREAS SUSTANTIVAS DE LA CAASD, DISTRITO NACIONAL Y PROVINCIA SANTO DOMINGO"/>
    <s v="50 - CRÉDITO INTERNO"/>
    <n v="1417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32379101.629999999"/>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2 - FORTALECIMIENTO SISTEMA DISTRIBUCIÓN AGUA POTABLE EN 25 SECTORES DE SANTO DOMINGO ESTE, PROVINCIA SANTO DOMINGO"/>
    <s v="10 - FONDO GENERAL"/>
    <n v="1614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3 - AMPLIACIÓN RED DE ABASTECIMIENTO DE AGUA PARA 5 SECTORES DE SANTO DOMINGO NORTE"/>
    <s v="10 - FONDO GENERAL"/>
    <n v="16658"/>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9 - AMPLIACIÓN REDES DE ABASTECIMIENTO DE AGUA POTABLE EN 5 SECTORES DEL MUNICIPIO STO. DGO. OESTE, PROVICNIA SANTO DOMINGO"/>
    <s v="10 - FONDO GENERAL"/>
    <n v="16652"/>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50 - CRÉDITO IN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2 - REPOSICIÓN DEL SISTEMA DE BOMBEO DE AGUA HAINA  MANOGUAYABO, PROVINCIA SANTO DOMINGO."/>
    <s v="60 - CREDITO EXTERNO"/>
    <n v="16864"/>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5 - MEJORAMIENTO DE LAS INSTALACIONES FÍSICAS DE LA PLANTA POTABILIZADORA VALDESIA, DISTRITO NACIONAL Y PROVINCIA SANTO DOMINGO"/>
    <s v="50 - CRÉDITO INTERNO"/>
    <n v="14764"/>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8 - REPOSICIÓN DEL SISTEMA DE BOMBEO  DE AGUA TAMARINDO 1 MUNICIPIO SANTO DOMINGO ESTE ,PROVINCIA SANTO DOMINGO."/>
    <s v="50 - CRÉDITO INTERNO"/>
    <n v="16861"/>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8 - CONSTRUCCIÓN DE 25 POZOS SECTORIALES EN EL GRAN SANTO DOMINGO"/>
    <s v="50 - CRÉDITO INTERNO"/>
    <n v="15026"/>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8 - AMPLIACIÓN DE LA RED DE ABASTECIMIENTO DE AGUA POTABLE PARA LOS ALCARRIZOS Y PANTOJA, PROVINCIA SANTO DOMINGO."/>
    <s v="50 - CRÉDITO INTERNO"/>
    <n v="14447"/>
    <s v="32 - SANTO DOMINGO"/>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8 - AMPLIACIÓN DE LA RED DE ABASTECIMIENTO DE AGUA POTABLE DE 16 SECTORES DEL DISTRITO NACIONAL"/>
    <s v="50 - CRÉDITO INTERNO"/>
    <n v="14796"/>
    <s v="01 - DISTRITO NACIONAL"/>
    <n v="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2 - FORTALECIMIENTO DE LA RED DE ABASTECIMIENTO DE AGUA POTABLE PARA 12 SECTORES DEL DISTRITO NACIONAL."/>
    <s v="10 - FONDO GENERAL"/>
    <n v="16302"/>
    <s v="99 - MULTIPROVINCIAL"/>
    <n v="0"/>
    <n v="10336868.970000001"/>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10620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4 - AMPLIACIÓN DEL SISTEMA DE ABASTECIMIENTO DE AGUA POTABLE EN EL MUNICIPIO DE BONAO, PROVINCIA MONSEÑOR NOUEL."/>
    <s v="10 - FONDO GENERAL"/>
    <n v="16310"/>
    <s v="28 - MONSENOR NOUEL"/>
    <n v="0"/>
    <n v="2686561.36"/>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S"/>
    <s v="03 - REPOSICIÓN DE LÍNEA MATRIZ EN EL SECTOR PROSPERIDAD DEL MUNICIPIO DE BONAO, PROVINCIA MONSEÑOR NOUEL"/>
    <s v="10 - FONDO GENERAL"/>
    <n v="16285"/>
    <s v="28 - MONSENOR NOUEL"/>
    <n v="0"/>
    <n v="1861729.6"/>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1 - REMUNERACIONES Y CONTRIBUCIONES"/>
    <s v="2.1.2 - SOBRESUELD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2 - PUBLICIDAD, IMPRESIÓN Y ENCUADERNACIÓN"/>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3 - VIÁTICO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18 - CONSTRUCCIÓN SISTEMA DE SANEAMIENTO  DEL MUNICIPIO DE BOCA CHICA, PROVINCIA SANTO DOMINGO."/>
    <s v="60 - CREDITO EXTERNO"/>
    <n v="15143"/>
    <s v="32 - SANTO DOMINGO"/>
    <n v="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11689526.5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9156155.64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409871072.3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13654834.720000001"/>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CONSTRUCCIÓN  SOLUCION PLUVIAL EN EL BARRIO MOSCU,CRUCE AUTOPISTA 6 DE NOVIEMBRE,PROVINCIA  SAN CRISTOBAL"/>
    <s v="10 - FONDO GENERAL"/>
    <n v="14661"/>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2 - PUBLICIDAD, IMPRESIÓN Y ENCUADERNACIÓN"/>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S"/>
    <s v="18 - MEJORAMIENTO DE AGUAS POTABLE Y RESIDUALES EN LOS MUNICIPIOS   MOCA Y GASPAR HERNANDEZ, PROVINCIA ESPAILLAT, R.D."/>
    <s v="60 - CREDITO EXTERNO"/>
    <n v="14498"/>
    <s v="09 - ESPAILLAT"/>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253780674.43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30094500.84"/>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16585324.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16665308.5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6332064.139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79998849.239999995"/>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4128684.329999999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37344440.729999997"/>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1632219.2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2860480.63"/>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24550067.98"/>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CAMPO DE POZOS DE LA MATILLA ACUEDUCTO HIGUEY, PROVINCIA LA ALTAGRACIA"/>
    <s v="10 - FONDO GENERAL"/>
    <n v="14477"/>
    <s v="11 - LA ALTAGRACIA"/>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REHABILITACIÓN PLANTA POTABILIZADORA ACUEDUCTO HATO DEL YAQUE, PROVINCIA SANTIAGO"/>
    <s v="10 - FONDO GENERAL"/>
    <n v="14514"/>
    <s v="25 - SANTIAGO"/>
    <n v="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6 - MEJORAMIENTO ACUEDUCTO LA OTRA BANDA - EL MACAO  PROVINCIA LA ALTAGRACIA"/>
    <s v="10 - FONDO GENERAL"/>
    <n v="14478"/>
    <s v="11 - LA ALTAGRACIA"/>
    <n v="0"/>
    <n v="0"/>
  </r>
  <r>
    <s v="2025"/>
    <x v="3"/>
    <x v="0"/>
    <x v="1"/>
    <x v="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20248341.690000001"/>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8 - CONSTRUCCIÓN ALCANTARILLADO SANITARIO Y RECONSTRUCCION ACUEDUCTO DE JARABACOA,  PROVINCIA LA VEGA"/>
    <s v="10 - FONDO GENERAL"/>
    <n v="14643"/>
    <s v="13 - LA VEGA"/>
    <n v="0"/>
    <n v="37288670.43"/>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9 - CONSTRUCCIÓN ACUEDUCTO MÚLTIPLE EL PINO-JUMUNUCÚ-RINCÓN, MUNICIPIO JIMA ABAJO, PROVINCIA LA VEGA"/>
    <s v="10 - FONDO GENERAL"/>
    <n v="14992"/>
    <s v="13 - LA VEGA"/>
    <n v="0"/>
    <n v="7101801.71"/>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824548238.48000002"/>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1 - AMPLIACIÓN LÍNEA COLECTORA DE AGUAS RESIDUALES CAMINO LOS LLIBRE, SOSUA, PUERTO PLATA¿."/>
    <s v="10 - FONDO GENERAL"/>
    <n v="15008"/>
    <s v="18 - PUERTO PLATA"/>
    <n v="0"/>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7 - OBRAS"/>
    <s v="2.7.2 - INFRAESTRUCTURA"/>
    <s v="S"/>
    <s v="02 - CONSTRUCCIÓN SISTEMA DE RECOLECCIÓN DE AGUAS RESIDUALES EN VARIOS SECTORES DEL MUNICIPIO SAN FELIPE, PROVINCIA  PUERTO PLATA"/>
    <s v="10 - FONDO GENERAL"/>
    <n v="1616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2 - AMPLIACIÓN ACUEDUCTOS EN EL MUNICIPIO DE SAN FELIPE. PROVINCIA PUERTO PLATA."/>
    <s v="10 - FONDO GENERAL"/>
    <n v="14638"/>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2 - CONSTRUCCIÓN RED DE ABASTECIMIENTO DE AGUA POTABLE LA GALLERA, LOS CHARAMICOS Y LA PIEDRA, SOSÚA, PROVINCIA PUERTO PLATA"/>
    <s v="10 - FONDO GENERAL"/>
    <n v="1631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5 - AMPLIACIÓN ACUEDUCTO DE SAN MARCOS, MUNICIPIO SAN FELIPE, PROVINCIA PUERTO PLATA"/>
    <s v="10 - FONDO GENERAL"/>
    <n v="1495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6 - CONSTRUCCIÓN ACUEDUCTO PALMAR GRANDE, ALTAMIRA, PUERTO PLATA"/>
    <s v="10 - FONDO GENERAL"/>
    <n v="1500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3 - AMPLIACIÓN ACUEDUCTO MARÍA LA O, MUNICIPIO SOSÚA, PROVINCIA PUERTO PLATA."/>
    <s v="10 - FONDO GENERAL"/>
    <n v="1492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9 - AMPLIACIÓN ACUEDUCTOS CAMÚ, LOS DOMÍNGUEZ, ALTOS DE CHAVÓN Y LOS PALOMOS, PROVINCIA PUERTO PLATA"/>
    <s v="10 - FONDO GENERAL"/>
    <n v="16320"/>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8 - AMPLIACIÓN ACUEDUCTO DE IMBERT, PROVINCIA PUERTO PLATA."/>
    <s v="10 - FONDO GENERAL"/>
    <n v="16313"/>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4 - AMPLIACIÓN ACUEDUCTO DEL DISTRITO MUNICIPAL DE CABARETE, MUNICIPIO DE SOSUA, PROVINCIA PUERTO PLATA"/>
    <s v="10 - FONDO GENERAL"/>
    <n v="14949"/>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1 - AMPLIACIÓN ACUEDUCTO EN LA COMUNIDAD LA CATALINA,DISTRITO MUNICIPAL SABANETA DE YÁSICA, MUNICIPIO SOSÚA, PROVINCIA PUERTO PLATA"/>
    <s v="10 - FONDO GENERAL"/>
    <n v="14632"/>
    <s v="18 - PUERTO PLATA"/>
    <n v="0"/>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19 - AMPLIACIÓN SISTEMA DE ABASTECIMIENTO DE AGUA POTABLE MUNICIPIO GUANANICO,PROVINCIA PUERTO PLATA"/>
    <s v="10 - FONDO GENERAL"/>
    <n v="14623"/>
    <s v="18 - PUERTO PLATA"/>
    <n v="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1188027541"/>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33320271.099999998"/>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150000000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756800973.75999999"/>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139999917.91000003"/>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850771.92999999993"/>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68355.16"/>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764572.57"/>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21551.98"/>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135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538586.3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4628"/>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747343.04"/>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36003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7953165.6699999999"/>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1935415.8699999999"/>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437127.04000000004"/>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1 - OBRAS EN EDIFICACIONES"/>
    <s v="N"/>
    <s v="00 - N/A"/>
    <s v="50 - CRÉDITO INTERNO"/>
    <s v="(blank)"/>
    <s v="99 - MULTIPROVINCIAL"/>
    <n v="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358777.76999999996"/>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98685.110000000015"/>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1610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13067708.99"/>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2278543.0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37602.35"/>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10270798.790000001"/>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761033.39"/>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767598.4"/>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1 - OBRAS EN EDIFICACIONES"/>
    <s v="S"/>
    <s v="01 - HABILITACIÓN SALA PARA IMPLEMENTACIÓN DEL SISTEMA DE ANÁLISIS Y MONITOREO DE ACUEDUCTOS Y ALCANTARILLADO, EN LA SEDE CENTRAL DEL INAPA, DISTRITO NACIONAL"/>
    <s v="50 - CRÉDITO INTERNO"/>
    <n v="15307"/>
    <s v="99 - MULTIPROVINCIAL"/>
    <n v="0"/>
    <n v="13536152.24"/>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200128"/>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537104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56500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20856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121345.21"/>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5935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417842.4699999997"/>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384999"/>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2354524.98"/>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1181797.8700000001"/>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29611671.439999998"/>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210700.79999999999"/>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113144.4"/>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192959"/>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173630.28"/>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1 - OBRAS EN EDIFICACIONES"/>
    <s v="S"/>
    <s v="01 - CONSTRUCCIÓN EDIFICIO SEDE DE CORAAPPLATA, PROVINCIA PUERTO PLATA"/>
    <s v="10 - FONDO GENERAL"/>
    <n v="14779"/>
    <s v="18 - PUERTO PLATA"/>
    <n v="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1739138"/>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5440604.5700000003"/>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3 - EQUIPO E INSTRUMENTAL, CIENTÍFICO Y LABORATORIO"/>
    <s v="N"/>
    <s v="00 - N/A"/>
    <s v="30 - FONDOS PROPIOS"/>
    <s v="(blank)"/>
    <s v="99 - MULTIPROVINCIAL"/>
    <n v="0"/>
    <n v="5546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1362543.1099999999"/>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31877"/>
  </r>
  <r>
    <s v="2025"/>
    <x v="3"/>
    <x v="0"/>
    <x v="1"/>
    <x v="7"/>
    <s v="13 - N/A - Empresas públicas no financieras"/>
    <s v="6118 - LOTERIA NACIONAL"/>
    <s v="0001 - LOTERIA NACIONAL"/>
    <s v="4 - SERVICIOS SOCIALES"/>
    <s v="4.5 - Protección social"/>
    <s v="4.5.10 - Asistencia social"/>
    <s v="2.6 - BIENES MUEBLES, INMUEBLES E INTANGIBLES"/>
    <s v="2.6.2 - MOBILIARIO Y EQUIPO DE AUDIO, AUDIOVISUAL, RECREATIVO Y EDUCACIONAL"/>
    <s v="N"/>
    <s v="00 - N/A"/>
    <s v="30 - FONDOS PROPIOS"/>
    <s v="(blank)"/>
    <s v="99 - MULTIPROVINCIAL"/>
    <n v="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112395"/>
  </r>
  <r>
    <s v="2025"/>
    <x v="3"/>
    <x v="0"/>
    <x v="1"/>
    <x v="7"/>
    <s v="13 - N/A - Empresas públicas no financieras"/>
    <s v="6118 - LOTERIA NACIONAL"/>
    <s v="0001 - LOTERIA NACIONAL"/>
    <s v="4 - SERVICIOS SOCIALES"/>
    <s v="4.5 - Protección social"/>
    <s v="4.5.10 - Asistencia social"/>
    <s v="2.6 - BIENES MUEBLES, INMUEBLES E INTANGIBLES"/>
    <s v="2.6.6 - EQUIPOS DE DEFENSA Y SEGURIDAD"/>
    <s v="N"/>
    <s v="00 - N/A"/>
    <s v="30 - FONDOS PROPIOS"/>
    <s v="(blank)"/>
    <s v="99 - MULTIPROVINCIAL"/>
    <n v="0"/>
    <n v="4012"/>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1324359"/>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3796319.2899999996"/>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3789767.4500000007"/>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7 - ACTIVOS BIOLÓGICOS"/>
    <s v="N"/>
    <s v="00 - N/A"/>
    <s v="30 - FONDOS PROPIOS"/>
    <s v="(blank)"/>
    <s v="99 - MULTIPROVINCIAL"/>
    <n v="0"/>
    <n v="61585"/>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1768723.7"/>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3616919.9200000004"/>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2171144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5580020.990000000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11247.2"/>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31320844.579999998"/>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7668514.7400000002"/>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105975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26708691.940000001"/>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895360190.44999993"/>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8"/>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9 - EDIFICIOS, ESTRUCTURAS, TIERRAS, TERRENOS Y OBJETOS DE VALOR"/>
    <s v="N"/>
    <s v="00 - N/A"/>
    <s v="30 - FONDOS PROPIOS"/>
    <s v="(blank)"/>
    <s v="99 - MULTIPROVINCIAL"/>
    <n v="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306735"/>
  </r>
  <r>
    <s v="2025"/>
    <x v="3"/>
    <x v="0"/>
    <x v="1"/>
    <x v="9"/>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9 - EDIFICIOS, ESTRUCTURAS, TIERRAS, TERRENOS Y OBJETOS DE VALOR"/>
    <s v="S"/>
    <s v="16 - AMPLIACIÓN ACUEDUCTO ORIENTAL BARRERA DE SALINIDAD Y TRASVASE A SANTO DOMINGO NORTE, FASE II"/>
    <s v="10 - FONDO GENERAL"/>
    <n v="14534"/>
    <s v="32 - SANTO DOMINGO"/>
    <n v="0"/>
    <n v="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5000000"/>
  </r>
  <r>
    <s v="2025"/>
    <x v="3"/>
    <x v="0"/>
    <x v="1"/>
    <x v="9"/>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28381873"/>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94354909.849999994"/>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983753.6899999995"/>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30109.68"/>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60 - CREDITO EXTERNO"/>
    <s v="(blank)"/>
    <s v="00 - NO CLASIFICADO"/>
    <n v="0"/>
    <n v="1043041.93"/>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8306.41"/>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s v="Grand Total"/>
    <x v="7"/>
    <x v="2"/>
    <x v="3"/>
    <x v="17"/>
    <m/>
    <m/>
    <m/>
    <m/>
    <m/>
    <m/>
    <m/>
    <m/>
    <m/>
    <m/>
    <m/>
    <m/>
    <m/>
    <n v="2561823184729"/>
    <n v="641083230150.66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5FF43E-723D-44E4-BEF5-713666DF5879}" name="PivotTable2"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2">
            <x v="0"/>
            <x v="1"/>
          </reference>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1">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ECB49-AE5D-4885-B570-B212E06A28B1}">
  <dimension ref="A1:F35"/>
  <sheetViews>
    <sheetView showGridLines="0" workbookViewId="0">
      <selection activeCell="F10" sqref="F10"/>
    </sheetView>
  </sheetViews>
  <sheetFormatPr baseColWidth="10" defaultColWidth="11.5703125" defaultRowHeight="15"/>
  <cols>
    <col min="1" max="1" width="52.140625" style="13" bestFit="1" customWidth="1"/>
    <col min="2" max="2" width="27.42578125" style="13" customWidth="1"/>
    <col min="3" max="3" width="33.5703125" style="13" customWidth="1"/>
    <col min="4" max="4" width="7.28515625" style="13"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0" t="s">
        <v>0</v>
      </c>
      <c r="B1" s="180"/>
      <c r="C1" s="180"/>
      <c r="D1" s="180"/>
      <c r="E1" s="180"/>
      <c r="F1" s="180"/>
    </row>
    <row r="2" spans="1:6" ht="20.25">
      <c r="A2" s="181" t="s">
        <v>1</v>
      </c>
      <c r="B2" s="181"/>
      <c r="C2" s="181"/>
      <c r="D2" s="181"/>
      <c r="E2" s="181"/>
      <c r="F2" s="181"/>
    </row>
    <row r="3" spans="1:6">
      <c r="A3" s="182" t="s">
        <v>2</v>
      </c>
      <c r="B3" s="182"/>
      <c r="C3" s="182"/>
      <c r="D3" s="182"/>
      <c r="E3" s="182"/>
      <c r="F3" s="182"/>
    </row>
    <row r="5" spans="1:6" ht="18.75">
      <c r="A5" s="183" t="s">
        <v>23</v>
      </c>
      <c r="B5" s="183"/>
      <c r="C5" s="183"/>
      <c r="D5" s="183"/>
      <c r="E5" s="183"/>
      <c r="F5" s="183"/>
    </row>
    <row r="6" spans="1:6" ht="18.75">
      <c r="A6" s="183" t="s">
        <v>348</v>
      </c>
      <c r="B6" s="183"/>
      <c r="C6" s="183"/>
      <c r="D6" s="183"/>
      <c r="E6" s="183"/>
      <c r="F6" s="183"/>
    </row>
    <row r="7" spans="1:6">
      <c r="A7" s="178" t="s">
        <v>1842</v>
      </c>
      <c r="B7" s="178"/>
      <c r="C7" s="178"/>
      <c r="D7" s="178"/>
      <c r="E7" s="178"/>
      <c r="F7" s="178"/>
    </row>
    <row r="8" spans="1:6">
      <c r="A8" s="178" t="s">
        <v>1843</v>
      </c>
      <c r="B8" s="178"/>
      <c r="C8" s="178"/>
      <c r="D8" s="178"/>
      <c r="E8" s="178"/>
      <c r="F8" s="178"/>
    </row>
    <row r="9" spans="1:6" ht="15.75">
      <c r="A9" s="179" t="s">
        <v>1839</v>
      </c>
      <c r="B9" s="179"/>
      <c r="C9" s="179"/>
      <c r="D9" s="179"/>
      <c r="E9" s="179"/>
      <c r="F9" s="179"/>
    </row>
    <row r="13" spans="1:6">
      <c r="A13" s="170" t="s">
        <v>1844</v>
      </c>
      <c r="B13" s="170" t="s">
        <v>349</v>
      </c>
      <c r="C13" s="13" t="s">
        <v>355</v>
      </c>
    </row>
    <row r="14" spans="1:6">
      <c r="A14" s="165" t="s">
        <v>350</v>
      </c>
      <c r="B14" s="166">
        <v>1592355121494</v>
      </c>
      <c r="C14" s="166">
        <v>521521512764.44012</v>
      </c>
    </row>
    <row r="15" spans="1:6">
      <c r="A15" s="167" t="s">
        <v>11</v>
      </c>
      <c r="B15" s="166">
        <v>1484234610959</v>
      </c>
      <c r="C15" s="166">
        <v>473824449586.12012</v>
      </c>
    </row>
    <row r="16" spans="1:6">
      <c r="A16" s="168" t="s">
        <v>12</v>
      </c>
      <c r="B16" s="166">
        <v>1308196684792</v>
      </c>
      <c r="C16" s="166">
        <v>432120172547.96008</v>
      </c>
    </row>
    <row r="17" spans="1:3">
      <c r="A17" s="169" t="s">
        <v>25</v>
      </c>
      <c r="B17" s="166">
        <v>516919627204</v>
      </c>
      <c r="C17" s="166">
        <v>153236014028.49017</v>
      </c>
    </row>
    <row r="18" spans="1:3">
      <c r="A18" s="169" t="s">
        <v>26</v>
      </c>
      <c r="B18" s="166">
        <v>90986168678</v>
      </c>
      <c r="C18" s="166">
        <v>26713842603.280003</v>
      </c>
    </row>
    <row r="19" spans="1:3">
      <c r="A19" s="169" t="s">
        <v>13</v>
      </c>
      <c r="B19" s="166">
        <v>298486441612</v>
      </c>
      <c r="C19" s="166">
        <v>91158140914.099991</v>
      </c>
    </row>
    <row r="20" spans="1:3">
      <c r="A20" s="169" t="s">
        <v>27</v>
      </c>
      <c r="B20" s="166">
        <v>13500000000</v>
      </c>
      <c r="C20" s="166">
        <v>7987272260.4399986</v>
      </c>
    </row>
    <row r="21" spans="1:3">
      <c r="A21" s="169" t="s">
        <v>28</v>
      </c>
      <c r="B21" s="166">
        <v>388252040903</v>
      </c>
      <c r="C21" s="166">
        <v>151637844215.78995</v>
      </c>
    </row>
    <row r="22" spans="1:3">
      <c r="A22" s="169" t="s">
        <v>29</v>
      </c>
      <c r="B22" s="166">
        <v>52406395</v>
      </c>
      <c r="C22" s="166">
        <v>1387058525.8599999</v>
      </c>
    </row>
    <row r="23" spans="1:3">
      <c r="A23" s="168" t="s">
        <v>14</v>
      </c>
      <c r="B23" s="166">
        <v>176037926167</v>
      </c>
      <c r="C23" s="166">
        <v>41704277038.160004</v>
      </c>
    </row>
    <row r="24" spans="1:3">
      <c r="A24" s="169" t="s">
        <v>30</v>
      </c>
      <c r="B24" s="166">
        <v>53162528542</v>
      </c>
      <c r="C24" s="166">
        <v>15194996060.660006</v>
      </c>
    </row>
    <row r="25" spans="1:3">
      <c r="A25" s="169" t="s">
        <v>31</v>
      </c>
      <c r="B25" s="166">
        <v>60255319620</v>
      </c>
      <c r="C25" s="166">
        <v>8444576215.239995</v>
      </c>
    </row>
    <row r="26" spans="1:3">
      <c r="A26" s="169" t="s">
        <v>32</v>
      </c>
      <c r="B26" s="166">
        <v>10094704</v>
      </c>
      <c r="C26" s="166">
        <v>21997196.93</v>
      </c>
    </row>
    <row r="27" spans="1:3">
      <c r="A27" s="169" t="s">
        <v>33</v>
      </c>
      <c r="B27" s="166">
        <v>1045835769</v>
      </c>
      <c r="C27" s="166">
        <v>372972061.93000001</v>
      </c>
    </row>
    <row r="28" spans="1:3">
      <c r="A28" s="169" t="s">
        <v>34</v>
      </c>
      <c r="B28" s="166">
        <v>60117023257</v>
      </c>
      <c r="C28" s="166">
        <v>17669735503.399998</v>
      </c>
    </row>
    <row r="29" spans="1:3">
      <c r="A29" s="169" t="s">
        <v>35</v>
      </c>
      <c r="B29" s="166">
        <v>1447124275</v>
      </c>
      <c r="C29" s="166">
        <v>0</v>
      </c>
    </row>
    <row r="30" spans="1:3">
      <c r="A30" s="167" t="s">
        <v>351</v>
      </c>
      <c r="B30" s="166">
        <v>108120510535</v>
      </c>
      <c r="C30" s="166">
        <v>47697063178.320007</v>
      </c>
    </row>
    <row r="31" spans="1:3">
      <c r="A31" s="168" t="s">
        <v>22</v>
      </c>
      <c r="B31" s="166">
        <v>108120510535</v>
      </c>
      <c r="C31" s="166">
        <v>47697063178.320007</v>
      </c>
    </row>
    <row r="32" spans="1:3">
      <c r="A32" s="169" t="s">
        <v>37</v>
      </c>
      <c r="B32" s="166">
        <v>5117721882</v>
      </c>
      <c r="C32" s="166">
        <v>0</v>
      </c>
    </row>
    <row r="33" spans="1:3">
      <c r="A33" s="169" t="s">
        <v>38</v>
      </c>
      <c r="B33" s="166">
        <v>103002788653</v>
      </c>
      <c r="C33" s="166">
        <v>47697063178.320007</v>
      </c>
    </row>
    <row r="34" spans="1:3">
      <c r="A34" s="169" t="s">
        <v>352</v>
      </c>
      <c r="B34" s="166">
        <v>0</v>
      </c>
      <c r="C34" s="166">
        <v>0</v>
      </c>
    </row>
    <row r="35" spans="1:3">
      <c r="A35" s="165" t="s">
        <v>1845</v>
      </c>
      <c r="B35" s="166">
        <v>1592355121494</v>
      </c>
      <c r="C35" s="166">
        <v>521521512764.44012</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12" sqref="J12"/>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0" t="s">
        <v>0</v>
      </c>
      <c r="B1" s="180"/>
      <c r="C1" s="180"/>
      <c r="D1" s="180"/>
      <c r="E1" s="180"/>
      <c r="F1" s="180"/>
      <c r="G1" s="180"/>
      <c r="H1" s="180"/>
      <c r="I1" s="180"/>
    </row>
    <row r="2" spans="1:14" ht="20.25">
      <c r="A2" s="181" t="s">
        <v>1</v>
      </c>
      <c r="B2" s="181"/>
      <c r="C2" s="181"/>
      <c r="D2" s="181"/>
      <c r="E2" s="181"/>
      <c r="F2" s="181"/>
      <c r="G2" s="181"/>
      <c r="H2" s="181"/>
      <c r="I2" s="181"/>
    </row>
    <row r="3" spans="1:14" s="15" customFormat="1" ht="28.5" customHeight="1">
      <c r="A3" s="185" t="s">
        <v>2</v>
      </c>
      <c r="B3" s="185"/>
      <c r="C3" s="185"/>
      <c r="D3" s="185"/>
      <c r="E3" s="185"/>
      <c r="F3" s="185"/>
      <c r="G3" s="185"/>
      <c r="H3" s="185"/>
      <c r="I3" s="185"/>
      <c r="N3" s="16"/>
    </row>
    <row r="4" spans="1:14" ht="18.75" customHeight="1">
      <c r="A4" s="186" t="s">
        <v>3</v>
      </c>
      <c r="B4" s="186"/>
      <c r="C4" s="186"/>
      <c r="D4" s="186"/>
      <c r="E4" s="186"/>
      <c r="F4" s="186"/>
      <c r="G4" s="186"/>
      <c r="H4" s="186"/>
      <c r="I4" s="186"/>
    </row>
    <row r="5" spans="1:14" ht="18.75" customHeight="1">
      <c r="A5" s="186" t="s">
        <v>4</v>
      </c>
      <c r="B5" s="186"/>
      <c r="C5" s="186"/>
      <c r="D5" s="186"/>
      <c r="E5" s="186"/>
      <c r="F5" s="186"/>
      <c r="G5" s="186"/>
      <c r="H5" s="186"/>
      <c r="I5" s="186"/>
    </row>
    <row r="6" spans="1:14" ht="18.75">
      <c r="A6" s="184" t="s">
        <v>1840</v>
      </c>
      <c r="B6" s="184"/>
      <c r="C6" s="184"/>
      <c r="D6" s="184"/>
      <c r="E6" s="184"/>
      <c r="F6" s="184"/>
      <c r="G6" s="184"/>
      <c r="H6" s="184"/>
      <c r="I6" s="184"/>
    </row>
    <row r="7" spans="1:14" ht="18.75">
      <c r="A7" s="190" t="s">
        <v>319</v>
      </c>
      <c r="B7" s="190"/>
      <c r="C7" s="190"/>
      <c r="D7" s="190"/>
      <c r="E7" s="190"/>
      <c r="F7" s="190"/>
      <c r="G7" s="190"/>
      <c r="H7" s="190"/>
      <c r="I7" s="190"/>
    </row>
    <row r="8" spans="1:14" ht="15.75">
      <c r="A8" s="191" t="s">
        <v>5</v>
      </c>
      <c r="B8" s="191"/>
      <c r="C8" s="191"/>
      <c r="D8" s="191"/>
      <c r="E8" s="191"/>
      <c r="F8" s="191"/>
      <c r="G8" s="191"/>
      <c r="H8" s="191"/>
      <c r="I8" s="191"/>
    </row>
    <row r="9" spans="1:14" ht="15.75">
      <c r="A9" s="18"/>
      <c r="B9" s="18"/>
      <c r="C9" s="18"/>
      <c r="D9" s="18"/>
      <c r="E9" s="18"/>
      <c r="F9" s="18"/>
    </row>
    <row r="10" spans="1:14" ht="15" customHeight="1">
      <c r="C10" s="192" t="s">
        <v>6</v>
      </c>
      <c r="D10" s="19" t="s">
        <v>364</v>
      </c>
      <c r="E10" s="193" t="s">
        <v>343</v>
      </c>
      <c r="F10" s="193" t="s">
        <v>344</v>
      </c>
      <c r="G10" s="193" t="s">
        <v>316</v>
      </c>
    </row>
    <row r="11" spans="1:14" ht="15.75" thickBot="1">
      <c r="C11" s="192"/>
      <c r="D11" s="19" t="s">
        <v>319</v>
      </c>
      <c r="E11" s="194"/>
      <c r="F11" s="194"/>
      <c r="G11" s="194"/>
    </row>
    <row r="12" spans="1:14">
      <c r="C12" s="192"/>
      <c r="D12" s="20">
        <v>1</v>
      </c>
      <c r="E12" s="20">
        <v>2</v>
      </c>
      <c r="F12" s="20" t="s">
        <v>345</v>
      </c>
      <c r="G12" s="20" t="s">
        <v>353</v>
      </c>
    </row>
    <row r="13" spans="1:14" ht="15.75" thickBot="1">
      <c r="C13" s="24" t="s">
        <v>7</v>
      </c>
      <c r="D13" s="25">
        <f>SUM(D14:D17)</f>
        <v>1241364.7314939999</v>
      </c>
      <c r="E13" s="25">
        <f>SUM(E14:E17)</f>
        <v>442173.80000000005</v>
      </c>
      <c r="F13" s="116">
        <f>IFERROR(E13/D13,"-")</f>
        <v>0.35619974434736651</v>
      </c>
      <c r="G13" s="128">
        <f>E13/$D$34</f>
        <v>5.4853935152444092E-2</v>
      </c>
      <c r="I13" s="21"/>
      <c r="L13" s="13" t="s">
        <v>317</v>
      </c>
    </row>
    <row r="14" spans="1:14">
      <c r="C14" s="125" t="s">
        <v>8</v>
      </c>
      <c r="D14" s="129">
        <v>1239893.213947</v>
      </c>
      <c r="E14" s="129">
        <v>441740.7</v>
      </c>
      <c r="F14" s="130">
        <f t="shared" ref="F14:F21" si="0">IFERROR(E14/D14,"-")</f>
        <v>0.35627318145712705</v>
      </c>
      <c r="G14" s="131">
        <f t="shared" ref="G14:G20" si="1">E14/$D$34</f>
        <v>5.4800206868872055E-2</v>
      </c>
      <c r="I14" s="10"/>
    </row>
    <row r="15" spans="1:14">
      <c r="C15" s="125" t="s">
        <v>9</v>
      </c>
      <c r="D15" s="129">
        <v>535.15810899999997</v>
      </c>
      <c r="E15" s="129">
        <v>300.2</v>
      </c>
      <c r="F15" s="130">
        <f t="shared" si="0"/>
        <v>0.56095571561263591</v>
      </c>
      <c r="G15" s="131">
        <f t="shared" si="1"/>
        <v>3.7241354717904394E-5</v>
      </c>
      <c r="I15" s="10"/>
      <c r="J15" s="118"/>
    </row>
    <row r="16" spans="1:14">
      <c r="C16" s="125" t="s">
        <v>10</v>
      </c>
      <c r="D16" s="129">
        <v>0</v>
      </c>
      <c r="E16" s="129">
        <v>35.200000000000003</v>
      </c>
      <c r="F16" s="130" t="str">
        <f>IFERROR(E16/D16,"-")</f>
        <v>-</v>
      </c>
      <c r="G16" s="131">
        <f t="shared" si="1"/>
        <v>4.3667411261500158E-6</v>
      </c>
      <c r="I16" s="10"/>
    </row>
    <row r="17" spans="3:10">
      <c r="C17" s="125" t="s">
        <v>365</v>
      </c>
      <c r="D17" s="129">
        <v>936.35943799999995</v>
      </c>
      <c r="E17" s="129">
        <v>97.7</v>
      </c>
      <c r="F17" s="130">
        <f t="shared" si="0"/>
        <v>0.1043402736546134</v>
      </c>
      <c r="G17" s="131">
        <f t="shared" si="1"/>
        <v>1.2120187727978879E-5</v>
      </c>
    </row>
    <row r="18" spans="3:10">
      <c r="C18" s="24" t="s">
        <v>11</v>
      </c>
      <c r="D18" s="25">
        <f>D19+D21</f>
        <v>1484234.6109590002</v>
      </c>
      <c r="E18" s="25">
        <f>E19+E21</f>
        <v>473824.44958612026</v>
      </c>
      <c r="F18" s="116">
        <f t="shared" si="0"/>
        <v>0.31923824312382171</v>
      </c>
      <c r="G18" s="128">
        <f>E18/$D$34</f>
        <v>5.878036109611097E-2</v>
      </c>
    </row>
    <row r="19" spans="3:10">
      <c r="C19" s="125" t="s">
        <v>12</v>
      </c>
      <c r="D19" s="129">
        <v>1308196.6847920001</v>
      </c>
      <c r="E19" s="129">
        <f>Económica!D14</f>
        <v>432120.17254796025</v>
      </c>
      <c r="F19" s="130">
        <f t="shared" si="0"/>
        <v>0.33031743435175137</v>
      </c>
      <c r="G19" s="131">
        <f t="shared" si="1"/>
        <v>5.3606730934778947E-2</v>
      </c>
    </row>
    <row r="20" spans="3:10">
      <c r="C20" s="125" t="s">
        <v>13</v>
      </c>
      <c r="D20" s="129">
        <v>298486.441612</v>
      </c>
      <c r="E20" s="129">
        <f>Económica!D17</f>
        <v>91158.140914099989</v>
      </c>
      <c r="F20" s="130">
        <f t="shared" si="0"/>
        <v>0.3054012786034539</v>
      </c>
      <c r="G20" s="131">
        <f t="shared" si="1"/>
        <v>1.1308636446391443E-2</v>
      </c>
    </row>
    <row r="21" spans="3:10">
      <c r="C21" s="125" t="s">
        <v>14</v>
      </c>
      <c r="D21" s="129">
        <v>176037.926167</v>
      </c>
      <c r="E21" s="129">
        <f>Económica!D21</f>
        <v>41704.277038159991</v>
      </c>
      <c r="F21" s="130">
        <f t="shared" si="0"/>
        <v>0.23690506895995153</v>
      </c>
      <c r="G21" s="131">
        <f>E21/$D$34</f>
        <v>5.1736301613320166E-3</v>
      </c>
      <c r="J21" s="22"/>
    </row>
    <row r="22" spans="3:10">
      <c r="C22" s="132" t="s">
        <v>15</v>
      </c>
      <c r="D22" s="132"/>
      <c r="E22" s="132"/>
      <c r="F22" s="133"/>
      <c r="G22" s="23"/>
    </row>
    <row r="23" spans="3:10">
      <c r="C23" s="134" t="s">
        <v>16</v>
      </c>
      <c r="D23" s="135">
        <f>(D14+D15)-D19</f>
        <v>-67768.312736000167</v>
      </c>
      <c r="E23" s="135">
        <f>(E14+E15)-E19</f>
        <v>9920.7274520397768</v>
      </c>
      <c r="F23" s="130">
        <f>IFERROR(E23/D23,"-")</f>
        <v>-0.146391831986244</v>
      </c>
      <c r="G23" s="136">
        <f>E23/$D$34</f>
        <v>1.2307172888110099E-3</v>
      </c>
      <c r="I23" s="117"/>
    </row>
    <row r="24" spans="3:10">
      <c r="C24" s="134" t="s">
        <v>17</v>
      </c>
      <c r="D24" s="135">
        <f>(D16+D17)-D21</f>
        <v>-175101.56672899998</v>
      </c>
      <c r="E24" s="135">
        <f>(E16+E17)-E21</f>
        <v>-41571.37703815999</v>
      </c>
      <c r="F24" s="130">
        <f>IFERROR(E24/D24,"-")</f>
        <v>0.23741293590193227</v>
      </c>
      <c r="G24" s="136">
        <f>E24/$D$34</f>
        <v>-5.157143232477888E-3</v>
      </c>
    </row>
    <row r="25" spans="3:10">
      <c r="C25" s="134" t="s">
        <v>18</v>
      </c>
      <c r="D25" s="135">
        <f>(D13-(D18-D20))</f>
        <v>55616.56214699964</v>
      </c>
      <c r="E25" s="135">
        <f>(E13-(E18-E20))</f>
        <v>59507.491327979777</v>
      </c>
      <c r="F25" s="130">
        <f>IFERROR(E25/D25,"-")</f>
        <v>1.069959900985898</v>
      </c>
      <c r="G25" s="136">
        <f>E25/$D$34</f>
        <v>7.3822105027245653E-3</v>
      </c>
    </row>
    <row r="26" spans="3:10">
      <c r="C26" s="134" t="s">
        <v>19</v>
      </c>
      <c r="D26" s="135">
        <f>D13-D18</f>
        <v>-242869.87946500024</v>
      </c>
      <c r="E26" s="135">
        <f>E13-E18</f>
        <v>-31650.649586120213</v>
      </c>
      <c r="F26" s="130">
        <f>IFERROR(E26/D26,"-")</f>
        <v>0.13031936959758469</v>
      </c>
      <c r="G26" s="136">
        <f>E26/$D$34</f>
        <v>-3.926425943666878E-3</v>
      </c>
    </row>
    <row r="27" spans="3:10">
      <c r="C27" s="132" t="s">
        <v>20</v>
      </c>
      <c r="D27" s="137">
        <f>D29-D31</f>
        <v>242869.87946500001</v>
      </c>
      <c r="E27" s="137">
        <f>E29-E31</f>
        <v>166671.13682168</v>
      </c>
      <c r="F27" s="133">
        <f>IFERROR(E27/D27,"-")</f>
        <v>0.68625692567899921</v>
      </c>
      <c r="G27" s="138">
        <f>E27/$D$34</f>
        <v>2.0676412150608132E-2</v>
      </c>
    </row>
    <row r="28" spans="3:10">
      <c r="C28" s="139"/>
      <c r="D28" s="139"/>
      <c r="E28" s="139"/>
      <c r="F28" s="140"/>
      <c r="G28" s="136"/>
    </row>
    <row r="29" spans="3:10" ht="17.25" customHeight="1">
      <c r="C29" s="24" t="s">
        <v>21</v>
      </c>
      <c r="D29" s="25">
        <v>350990.39</v>
      </c>
      <c r="E29" s="25">
        <v>214368.2</v>
      </c>
      <c r="F29" s="116">
        <f>IFERROR(E29/D29,"-")</f>
        <v>0.61075233427331155</v>
      </c>
      <c r="G29" s="109">
        <f>E29/$D$34</f>
        <v>2.6593478269282721E-2</v>
      </c>
    </row>
    <row r="30" spans="3:10">
      <c r="C30" s="141"/>
      <c r="D30" s="142"/>
      <c r="E30" s="142"/>
      <c r="F30" s="143"/>
      <c r="G30" s="136"/>
    </row>
    <row r="31" spans="3:10">
      <c r="C31" s="24" t="s">
        <v>22</v>
      </c>
      <c r="D31" s="25">
        <v>108120.51053499999</v>
      </c>
      <c r="E31" s="25">
        <f>Económica!D29</f>
        <v>47697.063178320001</v>
      </c>
      <c r="F31" s="116">
        <f>IFERROR(E31/D31,"-")</f>
        <v>0.44114722490955915</v>
      </c>
      <c r="G31" s="110">
        <f>E31/$D$34</f>
        <v>5.9170661186745887E-3</v>
      </c>
    </row>
    <row r="32" spans="3:10">
      <c r="F32" s="117"/>
    </row>
    <row r="33" spans="3:8" ht="15.75" thickBot="1"/>
    <row r="34" spans="3:8" ht="15.75" thickBot="1">
      <c r="C34" s="126" t="s">
        <v>309</v>
      </c>
      <c r="D34" s="127">
        <v>8060931.2489825701</v>
      </c>
    </row>
    <row r="35" spans="3:8" ht="19.149999999999999" customHeight="1">
      <c r="C35" s="150" t="s">
        <v>360</v>
      </c>
      <c r="E35" s="27"/>
      <c r="F35" s="28"/>
      <c r="G35" s="29"/>
      <c r="H35" s="30"/>
    </row>
    <row r="36" spans="3:8" ht="12.75" customHeight="1">
      <c r="C36" s="151" t="s">
        <v>346</v>
      </c>
      <c r="H36" s="30"/>
    </row>
    <row r="37" spans="3:8">
      <c r="C37" s="188" t="s">
        <v>374</v>
      </c>
      <c r="D37" s="188"/>
      <c r="E37" s="188"/>
      <c r="F37" s="188"/>
      <c r="G37" s="188"/>
      <c r="H37" s="30"/>
    </row>
    <row r="38" spans="3:8" ht="34.5" customHeight="1">
      <c r="C38" s="189" t="s">
        <v>1841</v>
      </c>
      <c r="D38" s="189"/>
      <c r="E38" s="189"/>
      <c r="F38" s="189"/>
      <c r="G38" s="189"/>
      <c r="H38" s="154"/>
    </row>
    <row r="39" spans="3:8">
      <c r="C39" s="189" t="s">
        <v>366</v>
      </c>
      <c r="D39" s="189"/>
      <c r="E39" s="189"/>
      <c r="F39" s="189"/>
      <c r="G39" s="189"/>
      <c r="H39" s="189"/>
    </row>
    <row r="40" spans="3:8">
      <c r="C40" s="187" t="s">
        <v>361</v>
      </c>
      <c r="D40" s="187"/>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D31" sqref="D31"/>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0" t="s">
        <v>0</v>
      </c>
      <c r="B1" s="180"/>
      <c r="C1" s="180"/>
      <c r="D1" s="180"/>
      <c r="E1" s="180"/>
      <c r="F1" s="34"/>
      <c r="G1" s="34"/>
    </row>
    <row r="2" spans="1:9" ht="21" customHeight="1">
      <c r="A2" s="181" t="s">
        <v>1</v>
      </c>
      <c r="B2" s="181"/>
      <c r="C2" s="181"/>
      <c r="D2" s="181"/>
      <c r="E2" s="181"/>
      <c r="F2" s="35"/>
      <c r="G2" s="35"/>
    </row>
    <row r="3" spans="1:9" ht="15" customHeight="1">
      <c r="A3" s="182" t="s">
        <v>2</v>
      </c>
      <c r="B3" s="182"/>
      <c r="C3" s="182"/>
      <c r="D3" s="182"/>
      <c r="E3" s="182"/>
      <c r="F3" s="36"/>
      <c r="G3" s="37"/>
    </row>
    <row r="4" spans="1:9" ht="18.75">
      <c r="A4" s="195" t="s">
        <v>23</v>
      </c>
      <c r="B4" s="195"/>
      <c r="C4" s="195"/>
      <c r="D4" s="195"/>
      <c r="E4" s="195"/>
      <c r="F4" s="38"/>
      <c r="G4" s="39"/>
    </row>
    <row r="5" spans="1:9" ht="18.75" customHeight="1">
      <c r="A5" s="183" t="s">
        <v>24</v>
      </c>
      <c r="B5" s="183"/>
      <c r="C5" s="183"/>
      <c r="D5" s="183"/>
      <c r="E5" s="183"/>
      <c r="F5" s="38"/>
      <c r="G5" s="38"/>
    </row>
    <row r="6" spans="1:9" ht="18.75">
      <c r="A6" s="197" t="s">
        <v>1840</v>
      </c>
      <c r="B6" s="197"/>
      <c r="C6" s="197"/>
      <c r="D6" s="197"/>
      <c r="E6" s="197"/>
      <c r="F6" s="10"/>
      <c r="G6" s="41"/>
    </row>
    <row r="7" spans="1:9" ht="18.75">
      <c r="A7" s="190" t="s">
        <v>319</v>
      </c>
      <c r="B7" s="190"/>
      <c r="C7" s="190"/>
      <c r="D7" s="190"/>
      <c r="E7" s="190"/>
      <c r="F7" s="42"/>
      <c r="G7" s="42"/>
      <c r="H7" s="42"/>
      <c r="I7" s="42"/>
    </row>
    <row r="8" spans="1:9" ht="15.75">
      <c r="A8" s="179" t="s">
        <v>5</v>
      </c>
      <c r="B8" s="179"/>
      <c r="C8" s="179"/>
      <c r="D8" s="179"/>
      <c r="E8" s="179"/>
      <c r="F8" s="10"/>
      <c r="G8" s="43"/>
    </row>
    <row r="9" spans="1:9">
      <c r="F9" s="10"/>
    </row>
    <row r="10" spans="1:9">
      <c r="F10" s="10"/>
      <c r="G10" s="10"/>
    </row>
    <row r="11" spans="1:9" ht="15" customHeight="1">
      <c r="B11" s="196" t="s">
        <v>6</v>
      </c>
      <c r="C11" s="45" t="s">
        <v>364</v>
      </c>
      <c r="D11" s="198" t="s">
        <v>343</v>
      </c>
      <c r="F11" s="10"/>
    </row>
    <row r="12" spans="1:9" ht="15" customHeight="1">
      <c r="B12" s="196"/>
      <c r="C12" s="19" t="s">
        <v>319</v>
      </c>
      <c r="D12" s="198"/>
      <c r="E12" s="10"/>
      <c r="F12" s="10"/>
      <c r="G12" s="10"/>
      <c r="H12" s="10"/>
    </row>
    <row r="13" spans="1:9">
      <c r="B13" s="46" t="s">
        <v>11</v>
      </c>
      <c r="C13" s="47">
        <f>+C14+C21</f>
        <v>1484234.610959</v>
      </c>
      <c r="D13" s="47">
        <f>+D14+D21</f>
        <v>473824.44958612026</v>
      </c>
      <c r="F13" s="10"/>
      <c r="G13" s="10"/>
      <c r="H13" s="10"/>
    </row>
    <row r="14" spans="1:9">
      <c r="B14" s="48" t="s">
        <v>12</v>
      </c>
      <c r="C14" s="49">
        <f>SUM(C15:C20)</f>
        <v>1308196.6847919999</v>
      </c>
      <c r="D14" s="49">
        <f>SUM(D15:D20)</f>
        <v>432120.17254796025</v>
      </c>
      <c r="F14" s="10"/>
      <c r="G14" s="10"/>
      <c r="H14" s="10"/>
    </row>
    <row r="15" spans="1:9" ht="12.75" customHeight="1">
      <c r="B15" s="50" t="s">
        <v>25</v>
      </c>
      <c r="C15" s="51">
        <v>516919.62720400002</v>
      </c>
      <c r="D15" s="51">
        <v>153236.01402849026</v>
      </c>
      <c r="E15" s="51"/>
      <c r="F15" s="10"/>
      <c r="G15" s="10"/>
      <c r="H15" s="10"/>
    </row>
    <row r="16" spans="1:9">
      <c r="B16" s="50" t="s">
        <v>26</v>
      </c>
      <c r="C16" s="51">
        <v>90986.168678000002</v>
      </c>
      <c r="D16" s="51">
        <v>26713.842603279998</v>
      </c>
      <c r="E16" s="52"/>
      <c r="F16" s="10"/>
      <c r="G16" s="10"/>
    </row>
    <row r="17" spans="2:9">
      <c r="B17" s="50" t="s">
        <v>13</v>
      </c>
      <c r="C17" s="51">
        <v>298486.441612</v>
      </c>
      <c r="D17" s="51">
        <v>91158.140914099989</v>
      </c>
      <c r="E17" s="51"/>
      <c r="F17" s="10"/>
      <c r="G17" s="10"/>
    </row>
    <row r="18" spans="2:9">
      <c r="B18" s="50" t="s">
        <v>27</v>
      </c>
      <c r="C18" s="53">
        <v>13500</v>
      </c>
      <c r="D18" s="53">
        <v>7987.2722604399996</v>
      </c>
      <c r="E18" s="54"/>
      <c r="F18" s="10"/>
      <c r="G18" s="10"/>
    </row>
    <row r="19" spans="2:9">
      <c r="B19" s="50" t="s">
        <v>28</v>
      </c>
      <c r="C19" s="51">
        <v>388252.04090299999</v>
      </c>
      <c r="D19" s="51">
        <v>151637.84421578998</v>
      </c>
      <c r="E19" s="51"/>
      <c r="F19" s="10"/>
      <c r="G19" s="10"/>
    </row>
    <row r="20" spans="2:9">
      <c r="B20" s="50" t="s">
        <v>29</v>
      </c>
      <c r="C20" s="51">
        <v>52.406395000000003</v>
      </c>
      <c r="D20" s="51">
        <v>1387.0585258599999</v>
      </c>
      <c r="E20" s="51"/>
      <c r="F20" s="10"/>
      <c r="G20" s="10"/>
      <c r="I20" s="10"/>
    </row>
    <row r="21" spans="2:9">
      <c r="B21" s="48" t="s">
        <v>14</v>
      </c>
      <c r="C21" s="49">
        <f>SUM(C22:C27)</f>
        <v>176037.92616700003</v>
      </c>
      <c r="D21" s="49">
        <f>SUM(D22:D27)</f>
        <v>41704.277038159991</v>
      </c>
      <c r="E21" s="51"/>
      <c r="F21" s="10"/>
      <c r="G21" s="10"/>
      <c r="H21" s="10"/>
    </row>
    <row r="22" spans="2:9">
      <c r="B22" s="50" t="s">
        <v>30</v>
      </c>
      <c r="C22" s="51">
        <v>53162.528542</v>
      </c>
      <c r="D22" s="51">
        <v>15194.996060660003</v>
      </c>
      <c r="E22" s="51"/>
      <c r="F22" s="10"/>
      <c r="G22" s="10"/>
      <c r="H22" s="55"/>
    </row>
    <row r="23" spans="2:9">
      <c r="B23" s="50" t="s">
        <v>31</v>
      </c>
      <c r="C23" s="51">
        <v>60255.319620000002</v>
      </c>
      <c r="D23" s="51">
        <v>8444.576215239993</v>
      </c>
      <c r="E23" s="51"/>
      <c r="F23" s="10"/>
      <c r="G23" s="10"/>
    </row>
    <row r="24" spans="2:9">
      <c r="B24" s="50" t="s">
        <v>32</v>
      </c>
      <c r="C24" s="51">
        <v>10.094704</v>
      </c>
      <c r="D24" s="51">
        <v>21.997196930000001</v>
      </c>
      <c r="E24" s="51"/>
      <c r="F24" s="10"/>
      <c r="G24" s="10"/>
    </row>
    <row r="25" spans="2:9">
      <c r="B25" s="50" t="s">
        <v>33</v>
      </c>
      <c r="C25" s="51">
        <v>1045.835769</v>
      </c>
      <c r="D25" s="51">
        <v>372.97206193</v>
      </c>
      <c r="E25" s="51"/>
      <c r="F25" s="10"/>
      <c r="G25" s="10"/>
    </row>
    <row r="26" spans="2:9">
      <c r="B26" s="50" t="s">
        <v>34</v>
      </c>
      <c r="C26" s="51">
        <v>60117.023257000001</v>
      </c>
      <c r="D26" s="51">
        <v>17669.735503399996</v>
      </c>
      <c r="E26" s="51"/>
      <c r="F26" s="10"/>
      <c r="G26" s="10"/>
    </row>
    <row r="27" spans="2:9">
      <c r="B27" s="50" t="s">
        <v>35</v>
      </c>
      <c r="C27" s="51">
        <v>1447.1242749999999</v>
      </c>
      <c r="D27" s="51">
        <v>0</v>
      </c>
      <c r="E27" s="51"/>
      <c r="F27" s="10"/>
      <c r="G27" s="10"/>
    </row>
    <row r="28" spans="2:9">
      <c r="B28" s="46" t="s">
        <v>36</v>
      </c>
      <c r="C28" s="47">
        <f>C29</f>
        <v>108120.51053499999</v>
      </c>
      <c r="D28" s="47">
        <f>D29</f>
        <v>47697.063178320001</v>
      </c>
      <c r="E28" s="51"/>
      <c r="F28" s="10"/>
      <c r="G28" s="10"/>
    </row>
    <row r="29" spans="2:9">
      <c r="B29" s="48" t="s">
        <v>22</v>
      </c>
      <c r="C29" s="49">
        <f>SUM(C30:C32)</f>
        <v>108120.51053499999</v>
      </c>
      <c r="D29" s="49">
        <f>SUM(D30:D32)</f>
        <v>47697.063178320001</v>
      </c>
      <c r="E29" s="51"/>
      <c r="F29" s="10"/>
      <c r="G29" s="10"/>
    </row>
    <row r="30" spans="2:9">
      <c r="B30" s="50" t="s">
        <v>37</v>
      </c>
      <c r="C30" s="51">
        <v>5117.7218819999998</v>
      </c>
      <c r="D30" s="56">
        <v>0</v>
      </c>
      <c r="E30" s="51"/>
      <c r="F30" s="10"/>
      <c r="G30" s="10"/>
    </row>
    <row r="31" spans="2:9">
      <c r="B31" s="50" t="s">
        <v>38</v>
      </c>
      <c r="C31" s="51">
        <v>103002.788653</v>
      </c>
      <c r="D31" s="51">
        <v>47697.063178320001</v>
      </c>
      <c r="E31" s="51"/>
      <c r="F31" s="10"/>
      <c r="G31" s="10"/>
    </row>
    <row r="32" spans="2:9">
      <c r="B32" s="50" t="s">
        <v>315</v>
      </c>
      <c r="C32" s="56">
        <v>0</v>
      </c>
      <c r="D32" s="56">
        <v>0</v>
      </c>
      <c r="G32" s="10"/>
    </row>
    <row r="33" spans="2:19" ht="15" customHeight="1">
      <c r="B33" s="57" t="s">
        <v>39</v>
      </c>
      <c r="C33" s="58">
        <f>C13+C28</f>
        <v>1592355.1214939998</v>
      </c>
      <c r="D33" s="58">
        <f>D13+D28</f>
        <v>521521.51276444027</v>
      </c>
      <c r="G33" s="10"/>
      <c r="H33" s="29"/>
      <c r="I33" s="29"/>
      <c r="J33" s="29"/>
      <c r="K33" s="29"/>
      <c r="L33" s="29"/>
      <c r="M33" s="29"/>
      <c r="N33" s="29"/>
    </row>
    <row r="34" spans="2:19" ht="19.149999999999999" customHeight="1">
      <c r="B34" s="150" t="s">
        <v>360</v>
      </c>
      <c r="D34" s="27"/>
      <c r="E34" s="28"/>
      <c r="F34" s="29"/>
      <c r="G34" s="30"/>
      <c r="H34" s="29"/>
      <c r="I34" s="29"/>
      <c r="J34" s="29"/>
      <c r="K34" s="29"/>
      <c r="L34" s="29"/>
      <c r="M34" s="29"/>
      <c r="N34" s="29"/>
      <c r="O34" s="29"/>
      <c r="P34" s="29"/>
      <c r="Q34" s="29"/>
      <c r="R34" s="29"/>
      <c r="S34" s="29"/>
    </row>
    <row r="35" spans="2:19">
      <c r="B35" s="151" t="s">
        <v>346</v>
      </c>
      <c r="C35" s="152"/>
      <c r="D35" s="152"/>
      <c r="E35" s="152"/>
      <c r="F35" s="32"/>
      <c r="G35" s="30"/>
    </row>
    <row r="36" spans="2:19" ht="35.25" customHeight="1">
      <c r="B36" s="189" t="s">
        <v>1841</v>
      </c>
      <c r="C36" s="189"/>
      <c r="D36" s="189"/>
      <c r="E36" s="155"/>
      <c r="F36" s="155"/>
      <c r="G36" s="154"/>
    </row>
    <row r="37" spans="2:19">
      <c r="B37" s="187" t="s">
        <v>361</v>
      </c>
      <c r="C37" s="187"/>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F64" sqref="F64"/>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0" t="s">
        <v>0</v>
      </c>
      <c r="B1" s="180"/>
      <c r="C1" s="180"/>
      <c r="D1" s="180"/>
      <c r="E1" s="180"/>
    </row>
    <row r="2" spans="1:8" ht="21" customHeight="1">
      <c r="A2" s="181" t="s">
        <v>1</v>
      </c>
      <c r="B2" s="181"/>
      <c r="C2" s="181"/>
      <c r="D2" s="181"/>
      <c r="E2" s="181"/>
    </row>
    <row r="3" spans="1:8" ht="15" customHeight="1">
      <c r="A3" s="182" t="s">
        <v>2</v>
      </c>
      <c r="B3" s="182"/>
      <c r="C3" s="182"/>
      <c r="D3" s="182"/>
      <c r="E3" s="182"/>
    </row>
    <row r="4" spans="1:8" ht="18.75" customHeight="1">
      <c r="A4" s="183" t="s">
        <v>23</v>
      </c>
      <c r="B4" s="183"/>
      <c r="C4" s="183"/>
      <c r="D4" s="183"/>
      <c r="E4" s="183"/>
    </row>
    <row r="5" spans="1:8" ht="18.75" customHeight="1">
      <c r="A5" s="183" t="s">
        <v>40</v>
      </c>
      <c r="B5" s="183"/>
      <c r="C5" s="183"/>
      <c r="D5" s="183"/>
      <c r="E5" s="183"/>
    </row>
    <row r="6" spans="1:8" ht="18.75">
      <c r="A6" s="197" t="s">
        <v>1840</v>
      </c>
      <c r="B6" s="197"/>
      <c r="C6" s="197"/>
      <c r="D6" s="197"/>
      <c r="E6" s="197"/>
    </row>
    <row r="7" spans="1:8" ht="18.75">
      <c r="A7" s="190" t="s">
        <v>319</v>
      </c>
      <c r="B7" s="190"/>
      <c r="C7" s="190"/>
      <c r="D7" s="190"/>
      <c r="E7" s="190"/>
    </row>
    <row r="8" spans="1:8" ht="15.75">
      <c r="A8" s="179" t="s">
        <v>5</v>
      </c>
      <c r="B8" s="179"/>
      <c r="C8" s="179"/>
      <c r="D8" s="179"/>
      <c r="E8" s="179"/>
    </row>
    <row r="10" spans="1:8">
      <c r="G10" s="55"/>
    </row>
    <row r="11" spans="1:8" ht="15" customHeight="1">
      <c r="B11" s="196" t="s">
        <v>6</v>
      </c>
      <c r="C11" s="44" t="s">
        <v>364</v>
      </c>
      <c r="D11" s="196" t="s">
        <v>343</v>
      </c>
    </row>
    <row r="12" spans="1:8">
      <c r="B12" s="196"/>
      <c r="C12" s="19" t="s">
        <v>319</v>
      </c>
      <c r="D12" s="196"/>
    </row>
    <row r="13" spans="1:8">
      <c r="B13" s="60" t="s">
        <v>11</v>
      </c>
      <c r="C13" s="61">
        <f>C14+C17+C43+C45+C47+C49+C51+C53+C55</f>
        <v>1484234.6109590004</v>
      </c>
      <c r="D13" s="61">
        <f>D14+D17+D43+D45+D47+D49+D51+D53+D55</f>
        <v>473824.4495861202</v>
      </c>
      <c r="G13" s="10"/>
      <c r="H13" s="62"/>
    </row>
    <row r="14" spans="1:8">
      <c r="B14" s="63" t="s">
        <v>41</v>
      </c>
      <c r="C14" s="64">
        <f>SUM(C15:C16)</f>
        <v>8907.1543020000008</v>
      </c>
      <c r="D14" s="64">
        <f>SUM(D15:D16)</f>
        <v>3711.3141336099989</v>
      </c>
      <c r="G14" s="10"/>
    </row>
    <row r="15" spans="1:8">
      <c r="B15" s="65" t="s">
        <v>42</v>
      </c>
      <c r="C15" s="53">
        <v>3010.7791240000001</v>
      </c>
      <c r="D15" s="53">
        <v>1254.4912400000001</v>
      </c>
      <c r="E15" s="53"/>
      <c r="G15" s="10"/>
    </row>
    <row r="16" spans="1:8">
      <c r="B16" s="65" t="s">
        <v>43</v>
      </c>
      <c r="C16" s="53">
        <v>5896.3751780000002</v>
      </c>
      <c r="D16" s="53">
        <v>2456.822893609999</v>
      </c>
      <c r="E16" s="53"/>
      <c r="G16" s="10"/>
    </row>
    <row r="17" spans="2:9">
      <c r="B17" s="63" t="s">
        <v>44</v>
      </c>
      <c r="C17" s="64">
        <f>SUM(C18:C42)</f>
        <v>1449825.2822310003</v>
      </c>
      <c r="D17" s="64">
        <f>SUM(D18:D42)</f>
        <v>459486.90439932013</v>
      </c>
      <c r="E17" s="53"/>
    </row>
    <row r="18" spans="2:9">
      <c r="B18" s="65" t="s">
        <v>45</v>
      </c>
      <c r="C18" s="53">
        <v>127178.682615</v>
      </c>
      <c r="D18" s="53">
        <v>36694.892789330021</v>
      </c>
      <c r="E18" s="66"/>
    </row>
    <row r="19" spans="2:9">
      <c r="B19" s="65" t="s">
        <v>367</v>
      </c>
      <c r="C19" s="53">
        <v>73721.962713999994</v>
      </c>
      <c r="D19" s="53">
        <v>23723.709770160007</v>
      </c>
      <c r="E19" s="66"/>
    </row>
    <row r="20" spans="2:9">
      <c r="B20" s="65" t="s">
        <v>46</v>
      </c>
      <c r="C20" s="53">
        <v>64622.485397999997</v>
      </c>
      <c r="D20" s="53">
        <v>19695.727038560002</v>
      </c>
      <c r="E20" s="66"/>
    </row>
    <row r="21" spans="2:9">
      <c r="B21" s="65" t="s">
        <v>47</v>
      </c>
      <c r="C21" s="53">
        <v>15344.286414</v>
      </c>
      <c r="D21" s="53">
        <v>4514.2196779700025</v>
      </c>
      <c r="E21" s="66"/>
    </row>
    <row r="22" spans="2:9">
      <c r="B22" s="65" t="s">
        <v>48</v>
      </c>
      <c r="C22" s="53">
        <v>21512.650364000001</v>
      </c>
      <c r="D22" s="53">
        <v>7265.5187969099998</v>
      </c>
      <c r="E22" s="66"/>
    </row>
    <row r="23" spans="2:9">
      <c r="B23" s="65" t="s">
        <v>49</v>
      </c>
      <c r="C23" s="67">
        <v>309832.15000000002</v>
      </c>
      <c r="D23" s="67">
        <v>89766.558959989954</v>
      </c>
      <c r="E23" s="66"/>
    </row>
    <row r="24" spans="2:9">
      <c r="B24" s="65" t="s">
        <v>50</v>
      </c>
      <c r="C24" s="67">
        <v>150968.273193</v>
      </c>
      <c r="D24" s="67">
        <v>55621.721577140015</v>
      </c>
      <c r="E24" s="66"/>
    </row>
    <row r="25" spans="2:9">
      <c r="B25" s="68" t="s">
        <v>51</v>
      </c>
      <c r="C25" s="67">
        <v>5502.585634</v>
      </c>
      <c r="D25" s="67">
        <v>918.39658629000007</v>
      </c>
      <c r="E25" s="66"/>
    </row>
    <row r="26" spans="2:9">
      <c r="B26" s="68" t="s">
        <v>52</v>
      </c>
      <c r="C26" s="67">
        <v>3023.3434499999998</v>
      </c>
      <c r="D26" s="67">
        <v>776.81128822000028</v>
      </c>
      <c r="E26" s="66"/>
      <c r="I26" s="67"/>
    </row>
    <row r="27" spans="2:9">
      <c r="B27" s="68" t="s">
        <v>53</v>
      </c>
      <c r="C27" s="67">
        <v>18535.516531000001</v>
      </c>
      <c r="D27" s="67">
        <v>4707.601857820001</v>
      </c>
      <c r="E27" s="66"/>
    </row>
    <row r="28" spans="2:9">
      <c r="B28" s="68" t="s">
        <v>54</v>
      </c>
      <c r="C28" s="67">
        <v>64208.597908000003</v>
      </c>
      <c r="D28" s="67">
        <v>20696.547237399998</v>
      </c>
      <c r="E28" s="66"/>
    </row>
    <row r="29" spans="2:9">
      <c r="B29" s="68" t="s">
        <v>55</v>
      </c>
      <c r="C29" s="67">
        <v>21563.980144000001</v>
      </c>
      <c r="D29" s="67">
        <v>10240.892185549998</v>
      </c>
      <c r="E29" s="66"/>
    </row>
    <row r="30" spans="2:9">
      <c r="B30" s="68" t="s">
        <v>56</v>
      </c>
      <c r="C30" s="67">
        <v>9400.0550249999997</v>
      </c>
      <c r="D30" s="67">
        <v>1286.08412838</v>
      </c>
      <c r="E30" s="66"/>
    </row>
    <row r="31" spans="2:9">
      <c r="B31" s="68" t="s">
        <v>57</v>
      </c>
      <c r="C31" s="67">
        <v>11681.565715000001</v>
      </c>
      <c r="D31" s="67">
        <v>4974.4637939700015</v>
      </c>
      <c r="E31" s="66"/>
    </row>
    <row r="32" spans="2:9">
      <c r="B32" s="68" t="s">
        <v>58</v>
      </c>
      <c r="C32" s="67">
        <v>1254.3081549999999</v>
      </c>
      <c r="D32" s="67">
        <v>379.56069237000008</v>
      </c>
      <c r="E32" s="66"/>
    </row>
    <row r="33" spans="2:7">
      <c r="B33" s="68" t="s">
        <v>59</v>
      </c>
      <c r="C33" s="67">
        <v>4163.0385219999998</v>
      </c>
      <c r="D33" s="67">
        <v>1250.5806751700002</v>
      </c>
      <c r="E33" s="66"/>
    </row>
    <row r="34" spans="2:7">
      <c r="B34" s="68" t="s">
        <v>60</v>
      </c>
      <c r="C34" s="67">
        <v>754.73537499999998</v>
      </c>
      <c r="D34" s="67">
        <v>209.75245068999999</v>
      </c>
      <c r="E34" s="66"/>
    </row>
    <row r="35" spans="2:7">
      <c r="B35" s="68" t="s">
        <v>61</v>
      </c>
      <c r="C35" s="67">
        <v>17321.712416999999</v>
      </c>
      <c r="D35" s="67">
        <v>4173.0174139700011</v>
      </c>
      <c r="E35" s="66"/>
    </row>
    <row r="36" spans="2:7">
      <c r="B36" s="68" t="s">
        <v>62</v>
      </c>
      <c r="C36" s="67">
        <v>22851.776170000001</v>
      </c>
      <c r="D36" s="67">
        <v>7764.5999532999995</v>
      </c>
      <c r="E36" s="66"/>
    </row>
    <row r="37" spans="2:7">
      <c r="B37" s="68" t="s">
        <v>63</v>
      </c>
      <c r="C37" s="67">
        <v>4007.4039579999999</v>
      </c>
      <c r="D37" s="67">
        <v>920.2141554100001</v>
      </c>
      <c r="E37" s="66"/>
    </row>
    <row r="38" spans="2:7">
      <c r="B38" s="68" t="s">
        <v>64</v>
      </c>
      <c r="C38" s="67">
        <v>2714.3816029999998</v>
      </c>
      <c r="D38" s="67">
        <v>734.03543002000026</v>
      </c>
      <c r="E38" s="66"/>
    </row>
    <row r="39" spans="2:7">
      <c r="B39" s="68" t="s">
        <v>65</v>
      </c>
      <c r="C39" s="67">
        <v>5749.8536160000003</v>
      </c>
      <c r="D39" s="67">
        <v>831.45090204000007</v>
      </c>
      <c r="E39" s="66"/>
    </row>
    <row r="40" spans="2:7">
      <c r="B40" s="68" t="s">
        <v>66</v>
      </c>
      <c r="C40" s="67">
        <v>17535.521616999999</v>
      </c>
      <c r="D40" s="67">
        <v>4335.1236884900018</v>
      </c>
      <c r="E40" s="66"/>
    </row>
    <row r="41" spans="2:7">
      <c r="B41" s="68" t="s">
        <v>373</v>
      </c>
      <c r="C41" s="67">
        <v>333486.47113800002</v>
      </c>
      <c r="D41" s="67">
        <v>102758.14091409999</v>
      </c>
      <c r="E41" s="66"/>
    </row>
    <row r="42" spans="2:7">
      <c r="B42" s="68" t="s">
        <v>68</v>
      </c>
      <c r="C42" s="67">
        <v>142889.94455499999</v>
      </c>
      <c r="D42" s="67">
        <v>55247.282436070003</v>
      </c>
      <c r="E42" s="66"/>
    </row>
    <row r="43" spans="2:7">
      <c r="B43" s="63" t="s">
        <v>69</v>
      </c>
      <c r="C43" s="64">
        <f>C44</f>
        <v>12921.593863</v>
      </c>
      <c r="D43" s="64">
        <f>D44</f>
        <v>5383.4686468400005</v>
      </c>
      <c r="E43" s="66"/>
    </row>
    <row r="44" spans="2:7">
      <c r="B44" s="65" t="s">
        <v>70</v>
      </c>
      <c r="C44" s="53">
        <v>12921.593863</v>
      </c>
      <c r="D44" s="53">
        <v>5383.4686468400005</v>
      </c>
      <c r="E44" s="66"/>
    </row>
    <row r="45" spans="2:7">
      <c r="B45" s="63" t="s">
        <v>71</v>
      </c>
      <c r="C45" s="64">
        <f>C46</f>
        <v>6750.8917369999999</v>
      </c>
      <c r="D45" s="64">
        <f>D46</f>
        <v>2812.8714850000001</v>
      </c>
      <c r="E45" s="66"/>
    </row>
    <row r="46" spans="2:7">
      <c r="B46" s="65" t="s">
        <v>72</v>
      </c>
      <c r="C46" s="53">
        <v>6750.8917369999999</v>
      </c>
      <c r="D46" s="53">
        <v>2812.8714850000001</v>
      </c>
      <c r="E46" s="66"/>
      <c r="G46" s="67"/>
    </row>
    <row r="47" spans="2:7">
      <c r="B47" s="63" t="s">
        <v>73</v>
      </c>
      <c r="C47" s="64">
        <f>C48</f>
        <v>1524.2480869999999</v>
      </c>
      <c r="D47" s="64">
        <f>D48</f>
        <v>634.10330293999994</v>
      </c>
      <c r="E47" s="66"/>
    </row>
    <row r="48" spans="2:7">
      <c r="B48" s="65" t="s">
        <v>74</v>
      </c>
      <c r="C48" s="53">
        <v>1524.2480869999999</v>
      </c>
      <c r="D48" s="53">
        <v>634.10330293999994</v>
      </c>
      <c r="E48" s="66"/>
    </row>
    <row r="49" spans="2:7">
      <c r="B49" s="63" t="s">
        <v>75</v>
      </c>
      <c r="C49" s="64">
        <f>C50</f>
        <v>1900.371875</v>
      </c>
      <c r="D49" s="64">
        <f>D50</f>
        <v>791.82156099999997</v>
      </c>
      <c r="E49" s="66"/>
      <c r="F49" s="67"/>
      <c r="G49" s="67"/>
    </row>
    <row r="50" spans="2:7">
      <c r="B50" s="65" t="s">
        <v>76</v>
      </c>
      <c r="C50" s="53">
        <v>1900.371875</v>
      </c>
      <c r="D50" s="53">
        <v>791.82156099999997</v>
      </c>
      <c r="E50" s="66"/>
      <c r="F50" s="67"/>
    </row>
    <row r="51" spans="2:7">
      <c r="B51" s="63" t="s">
        <v>77</v>
      </c>
      <c r="C51" s="64">
        <f>C52</f>
        <v>375</v>
      </c>
      <c r="D51" s="64">
        <f>D52</f>
        <v>115.48325085999998</v>
      </c>
      <c r="E51" s="66"/>
    </row>
    <row r="52" spans="2:7">
      <c r="B52" s="65" t="s">
        <v>78</v>
      </c>
      <c r="C52" s="53">
        <v>375</v>
      </c>
      <c r="D52" s="53">
        <v>115.48325085999998</v>
      </c>
      <c r="E52" s="66"/>
    </row>
    <row r="53" spans="2:7">
      <c r="B53" s="63" t="s">
        <v>79</v>
      </c>
      <c r="C53" s="64">
        <f>C54</f>
        <v>1193.3993809999999</v>
      </c>
      <c r="D53" s="64">
        <f>D54</f>
        <v>638.13481499999989</v>
      </c>
      <c r="E53" s="66"/>
    </row>
    <row r="54" spans="2:7">
      <c r="B54" s="65" t="s">
        <v>368</v>
      </c>
      <c r="C54" s="53">
        <v>1193.3993809999999</v>
      </c>
      <c r="D54" s="53">
        <v>638.13481499999989</v>
      </c>
      <c r="E54" s="66"/>
      <c r="G54" s="67"/>
    </row>
    <row r="55" spans="2:7">
      <c r="B55" s="69" t="s">
        <v>80</v>
      </c>
      <c r="C55" s="64">
        <f>C56</f>
        <v>836.66948300000001</v>
      </c>
      <c r="D55" s="64">
        <f>D56</f>
        <v>250.34799155000005</v>
      </c>
      <c r="E55" s="66"/>
    </row>
    <row r="56" spans="2:7">
      <c r="B56" s="65" t="s">
        <v>356</v>
      </c>
      <c r="C56" s="53">
        <v>836.66948300000001</v>
      </c>
      <c r="D56" s="53">
        <v>250.34799155000005</v>
      </c>
      <c r="E56" s="66"/>
    </row>
    <row r="57" spans="2:7">
      <c r="B57" s="70" t="s">
        <v>36</v>
      </c>
      <c r="C57" s="71">
        <f>C58</f>
        <v>108120.51053500001</v>
      </c>
      <c r="D57" s="71">
        <f>D58</f>
        <v>47697.063178320001</v>
      </c>
      <c r="E57" s="66"/>
    </row>
    <row r="58" spans="2:7">
      <c r="B58" s="63" t="s">
        <v>44</v>
      </c>
      <c r="C58" s="64">
        <f>SUM(C59:C63)</f>
        <v>108120.51053500001</v>
      </c>
      <c r="D58" s="64">
        <f>SUM(D59:D63)</f>
        <v>47697.063178320001</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46396.745910669997</v>
      </c>
      <c r="E62" s="66"/>
    </row>
    <row r="63" spans="2:7">
      <c r="B63" s="65" t="s">
        <v>68</v>
      </c>
      <c r="C63" s="53">
        <v>13500</v>
      </c>
      <c r="D63" s="53">
        <v>1300.3172676500001</v>
      </c>
    </row>
    <row r="64" spans="2:7">
      <c r="B64" s="57" t="s">
        <v>81</v>
      </c>
      <c r="C64" s="58">
        <f>C13+C57</f>
        <v>1592355.1214940003</v>
      </c>
      <c r="D64" s="58">
        <f>(D13+D57)</f>
        <v>521521.51276444021</v>
      </c>
      <c r="F64" s="62"/>
    </row>
    <row r="65" spans="2:5">
      <c r="B65" s="150" t="s">
        <v>360</v>
      </c>
      <c r="D65" s="27"/>
      <c r="E65" s="66"/>
    </row>
    <row r="66" spans="2:5">
      <c r="B66" s="151" t="s">
        <v>346</v>
      </c>
      <c r="C66" s="152"/>
      <c r="D66" s="152"/>
    </row>
    <row r="67" spans="2:5" ht="42.75" customHeight="1">
      <c r="B67" s="189" t="s">
        <v>1841</v>
      </c>
      <c r="C67" s="189"/>
      <c r="D67" s="189"/>
    </row>
    <row r="68" spans="2:5">
      <c r="B68" s="187" t="s">
        <v>362</v>
      </c>
      <c r="C68" s="187"/>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B145" sqref="B145"/>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0" t="s">
        <v>0</v>
      </c>
      <c r="B1" s="180"/>
      <c r="C1" s="180"/>
      <c r="D1" s="180"/>
    </row>
    <row r="2" spans="1:5" ht="21" customHeight="1">
      <c r="A2" s="181" t="s">
        <v>1</v>
      </c>
      <c r="B2" s="181"/>
      <c r="C2" s="181"/>
      <c r="D2" s="181"/>
    </row>
    <row r="3" spans="1:5" ht="14.45" customHeight="1">
      <c r="A3" s="182" t="s">
        <v>2</v>
      </c>
      <c r="B3" s="182"/>
      <c r="C3" s="182"/>
      <c r="D3" s="182"/>
    </row>
    <row r="5" spans="1:5" ht="18" customHeight="1">
      <c r="A5" s="183" t="s">
        <v>23</v>
      </c>
      <c r="B5" s="183"/>
      <c r="C5" s="183"/>
      <c r="D5" s="183"/>
      <c r="E5" s="183"/>
    </row>
    <row r="6" spans="1:5" ht="18" customHeight="1">
      <c r="A6" s="183" t="s">
        <v>82</v>
      </c>
      <c r="B6" s="183"/>
      <c r="C6" s="183"/>
      <c r="D6" s="183"/>
      <c r="E6" s="183"/>
    </row>
    <row r="7" spans="1:5" ht="18.75">
      <c r="A7" s="197" t="s">
        <v>1840</v>
      </c>
      <c r="B7" s="197"/>
      <c r="C7" s="197"/>
      <c r="D7" s="197"/>
      <c r="E7" s="197"/>
    </row>
    <row r="8" spans="1:5" ht="18.75">
      <c r="A8" s="190" t="s">
        <v>319</v>
      </c>
      <c r="B8" s="190"/>
      <c r="C8" s="190"/>
      <c r="D8" s="190"/>
      <c r="E8" s="190"/>
    </row>
    <row r="9" spans="1:5" ht="15.75">
      <c r="A9" s="179" t="s">
        <v>5</v>
      </c>
      <c r="B9" s="179"/>
      <c r="C9" s="179"/>
      <c r="D9" s="179"/>
      <c r="E9" s="179"/>
    </row>
    <row r="11" spans="1:5">
      <c r="B11" s="196" t="s">
        <v>6</v>
      </c>
      <c r="C11" s="44" t="s">
        <v>364</v>
      </c>
      <c r="D11" s="196" t="s">
        <v>343</v>
      </c>
    </row>
    <row r="12" spans="1:5">
      <c r="B12" s="196"/>
      <c r="C12" s="19" t="s">
        <v>319</v>
      </c>
      <c r="D12" s="196"/>
    </row>
    <row r="13" spans="1:5">
      <c r="B13" s="74" t="s">
        <v>241</v>
      </c>
      <c r="C13" s="145">
        <f>C14+C38+C74+C104+C150</f>
        <v>1484234.610959</v>
      </c>
      <c r="D13" s="145">
        <f>D14+D38+D74+D104+D150</f>
        <v>473824.44958611997</v>
      </c>
    </row>
    <row r="14" spans="1:5">
      <c r="B14" s="119" t="s">
        <v>347</v>
      </c>
      <c r="C14" s="146">
        <f>C15+C22+C25+C30</f>
        <v>239464.28887499997</v>
      </c>
      <c r="D14" s="146">
        <f>D15+D22+D25+D30</f>
        <v>78849.510998699974</v>
      </c>
    </row>
    <row r="15" spans="1:5">
      <c r="B15" s="120" t="s">
        <v>83</v>
      </c>
      <c r="C15" s="146">
        <f>SUM(C16:C21)</f>
        <v>92986.411967000007</v>
      </c>
      <c r="D15" s="146">
        <v>33516.670840589992</v>
      </c>
    </row>
    <row r="16" spans="1:5">
      <c r="B16" s="68" t="s">
        <v>84</v>
      </c>
      <c r="C16" s="144">
        <v>7957.6912179999999</v>
      </c>
      <c r="D16" s="144">
        <v>3405.5759565800004</v>
      </c>
    </row>
    <row r="17" spans="2:4">
      <c r="B17" s="68" t="s">
        <v>85</v>
      </c>
      <c r="C17" s="144">
        <v>50979.967939000002</v>
      </c>
      <c r="D17" s="144">
        <v>15852.916532339994</v>
      </c>
    </row>
    <row r="18" spans="2:4">
      <c r="B18" s="68" t="s">
        <v>86</v>
      </c>
      <c r="C18" s="144">
        <v>26405.736634000001</v>
      </c>
      <c r="D18" s="144">
        <v>11208.403970529995</v>
      </c>
    </row>
    <row r="19" spans="2:4">
      <c r="B19" s="68" t="s">
        <v>87</v>
      </c>
      <c r="C19" s="144">
        <v>6738.7567369999997</v>
      </c>
      <c r="D19" s="144">
        <v>2807.8164849999998</v>
      </c>
    </row>
    <row r="20" spans="2:4">
      <c r="B20" s="68" t="s">
        <v>88</v>
      </c>
      <c r="C20" s="144">
        <v>813.15455099999997</v>
      </c>
      <c r="D20" s="144">
        <v>215.59060138000004</v>
      </c>
    </row>
    <row r="21" spans="2:4">
      <c r="B21" s="68" t="s">
        <v>320</v>
      </c>
      <c r="C21" s="144">
        <v>91.104888000000003</v>
      </c>
      <c r="D21" s="144">
        <v>26.36729476</v>
      </c>
    </row>
    <row r="22" spans="2:4">
      <c r="B22" s="120" t="s">
        <v>89</v>
      </c>
      <c r="C22" s="146">
        <f>SUM(C23:C24)</f>
        <v>15166.993748999999</v>
      </c>
      <c r="D22" s="146">
        <v>4474.3924241099985</v>
      </c>
    </row>
    <row r="23" spans="2:4">
      <c r="B23" s="68" t="s">
        <v>90</v>
      </c>
      <c r="C23" s="144">
        <v>5679.9169469999997</v>
      </c>
      <c r="D23" s="144">
        <v>1562.8524186099996</v>
      </c>
    </row>
    <row r="24" spans="2:4">
      <c r="B24" s="68" t="s">
        <v>91</v>
      </c>
      <c r="C24" s="144">
        <v>9487.0768019999996</v>
      </c>
      <c r="D24" s="144">
        <v>2911.5400054999996</v>
      </c>
    </row>
    <row r="25" spans="2:4">
      <c r="B25" s="120" t="s">
        <v>92</v>
      </c>
      <c r="C25" s="146">
        <f>SUM(C26:C29)</f>
        <v>53706.951427000007</v>
      </c>
      <c r="D25" s="146">
        <v>15692.520019940001</v>
      </c>
    </row>
    <row r="26" spans="2:4">
      <c r="B26" s="68" t="s">
        <v>93</v>
      </c>
      <c r="C26" s="144">
        <v>49289.055265000003</v>
      </c>
      <c r="D26" s="144">
        <v>14568.422499160002</v>
      </c>
    </row>
    <row r="27" spans="2:4">
      <c r="B27" s="68" t="s">
        <v>94</v>
      </c>
      <c r="C27" s="144">
        <v>4065.0264830000001</v>
      </c>
      <c r="D27" s="144">
        <v>1003.1426934100001</v>
      </c>
    </row>
    <row r="28" spans="2:4">
      <c r="B28" s="68" t="s">
        <v>291</v>
      </c>
      <c r="C28" s="144">
        <v>280.480234</v>
      </c>
      <c r="D28" s="144">
        <v>91.437665890000019</v>
      </c>
    </row>
    <row r="29" spans="2:4">
      <c r="B29" s="68" t="s">
        <v>95</v>
      </c>
      <c r="C29" s="144">
        <v>72.389444999999995</v>
      </c>
      <c r="D29" s="144">
        <v>29.517161480000006</v>
      </c>
    </row>
    <row r="30" spans="2:4">
      <c r="B30" s="120" t="s">
        <v>96</v>
      </c>
      <c r="C30" s="146">
        <f>SUM(C31:C37)</f>
        <v>77603.931731999983</v>
      </c>
      <c r="D30" s="146">
        <v>25165.927714059988</v>
      </c>
    </row>
    <row r="31" spans="2:4">
      <c r="B31" s="68" t="s">
        <v>97</v>
      </c>
      <c r="C31" s="144">
        <v>38088.754744999998</v>
      </c>
      <c r="D31" s="144">
        <v>10249.401493280004</v>
      </c>
    </row>
    <row r="32" spans="2:4">
      <c r="B32" s="68" t="s">
        <v>98</v>
      </c>
      <c r="C32" s="144">
        <v>1400.4293500000001</v>
      </c>
      <c r="D32" s="144">
        <v>347.30277901999995</v>
      </c>
    </row>
    <row r="33" spans="2:4">
      <c r="B33" s="68" t="s">
        <v>99</v>
      </c>
      <c r="C33" s="144">
        <v>26646.094384</v>
      </c>
      <c r="D33" s="144">
        <v>11214.984748039986</v>
      </c>
    </row>
    <row r="34" spans="2:4">
      <c r="B34" s="68" t="s">
        <v>100</v>
      </c>
      <c r="C34" s="144">
        <v>2809.3564959999999</v>
      </c>
      <c r="D34" s="144">
        <v>979.91053846</v>
      </c>
    </row>
    <row r="35" spans="2:4">
      <c r="B35" s="68" t="s">
        <v>101</v>
      </c>
      <c r="C35" s="144">
        <v>4003.9843820000001</v>
      </c>
      <c r="D35" s="144">
        <v>851.57630891000008</v>
      </c>
    </row>
    <row r="36" spans="2:4">
      <c r="B36" s="68" t="s">
        <v>102</v>
      </c>
      <c r="C36" s="144">
        <v>69.484139999999996</v>
      </c>
      <c r="D36" s="135">
        <v>28.951725</v>
      </c>
    </row>
    <row r="37" spans="2:4">
      <c r="B37" s="68" t="s">
        <v>103</v>
      </c>
      <c r="C37" s="144">
        <v>4585.8282349999999</v>
      </c>
      <c r="D37" s="147">
        <v>1493.8001213500002</v>
      </c>
    </row>
    <row r="38" spans="2:4">
      <c r="B38" s="119" t="s">
        <v>303</v>
      </c>
      <c r="C38" s="146">
        <f>C39+C43+C49+C51+C56+C59+C65+C67+C69</f>
        <v>230637.10148299995</v>
      </c>
      <c r="D38" s="146">
        <v>81723.830260929972</v>
      </c>
    </row>
    <row r="39" spans="2:4">
      <c r="B39" s="120" t="s">
        <v>104</v>
      </c>
      <c r="C39" s="146">
        <f>SUM(C40:C42)</f>
        <v>23281.068770999998</v>
      </c>
      <c r="D39" s="146">
        <v>10702.528390360001</v>
      </c>
    </row>
    <row r="40" spans="2:4">
      <c r="B40" s="68" t="s">
        <v>105</v>
      </c>
      <c r="C40" s="144">
        <v>21343.196200999999</v>
      </c>
      <c r="D40" s="147">
        <v>10231.85613892</v>
      </c>
    </row>
    <row r="41" spans="2:4">
      <c r="B41" s="68" t="s">
        <v>106</v>
      </c>
      <c r="C41" s="144">
        <v>1694.5834649999999</v>
      </c>
      <c r="D41" s="147">
        <v>376.29139865000008</v>
      </c>
    </row>
    <row r="42" spans="2:4">
      <c r="B42" s="68" t="s">
        <v>107</v>
      </c>
      <c r="C42" s="144">
        <v>243.28910500000001</v>
      </c>
      <c r="D42" s="147">
        <v>94.38085279000002</v>
      </c>
    </row>
    <row r="43" spans="2:4">
      <c r="B43" s="120" t="s">
        <v>108</v>
      </c>
      <c r="C43" s="146">
        <f>SUM(C44:C48)</f>
        <v>18069.727753000003</v>
      </c>
      <c r="D43" s="146">
        <v>4523.8853517099997</v>
      </c>
    </row>
    <row r="44" spans="2:4">
      <c r="B44" s="68" t="s">
        <v>109</v>
      </c>
      <c r="C44" s="144">
        <v>12036.003957000001</v>
      </c>
      <c r="D44" s="144">
        <v>3120.8420717700001</v>
      </c>
    </row>
    <row r="45" spans="2:4">
      <c r="B45" s="68" t="s">
        <v>110</v>
      </c>
      <c r="C45" s="144">
        <v>178.780957</v>
      </c>
      <c r="D45" s="144">
        <v>62.997716850000003</v>
      </c>
    </row>
    <row r="46" spans="2:4">
      <c r="B46" s="68" t="s">
        <v>292</v>
      </c>
      <c r="C46" s="144">
        <v>252.44</v>
      </c>
      <c r="D46" s="144">
        <v>0</v>
      </c>
    </row>
    <row r="47" spans="2:4">
      <c r="B47" s="68" t="s">
        <v>111</v>
      </c>
      <c r="C47" s="144">
        <v>281.636753</v>
      </c>
      <c r="D47" s="144">
        <v>19.644114179999999</v>
      </c>
    </row>
    <row r="48" spans="2:4">
      <c r="B48" s="68" t="s">
        <v>112</v>
      </c>
      <c r="C48" s="144">
        <v>5320.866086</v>
      </c>
      <c r="D48" s="144">
        <v>1320.40144891</v>
      </c>
    </row>
    <row r="49" spans="2:9">
      <c r="B49" s="120" t="s">
        <v>113</v>
      </c>
      <c r="C49" s="146">
        <f>SUM(C50)</f>
        <v>8478.6767419999996</v>
      </c>
      <c r="D49" s="146">
        <v>2129.1680605000001</v>
      </c>
    </row>
    <row r="50" spans="2:9">
      <c r="B50" s="68" t="s">
        <v>114</v>
      </c>
      <c r="C50" s="144">
        <v>8478.6767419999996</v>
      </c>
      <c r="D50" s="144">
        <v>2129.1680605000001</v>
      </c>
    </row>
    <row r="51" spans="2:9">
      <c r="B51" s="120" t="s">
        <v>115</v>
      </c>
      <c r="C51" s="146">
        <f>SUM(C52:C55)</f>
        <v>90444.999545999977</v>
      </c>
      <c r="D51" s="146">
        <v>38032.580376830003</v>
      </c>
    </row>
    <row r="52" spans="2:9">
      <c r="B52" s="68" t="s">
        <v>116</v>
      </c>
      <c r="C52" s="144">
        <v>670.85495600000002</v>
      </c>
      <c r="D52" s="144">
        <v>160.39158276000003</v>
      </c>
    </row>
    <row r="53" spans="2:9">
      <c r="B53" s="68" t="s">
        <v>117</v>
      </c>
      <c r="C53" s="144">
        <v>84996.417663999993</v>
      </c>
      <c r="D53" s="144">
        <v>37323.68796445</v>
      </c>
    </row>
    <row r="54" spans="2:9">
      <c r="B54" s="68" t="s">
        <v>118</v>
      </c>
      <c r="C54" s="144">
        <v>51.500000999999997</v>
      </c>
      <c r="D54" s="144">
        <v>0</v>
      </c>
    </row>
    <row r="55" spans="2:9">
      <c r="B55" s="68" t="s">
        <v>119</v>
      </c>
      <c r="C55" s="144">
        <v>4726.2269249999999</v>
      </c>
      <c r="D55" s="144">
        <v>548.5008296200001</v>
      </c>
    </row>
    <row r="56" spans="2:9">
      <c r="B56" s="120" t="s">
        <v>120</v>
      </c>
      <c r="C56" s="146">
        <f>SUM(C57:C58)</f>
        <v>879.26182300000005</v>
      </c>
      <c r="D56" s="146">
        <v>262.69234323999996</v>
      </c>
    </row>
    <row r="57" spans="2:9">
      <c r="B57" s="68" t="s">
        <v>121</v>
      </c>
      <c r="C57" s="144">
        <v>868.70703800000001</v>
      </c>
      <c r="D57" s="144">
        <v>262.69234323999996</v>
      </c>
    </row>
    <row r="58" spans="2:9">
      <c r="B58" s="68" t="s">
        <v>285</v>
      </c>
      <c r="C58" s="144">
        <v>10.554785000000001</v>
      </c>
      <c r="D58" s="144">
        <v>0</v>
      </c>
    </row>
    <row r="59" spans="2:9">
      <c r="B59" s="120" t="s">
        <v>122</v>
      </c>
      <c r="C59" s="146">
        <f>SUM(C60:C64)</f>
        <v>77465.525556000008</v>
      </c>
      <c r="D59" s="146">
        <v>24040.268605410001</v>
      </c>
    </row>
    <row r="60" spans="2:9">
      <c r="B60" s="68" t="s">
        <v>123</v>
      </c>
      <c r="C60" s="144">
        <v>37110.140373000002</v>
      </c>
      <c r="D60" s="144">
        <v>13561.046579919999</v>
      </c>
      <c r="I60" s="146"/>
    </row>
    <row r="61" spans="2:9">
      <c r="B61" s="68" t="s">
        <v>124</v>
      </c>
      <c r="C61" s="144">
        <v>21.182604000000001</v>
      </c>
      <c r="D61" s="144">
        <v>0</v>
      </c>
    </row>
    <row r="62" spans="2:9">
      <c r="B62" s="68" t="s">
        <v>125</v>
      </c>
      <c r="C62" s="144">
        <v>35218.491996999997</v>
      </c>
      <c r="D62" s="144">
        <v>9226.075026190003</v>
      </c>
    </row>
    <row r="63" spans="2:9">
      <c r="B63" s="68" t="s">
        <v>126</v>
      </c>
      <c r="C63" s="144">
        <v>1202.5105940000001</v>
      </c>
      <c r="D63" s="144">
        <v>272.88328711999998</v>
      </c>
    </row>
    <row r="64" spans="2:9">
      <c r="B64" s="68" t="s">
        <v>127</v>
      </c>
      <c r="C64" s="144">
        <v>3913.1999879999998</v>
      </c>
      <c r="D64" s="144">
        <v>980.26371217999986</v>
      </c>
    </row>
    <row r="65" spans="2:4">
      <c r="B65" s="120" t="s">
        <v>128</v>
      </c>
      <c r="C65" s="146">
        <f>C66</f>
        <v>3805.3082479999998</v>
      </c>
      <c r="D65" s="146">
        <v>865.6906366799999</v>
      </c>
    </row>
    <row r="66" spans="2:4">
      <c r="B66" s="68" t="s">
        <v>129</v>
      </c>
      <c r="C66" s="144">
        <v>3805.3082479999998</v>
      </c>
      <c r="D66" s="144">
        <v>865.6906366799999</v>
      </c>
    </row>
    <row r="67" spans="2:4">
      <c r="B67" s="120" t="s">
        <v>130</v>
      </c>
      <c r="C67" s="146">
        <f>C68</f>
        <v>149.70302000000001</v>
      </c>
      <c r="D67" s="146">
        <v>31.188129149999998</v>
      </c>
    </row>
    <row r="68" spans="2:4">
      <c r="B68" s="68" t="s">
        <v>131</v>
      </c>
      <c r="C68" s="144">
        <v>149.70302000000001</v>
      </c>
      <c r="D68" s="144">
        <v>31.188129149999998</v>
      </c>
    </row>
    <row r="69" spans="2:4">
      <c r="B69" s="120" t="s">
        <v>132</v>
      </c>
      <c r="C69" s="146">
        <f>SUM(C70:C73)</f>
        <v>8062.8300239999999</v>
      </c>
      <c r="D69" s="146">
        <v>1135.8283670500002</v>
      </c>
    </row>
    <row r="70" spans="2:4">
      <c r="B70" s="68" t="s">
        <v>284</v>
      </c>
      <c r="C70" s="144">
        <v>146.51128</v>
      </c>
      <c r="D70" s="144">
        <v>20</v>
      </c>
    </row>
    <row r="71" spans="2:4">
      <c r="B71" s="68" t="s">
        <v>321</v>
      </c>
      <c r="C71" s="144">
        <v>3.9225690000000002</v>
      </c>
      <c r="D71" s="144">
        <v>0</v>
      </c>
    </row>
    <row r="72" spans="2:4">
      <c r="B72" s="68" t="s">
        <v>133</v>
      </c>
      <c r="C72" s="144">
        <v>7738.7249179999999</v>
      </c>
      <c r="D72" s="144">
        <v>1057.9379480500002</v>
      </c>
    </row>
    <row r="73" spans="2:4">
      <c r="B73" s="68" t="s">
        <v>293</v>
      </c>
      <c r="C73" s="144">
        <v>173.671257</v>
      </c>
      <c r="D73" s="144">
        <v>57.890419000000001</v>
      </c>
    </row>
    <row r="74" spans="2:4">
      <c r="B74" s="119" t="s">
        <v>310</v>
      </c>
      <c r="C74" s="146">
        <f>C75+C80+C95</f>
        <v>14788.243644000002</v>
      </c>
      <c r="D74" s="146">
        <v>2898.3906094300005</v>
      </c>
    </row>
    <row r="75" spans="2:4">
      <c r="B75" s="120" t="s">
        <v>134</v>
      </c>
      <c r="C75" s="146">
        <f>SUM(C76:C79)</f>
        <v>1069.4035680000002</v>
      </c>
      <c r="D75" s="146">
        <v>148.74448093000001</v>
      </c>
    </row>
    <row r="76" spans="2:4">
      <c r="B76" s="68" t="s">
        <v>135</v>
      </c>
      <c r="C76" s="144">
        <v>225.042</v>
      </c>
      <c r="D76" s="144">
        <v>48.812083350000002</v>
      </c>
    </row>
    <row r="77" spans="2:4">
      <c r="B77" s="68" t="s">
        <v>136</v>
      </c>
      <c r="C77" s="144">
        <v>736.63497900000004</v>
      </c>
      <c r="D77" s="144">
        <v>84.316027219999995</v>
      </c>
    </row>
    <row r="78" spans="2:4">
      <c r="B78" s="68" t="s">
        <v>290</v>
      </c>
      <c r="C78" s="144">
        <v>18.204464000000002</v>
      </c>
      <c r="D78" s="144">
        <v>0</v>
      </c>
    </row>
    <row r="79" spans="2:4">
      <c r="B79" s="68" t="s">
        <v>137</v>
      </c>
      <c r="C79" s="144">
        <v>89.522125000000003</v>
      </c>
      <c r="D79" s="144">
        <v>15.616370359999999</v>
      </c>
    </row>
    <row r="80" spans="2:4">
      <c r="B80" s="120" t="s">
        <v>138</v>
      </c>
      <c r="C80" s="146">
        <f>SUM(C81:C94)</f>
        <v>8369.8522960000009</v>
      </c>
      <c r="D80" s="146">
        <v>1886.5071691599999</v>
      </c>
    </row>
    <row r="81" spans="2:4">
      <c r="B81" s="68" t="s">
        <v>139</v>
      </c>
      <c r="C81" s="144">
        <v>1130.0497190000001</v>
      </c>
      <c r="D81" s="144">
        <v>62.033381779999985</v>
      </c>
    </row>
    <row r="82" spans="2:4">
      <c r="B82" s="68" t="s">
        <v>294</v>
      </c>
      <c r="C82" s="144">
        <v>31.467776000000001</v>
      </c>
      <c r="D82" s="144">
        <v>0.45800000000000002</v>
      </c>
    </row>
    <row r="83" spans="2:4">
      <c r="B83" s="68" t="s">
        <v>140</v>
      </c>
      <c r="C83" s="144">
        <v>320.09149500000001</v>
      </c>
      <c r="D83" s="144">
        <v>69.675289250000006</v>
      </c>
    </row>
    <row r="84" spans="2:4">
      <c r="B84" s="68" t="s">
        <v>141</v>
      </c>
      <c r="C84" s="144">
        <v>35</v>
      </c>
      <c r="D84" s="144">
        <v>1.1984661000000001</v>
      </c>
    </row>
    <row r="85" spans="2:4">
      <c r="B85" s="68" t="s">
        <v>142</v>
      </c>
      <c r="C85" s="144">
        <v>8.4097159999999995</v>
      </c>
      <c r="D85" s="144">
        <v>1.0562856999999999</v>
      </c>
    </row>
    <row r="86" spans="2:4">
      <c r="B86" s="68" t="s">
        <v>143</v>
      </c>
      <c r="C86" s="144">
        <v>166.3</v>
      </c>
      <c r="D86" s="144">
        <v>67.139166689999996</v>
      </c>
    </row>
    <row r="87" spans="2:4">
      <c r="B87" s="68" t="s">
        <v>295</v>
      </c>
      <c r="C87" s="144">
        <v>121.855463</v>
      </c>
      <c r="D87" s="144">
        <v>12.9114428</v>
      </c>
    </row>
    <row r="88" spans="2:4">
      <c r="B88" s="68" t="s">
        <v>144</v>
      </c>
      <c r="C88" s="144">
        <v>1338.1688340000001</v>
      </c>
      <c r="D88" s="144">
        <v>326.27207201000004</v>
      </c>
    </row>
    <row r="89" spans="2:4">
      <c r="B89" s="68" t="s">
        <v>145</v>
      </c>
      <c r="C89" s="144">
        <v>2031.4511130000001</v>
      </c>
      <c r="D89" s="144">
        <v>384.23282221999995</v>
      </c>
    </row>
    <row r="90" spans="2:4">
      <c r="B90" s="68" t="s">
        <v>146</v>
      </c>
      <c r="C90" s="144">
        <v>101.411794</v>
      </c>
      <c r="D90" s="144">
        <v>24.862829229999999</v>
      </c>
    </row>
    <row r="91" spans="2:4">
      <c r="B91" s="68" t="s">
        <v>147</v>
      </c>
      <c r="C91" s="144">
        <v>1</v>
      </c>
      <c r="D91" s="144">
        <v>0</v>
      </c>
    </row>
    <row r="92" spans="2:4">
      <c r="B92" s="68" t="s">
        <v>296</v>
      </c>
      <c r="C92" s="144">
        <v>30.547778999999998</v>
      </c>
      <c r="D92" s="144">
        <v>2.5360117200000003</v>
      </c>
    </row>
    <row r="93" spans="2:4">
      <c r="B93" s="68" t="s">
        <v>369</v>
      </c>
      <c r="C93" s="144">
        <v>12</v>
      </c>
      <c r="D93" s="144">
        <v>11.27154528</v>
      </c>
    </row>
    <row r="94" spans="2:4">
      <c r="B94" s="68" t="s">
        <v>148</v>
      </c>
      <c r="C94" s="144">
        <v>3042.0986069999999</v>
      </c>
      <c r="D94" s="144">
        <v>922.85985638</v>
      </c>
    </row>
    <row r="95" spans="2:4">
      <c r="B95" s="120" t="s">
        <v>149</v>
      </c>
      <c r="C95" s="146">
        <f>SUM(C96:C103)</f>
        <v>5348.9877800000004</v>
      </c>
      <c r="D95" s="146">
        <v>863.13895934000004</v>
      </c>
    </row>
    <row r="96" spans="2:4">
      <c r="B96" s="68" t="s">
        <v>150</v>
      </c>
      <c r="C96" s="144">
        <v>260.17793799999998</v>
      </c>
      <c r="D96" s="144">
        <v>79.128171460000004</v>
      </c>
    </row>
    <row r="97" spans="2:4">
      <c r="B97" s="68" t="s">
        <v>151</v>
      </c>
      <c r="C97" s="144">
        <v>5.5485429999999996</v>
      </c>
      <c r="D97" s="144">
        <v>1.81461622</v>
      </c>
    </row>
    <row r="98" spans="2:4">
      <c r="B98" s="68" t="s">
        <v>152</v>
      </c>
      <c r="C98" s="144">
        <v>153.29686799999999</v>
      </c>
      <c r="D98" s="144">
        <v>39.217392619999998</v>
      </c>
    </row>
    <row r="99" spans="2:4">
      <c r="B99" s="68" t="s">
        <v>153</v>
      </c>
      <c r="C99" s="144">
        <v>17.3</v>
      </c>
      <c r="D99" s="144">
        <v>0.17624999999999999</v>
      </c>
    </row>
    <row r="100" spans="2:4">
      <c r="B100" s="68" t="s">
        <v>297</v>
      </c>
      <c r="C100" s="144">
        <v>4740.9021789999997</v>
      </c>
      <c r="D100" s="144">
        <v>701.74820638000017</v>
      </c>
    </row>
    <row r="101" spans="2:4">
      <c r="B101" s="68" t="s">
        <v>298</v>
      </c>
      <c r="C101" s="144">
        <v>6.0446759999999999</v>
      </c>
      <c r="D101" s="144">
        <v>0</v>
      </c>
    </row>
    <row r="102" spans="2:4">
      <c r="B102" s="68" t="s">
        <v>154</v>
      </c>
      <c r="C102" s="144">
        <v>6.5530090000000003</v>
      </c>
      <c r="D102" s="144">
        <v>1.5807997300000001</v>
      </c>
    </row>
    <row r="103" spans="2:4">
      <c r="B103" s="68" t="s">
        <v>155</v>
      </c>
      <c r="C103" s="144">
        <v>159.16456700000001</v>
      </c>
      <c r="D103" s="144">
        <v>39.473522930000001</v>
      </c>
    </row>
    <row r="104" spans="2:4">
      <c r="B104" s="119" t="s">
        <v>304</v>
      </c>
      <c r="C104" s="146">
        <f>C105+C110+C117+C124+C136+C145</f>
        <v>665858.50581899995</v>
      </c>
      <c r="D104" s="146">
        <v>207594.57680296004</v>
      </c>
    </row>
    <row r="105" spans="2:4">
      <c r="B105" s="120" t="s">
        <v>156</v>
      </c>
      <c r="C105" s="146">
        <f>SUM(C106:C109)</f>
        <v>30826.676151</v>
      </c>
      <c r="D105" s="146">
        <v>7911.3668604699988</v>
      </c>
    </row>
    <row r="106" spans="2:4">
      <c r="B106" s="68" t="s">
        <v>157</v>
      </c>
      <c r="C106" s="144">
        <v>8210.0601779999997</v>
      </c>
      <c r="D106" s="144">
        <v>588.87239897000006</v>
      </c>
    </row>
    <row r="107" spans="2:4">
      <c r="B107" s="68" t="s">
        <v>158</v>
      </c>
      <c r="C107" s="144">
        <v>761.51309400000002</v>
      </c>
      <c r="D107" s="144">
        <v>179.21972915999999</v>
      </c>
    </row>
    <row r="108" spans="2:4">
      <c r="B108" s="68" t="s">
        <v>159</v>
      </c>
      <c r="C108" s="144">
        <v>21833.102878999998</v>
      </c>
      <c r="D108" s="144">
        <v>7143.2747323399981</v>
      </c>
    </row>
    <row r="109" spans="2:4">
      <c r="B109" s="68" t="s">
        <v>314</v>
      </c>
      <c r="C109" s="144">
        <v>22</v>
      </c>
      <c r="D109" s="144">
        <v>0</v>
      </c>
    </row>
    <row r="110" spans="2:4">
      <c r="B110" s="120" t="s">
        <v>160</v>
      </c>
      <c r="C110" s="146">
        <f>SUM(C111:C116)</f>
        <v>137362.566364</v>
      </c>
      <c r="D110" s="146">
        <v>51680.328840660019</v>
      </c>
    </row>
    <row r="111" spans="2:4">
      <c r="B111" s="68" t="s">
        <v>299</v>
      </c>
      <c r="C111" s="144">
        <v>212.50466499999999</v>
      </c>
      <c r="D111" s="144">
        <v>92.552161599999991</v>
      </c>
    </row>
    <row r="112" spans="2:4">
      <c r="B112" s="68" t="s">
        <v>161</v>
      </c>
      <c r="C112" s="144">
        <v>13920.343099</v>
      </c>
      <c r="D112" s="144">
        <v>5280.7830451499995</v>
      </c>
    </row>
    <row r="113" spans="2:4">
      <c r="B113" s="68" t="s">
        <v>162</v>
      </c>
      <c r="C113" s="144">
        <v>11014.63715</v>
      </c>
      <c r="D113" s="144">
        <v>3679.6312552100003</v>
      </c>
    </row>
    <row r="114" spans="2:4">
      <c r="B114" s="68" t="s">
        <v>163</v>
      </c>
      <c r="C114" s="144">
        <v>35.07</v>
      </c>
      <c r="D114" s="144">
        <v>2.06512283</v>
      </c>
    </row>
    <row r="115" spans="2:4">
      <c r="B115" s="68" t="s">
        <v>164</v>
      </c>
      <c r="C115" s="144">
        <v>91.010413999999997</v>
      </c>
      <c r="D115" s="144">
        <v>27.188606139999997</v>
      </c>
    </row>
    <row r="116" spans="2:4">
      <c r="B116" s="68" t="s">
        <v>165</v>
      </c>
      <c r="C116" s="144">
        <v>112089.001036</v>
      </c>
      <c r="D116" s="144">
        <v>42598.10864973002</v>
      </c>
    </row>
    <row r="117" spans="2:4">
      <c r="B117" s="120" t="s">
        <v>166</v>
      </c>
      <c r="C117" s="146">
        <f>SUM(C118:C123)</f>
        <v>12302.416115</v>
      </c>
      <c r="D117" s="146">
        <v>3130.0353439800006</v>
      </c>
    </row>
    <row r="118" spans="2:4">
      <c r="B118" s="68" t="s">
        <v>167</v>
      </c>
      <c r="C118" s="144">
        <v>2555.0100000000002</v>
      </c>
      <c r="D118" s="144">
        <v>325.98873415999998</v>
      </c>
    </row>
    <row r="119" spans="2:4">
      <c r="B119" s="68" t="s">
        <v>168</v>
      </c>
      <c r="C119" s="144">
        <v>2345.722436</v>
      </c>
      <c r="D119" s="144">
        <v>678.77902295000001</v>
      </c>
    </row>
    <row r="120" spans="2:4">
      <c r="B120" s="68" t="s">
        <v>169</v>
      </c>
      <c r="C120" s="144">
        <v>4302.6366909999997</v>
      </c>
      <c r="D120" s="144">
        <v>1360.1470020600002</v>
      </c>
    </row>
    <row r="121" spans="2:4">
      <c r="B121" s="68" t="s">
        <v>283</v>
      </c>
      <c r="C121" s="144">
        <v>1.3018430000000001</v>
      </c>
      <c r="D121" s="144">
        <v>0</v>
      </c>
    </row>
    <row r="122" spans="2:4">
      <c r="B122" s="68" t="s">
        <v>170</v>
      </c>
      <c r="C122" s="144">
        <v>209.42951099999999</v>
      </c>
      <c r="D122" s="144">
        <v>197.31834076999999</v>
      </c>
    </row>
    <row r="123" spans="2:4">
      <c r="B123" s="68" t="s">
        <v>171</v>
      </c>
      <c r="C123" s="144">
        <v>2888.315634</v>
      </c>
      <c r="D123" s="144">
        <v>567.80224404000023</v>
      </c>
    </row>
    <row r="124" spans="2:4">
      <c r="B124" s="120" t="s">
        <v>322</v>
      </c>
      <c r="C124" s="146">
        <f>SUM(C125:C135)</f>
        <v>309600.27435099997</v>
      </c>
      <c r="D124" s="146">
        <v>90590.584768450004</v>
      </c>
    </row>
    <row r="125" spans="2:4">
      <c r="B125" s="68" t="s">
        <v>172</v>
      </c>
      <c r="C125" s="144">
        <v>15790.264520999999</v>
      </c>
      <c r="D125" s="144">
        <v>3794.4909546599997</v>
      </c>
    </row>
    <row r="126" spans="2:4">
      <c r="B126" s="68" t="s">
        <v>286</v>
      </c>
      <c r="C126" s="144">
        <v>110523.979362</v>
      </c>
      <c r="D126" s="144">
        <v>34150.936423210005</v>
      </c>
    </row>
    <row r="127" spans="2:4">
      <c r="B127" s="68" t="s">
        <v>287</v>
      </c>
      <c r="C127" s="144">
        <v>33349.383498000003</v>
      </c>
      <c r="D127" s="144">
        <v>9932.6791361699998</v>
      </c>
    </row>
    <row r="128" spans="2:4">
      <c r="B128" s="68" t="s">
        <v>173</v>
      </c>
      <c r="C128" s="144">
        <v>25693.434943</v>
      </c>
      <c r="D128" s="144">
        <v>8710.1837143600005</v>
      </c>
    </row>
    <row r="129" spans="2:4">
      <c r="B129" s="68" t="s">
        <v>174</v>
      </c>
      <c r="C129" s="144">
        <v>4244.5817889999998</v>
      </c>
      <c r="D129" s="144">
        <v>753.78480957000011</v>
      </c>
    </row>
    <row r="130" spans="2:4">
      <c r="B130" s="68" t="s">
        <v>175</v>
      </c>
      <c r="C130" s="144">
        <v>12539.267331999999</v>
      </c>
      <c r="D130" s="144">
        <v>3997.3034016399993</v>
      </c>
    </row>
    <row r="131" spans="2:4">
      <c r="B131" s="68" t="s">
        <v>176</v>
      </c>
      <c r="C131" s="144">
        <v>1607.7136760000001</v>
      </c>
      <c r="D131" s="144">
        <v>399.79119000999998</v>
      </c>
    </row>
    <row r="132" spans="2:4">
      <c r="B132" s="68" t="s">
        <v>177</v>
      </c>
      <c r="C132" s="144">
        <v>718.99446699999999</v>
      </c>
      <c r="D132" s="144">
        <v>196.89375285000003</v>
      </c>
    </row>
    <row r="133" spans="2:4">
      <c r="B133" s="68" t="s">
        <v>178</v>
      </c>
      <c r="C133" s="144">
        <v>839.652468</v>
      </c>
      <c r="D133" s="144">
        <v>110.50532506000002</v>
      </c>
    </row>
    <row r="134" spans="2:4">
      <c r="B134" s="68" t="s">
        <v>179</v>
      </c>
      <c r="C134" s="144">
        <v>973.19638599999996</v>
      </c>
      <c r="D134" s="144">
        <v>409.59048085000006</v>
      </c>
    </row>
    <row r="135" spans="2:4">
      <c r="B135" s="68" t="s">
        <v>180</v>
      </c>
      <c r="C135" s="144">
        <v>103319.805909</v>
      </c>
      <c r="D135" s="144">
        <v>28134.425580070005</v>
      </c>
    </row>
    <row r="136" spans="2:4">
      <c r="B136" s="120" t="s">
        <v>305</v>
      </c>
      <c r="C136" s="146">
        <f>SUM(C137:C144)</f>
        <v>174781.847098</v>
      </c>
      <c r="D136" s="146">
        <v>54018.812056510003</v>
      </c>
    </row>
    <row r="137" spans="2:4">
      <c r="B137" s="68" t="s">
        <v>181</v>
      </c>
      <c r="C137" s="144">
        <v>91290.753301999997</v>
      </c>
      <c r="D137" s="144">
        <v>26787.248760570001</v>
      </c>
    </row>
    <row r="138" spans="2:4">
      <c r="B138" s="68" t="s">
        <v>288</v>
      </c>
      <c r="C138" s="144">
        <v>6.6924960000000002</v>
      </c>
      <c r="D138" s="144">
        <v>0</v>
      </c>
    </row>
    <row r="139" spans="2:4">
      <c r="B139" s="68" t="s">
        <v>182</v>
      </c>
      <c r="C139" s="144">
        <v>1147.105</v>
      </c>
      <c r="D139" s="144">
        <v>148.12744537</v>
      </c>
    </row>
    <row r="140" spans="2:4">
      <c r="B140" s="68" t="s">
        <v>183</v>
      </c>
      <c r="C140" s="144">
        <v>3530.3857640000001</v>
      </c>
      <c r="D140" s="144">
        <v>980.25917134000065</v>
      </c>
    </row>
    <row r="141" spans="2:4">
      <c r="B141" s="68" t="s">
        <v>184</v>
      </c>
      <c r="C141" s="144">
        <v>1578.403695</v>
      </c>
      <c r="D141" s="144">
        <v>426.8787782899999</v>
      </c>
    </row>
    <row r="142" spans="2:4">
      <c r="B142" s="68" t="s">
        <v>185</v>
      </c>
      <c r="C142" s="144">
        <v>73145.556675</v>
      </c>
      <c r="D142" s="144">
        <v>24142.772654950004</v>
      </c>
    </row>
    <row r="143" spans="2:4">
      <c r="B143" s="68" t="s">
        <v>300</v>
      </c>
      <c r="C143" s="144">
        <v>1.6</v>
      </c>
      <c r="D143" s="144">
        <v>0</v>
      </c>
    </row>
    <row r="144" spans="2:4">
      <c r="B144" s="68" t="s">
        <v>186</v>
      </c>
      <c r="C144" s="144">
        <v>4081.3501660000002</v>
      </c>
      <c r="D144" s="144">
        <v>1533.52524599</v>
      </c>
    </row>
    <row r="145" spans="2:5">
      <c r="B145" s="120" t="s">
        <v>187</v>
      </c>
      <c r="C145" s="146">
        <f>SUM(C146:C149)</f>
        <v>984.72573999999997</v>
      </c>
      <c r="D145" s="146">
        <v>263.44893289000004</v>
      </c>
    </row>
    <row r="146" spans="2:5">
      <c r="B146" s="68" t="s">
        <v>188</v>
      </c>
      <c r="C146" s="144">
        <v>224.073001</v>
      </c>
      <c r="D146" s="144">
        <v>51.952883010000001</v>
      </c>
    </row>
    <row r="147" spans="2:5">
      <c r="B147" s="68" t="s">
        <v>301</v>
      </c>
      <c r="C147" s="144">
        <v>112.47176399999999</v>
      </c>
      <c r="D147" s="144">
        <v>19.658149350000002</v>
      </c>
    </row>
    <row r="148" spans="2:5">
      <c r="B148" s="68" t="s">
        <v>189</v>
      </c>
      <c r="C148" s="144">
        <v>253.35952499999999</v>
      </c>
      <c r="D148" s="144">
        <v>35.68072432000001</v>
      </c>
    </row>
    <row r="149" spans="2:5">
      <c r="B149" s="68" t="s">
        <v>190</v>
      </c>
      <c r="C149" s="144">
        <v>394.82145000000003</v>
      </c>
      <c r="D149" s="144">
        <v>156.15717621000002</v>
      </c>
    </row>
    <row r="150" spans="2:5">
      <c r="B150" s="119" t="s">
        <v>323</v>
      </c>
      <c r="C150" s="146">
        <f>C151</f>
        <v>333486.47113800002</v>
      </c>
      <c r="D150" s="146">
        <v>102758.14091409999</v>
      </c>
    </row>
    <row r="151" spans="2:5">
      <c r="B151" s="120" t="s">
        <v>324</v>
      </c>
      <c r="C151" s="146">
        <f>C152</f>
        <v>333486.47113800002</v>
      </c>
      <c r="D151" s="146">
        <v>102758.14091409999</v>
      </c>
    </row>
    <row r="152" spans="2:5">
      <c r="B152" s="68" t="s">
        <v>325</v>
      </c>
      <c r="C152" s="144">
        <v>333486.47113800002</v>
      </c>
      <c r="D152" s="144">
        <v>102758.14091409999</v>
      </c>
    </row>
    <row r="153" spans="2:5">
      <c r="B153" s="74" t="s">
        <v>282</v>
      </c>
      <c r="C153" s="145">
        <f t="shared" ref="C153:D155" si="0">C154</f>
        <v>108120.51053499999</v>
      </c>
      <c r="D153" s="145">
        <f t="shared" si="0"/>
        <v>47697.063178320001</v>
      </c>
    </row>
    <row r="154" spans="2:5">
      <c r="B154" s="119" t="s">
        <v>326</v>
      </c>
      <c r="C154" s="146">
        <f t="shared" si="0"/>
        <v>108120.51053499999</v>
      </c>
      <c r="D154" s="146">
        <f t="shared" si="0"/>
        <v>47697.063178320001</v>
      </c>
    </row>
    <row r="155" spans="2:5">
      <c r="B155" s="120" t="s">
        <v>327</v>
      </c>
      <c r="C155" s="146">
        <f t="shared" si="0"/>
        <v>108120.51053499999</v>
      </c>
      <c r="D155" s="146">
        <v>47697.063178320001</v>
      </c>
    </row>
    <row r="156" spans="2:5">
      <c r="B156" s="68" t="s">
        <v>328</v>
      </c>
      <c r="C156" s="144">
        <v>108120.51053499999</v>
      </c>
      <c r="D156" s="144">
        <v>47697.063178320001</v>
      </c>
    </row>
    <row r="157" spans="2:5">
      <c r="B157" s="57" t="s">
        <v>281</v>
      </c>
      <c r="C157" s="23">
        <f>C153+C13</f>
        <v>1592355.1214939998</v>
      </c>
      <c r="D157" s="23">
        <f>D153+D13</f>
        <v>521521.51276443998</v>
      </c>
    </row>
    <row r="158" spans="2:5">
      <c r="B158" s="150" t="s">
        <v>360</v>
      </c>
      <c r="D158" s="27"/>
      <c r="E158" s="27"/>
    </row>
    <row r="159" spans="2:5">
      <c r="B159" s="151" t="s">
        <v>346</v>
      </c>
      <c r="C159" s="152"/>
      <c r="D159" s="152"/>
      <c r="E159" s="33"/>
    </row>
    <row r="160" spans="2:5" ht="27" customHeight="1">
      <c r="B160" s="189" t="s">
        <v>1841</v>
      </c>
      <c r="C160" s="189"/>
      <c r="D160" s="189"/>
      <c r="E160" s="30"/>
    </row>
    <row r="161" spans="2:3" ht="25.5" customHeight="1">
      <c r="B161" s="187" t="s">
        <v>361</v>
      </c>
      <c r="C161" s="187"/>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J22" sqref="J2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0" t="s">
        <v>0</v>
      </c>
      <c r="B1" s="180"/>
      <c r="C1" s="180"/>
      <c r="D1" s="180"/>
      <c r="E1" s="180"/>
    </row>
    <row r="2" spans="1:6" ht="21" customHeight="1">
      <c r="A2" s="181" t="s">
        <v>1</v>
      </c>
      <c r="B2" s="181"/>
      <c r="C2" s="181"/>
      <c r="D2" s="181"/>
      <c r="E2" s="181"/>
    </row>
    <row r="3" spans="1:6" ht="14.45" customHeight="1">
      <c r="A3" s="182" t="s">
        <v>2</v>
      </c>
      <c r="B3" s="182"/>
      <c r="C3" s="182"/>
      <c r="D3" s="182"/>
      <c r="E3" s="182"/>
    </row>
    <row r="5" spans="1:6" ht="18" customHeight="1">
      <c r="A5" s="183" t="s">
        <v>23</v>
      </c>
      <c r="B5" s="183"/>
      <c r="C5" s="183"/>
      <c r="D5" s="183"/>
      <c r="E5" s="183"/>
      <c r="F5" s="38"/>
    </row>
    <row r="6" spans="1:6" ht="18.75">
      <c r="A6" s="195" t="s">
        <v>191</v>
      </c>
      <c r="B6" s="195"/>
      <c r="C6" s="195"/>
      <c r="D6" s="195"/>
      <c r="E6" s="195"/>
    </row>
    <row r="7" spans="1:6" ht="18.75">
      <c r="A7" s="197" t="s">
        <v>1840</v>
      </c>
      <c r="B7" s="197"/>
      <c r="C7" s="197"/>
      <c r="D7" s="197"/>
      <c r="E7" s="197"/>
    </row>
    <row r="8" spans="1:6" ht="18.75">
      <c r="A8" s="190" t="s">
        <v>319</v>
      </c>
      <c r="B8" s="190"/>
      <c r="C8" s="190"/>
      <c r="D8" s="190"/>
      <c r="E8" s="190"/>
    </row>
    <row r="9" spans="1:6" ht="15.75">
      <c r="A9" s="179" t="s">
        <v>5</v>
      </c>
      <c r="B9" s="179"/>
      <c r="C9" s="179"/>
      <c r="D9" s="179"/>
      <c r="E9" s="179"/>
    </row>
    <row r="11" spans="1:6">
      <c r="C11" s="196" t="s">
        <v>6</v>
      </c>
      <c r="D11" s="44" t="s">
        <v>364</v>
      </c>
      <c r="E11" s="196" t="s">
        <v>343</v>
      </c>
    </row>
    <row r="12" spans="1:6">
      <c r="C12" s="196"/>
      <c r="D12" s="19" t="s">
        <v>319</v>
      </c>
      <c r="E12" s="196"/>
    </row>
    <row r="13" spans="1:6">
      <c r="C13" s="46" t="s">
        <v>241</v>
      </c>
      <c r="D13" s="64">
        <f>D14+D20+D30+D40+D49+D56+D66+D70</f>
        <v>1484234.610959</v>
      </c>
      <c r="E13" s="64">
        <f>E14+E20+E30+E40+E49+E56+E66+E70</f>
        <v>473824.44958611997</v>
      </c>
    </row>
    <row r="14" spans="1:6">
      <c r="C14" s="119" t="s">
        <v>329</v>
      </c>
      <c r="D14" s="146">
        <f>SUM(D15:D19)</f>
        <v>359129.92480000004</v>
      </c>
      <c r="E14" s="146">
        <f>SUM(E15:E19)</f>
        <v>110967.03109669004</v>
      </c>
    </row>
    <row r="15" spans="1:6">
      <c r="C15" s="121" t="s">
        <v>192</v>
      </c>
      <c r="D15" s="144">
        <v>292808.493173</v>
      </c>
      <c r="E15" s="144">
        <v>90835.496266580027</v>
      </c>
    </row>
    <row r="16" spans="1:6">
      <c r="C16" s="121" t="s">
        <v>193</v>
      </c>
      <c r="D16" s="144">
        <v>24402.035100000001</v>
      </c>
      <c r="E16" s="144">
        <v>6567.4843273000033</v>
      </c>
    </row>
    <row r="17" spans="3:5">
      <c r="C17" s="121" t="s">
        <v>194</v>
      </c>
      <c r="D17" s="144">
        <v>1099.1648299999999</v>
      </c>
      <c r="E17" s="144">
        <v>344.33817137000005</v>
      </c>
    </row>
    <row r="18" spans="3:5">
      <c r="C18" s="121" t="s">
        <v>302</v>
      </c>
      <c r="D18" s="144">
        <v>3422.9494800000002</v>
      </c>
      <c r="E18" s="144">
        <v>542.11278434000008</v>
      </c>
    </row>
    <row r="19" spans="3:5">
      <c r="C19" s="121" t="s">
        <v>195</v>
      </c>
      <c r="D19" s="144">
        <v>37397.282217</v>
      </c>
      <c r="E19" s="144">
        <v>12677.599547100004</v>
      </c>
    </row>
    <row r="20" spans="3:5">
      <c r="C20" s="119" t="s">
        <v>330</v>
      </c>
      <c r="D20" s="146">
        <f>SUM(D21:D29)</f>
        <v>99817.643202999985</v>
      </c>
      <c r="E20" s="146">
        <f>SUM(E21:E29)</f>
        <v>34996.539090570004</v>
      </c>
    </row>
    <row r="21" spans="3:5">
      <c r="C21" s="121" t="s">
        <v>196</v>
      </c>
      <c r="D21" s="144">
        <v>13742.110764999999</v>
      </c>
      <c r="E21" s="144">
        <v>4951.7657049899981</v>
      </c>
    </row>
    <row r="22" spans="3:5">
      <c r="C22" s="121" t="s">
        <v>197</v>
      </c>
      <c r="D22" s="144">
        <v>8656.9223629999997</v>
      </c>
      <c r="E22" s="144">
        <v>2726.6688850600003</v>
      </c>
    </row>
    <row r="23" spans="3:5">
      <c r="C23" s="121" t="s">
        <v>198</v>
      </c>
      <c r="D23" s="144">
        <v>4877.5279819999996</v>
      </c>
      <c r="E23" s="144">
        <v>1199.1877325200003</v>
      </c>
    </row>
    <row r="24" spans="3:5">
      <c r="C24" s="121" t="s">
        <v>199</v>
      </c>
      <c r="D24" s="144">
        <v>1402.4375700000001</v>
      </c>
      <c r="E24" s="144">
        <v>824.56324909999967</v>
      </c>
    </row>
    <row r="25" spans="3:5">
      <c r="C25" s="121" t="s">
        <v>200</v>
      </c>
      <c r="D25" s="144">
        <v>11699.573503</v>
      </c>
      <c r="E25" s="144">
        <v>2507.3166545600011</v>
      </c>
    </row>
    <row r="26" spans="3:5">
      <c r="C26" s="121" t="s">
        <v>201</v>
      </c>
      <c r="D26" s="144">
        <v>7607.6482530000003</v>
      </c>
      <c r="E26" s="144">
        <v>2984.5586329599996</v>
      </c>
    </row>
    <row r="27" spans="3:5">
      <c r="C27" s="121" t="s">
        <v>202</v>
      </c>
      <c r="D27" s="144">
        <v>5769.9536120000002</v>
      </c>
      <c r="E27" s="144">
        <v>1263.1841107400003</v>
      </c>
    </row>
    <row r="28" spans="3:5">
      <c r="C28" s="121" t="s">
        <v>203</v>
      </c>
      <c r="D28" s="144">
        <v>15421.115898</v>
      </c>
      <c r="E28" s="144">
        <v>4092.1503017700011</v>
      </c>
    </row>
    <row r="29" spans="3:5">
      <c r="C29" s="121" t="s">
        <v>204</v>
      </c>
      <c r="D29" s="144">
        <v>30640.353256999999</v>
      </c>
      <c r="E29" s="144">
        <v>14447.143818870005</v>
      </c>
    </row>
    <row r="30" spans="3:5">
      <c r="C30" s="119" t="s">
        <v>331</v>
      </c>
      <c r="D30" s="146">
        <f>SUM(D31:D39)</f>
        <v>68595.936121999999</v>
      </c>
      <c r="E30" s="146">
        <f>SUM(E31:E39)</f>
        <v>10039.717395379999</v>
      </c>
    </row>
    <row r="31" spans="3:5">
      <c r="C31" s="121" t="s">
        <v>205</v>
      </c>
      <c r="D31" s="144">
        <v>10628.747192999999</v>
      </c>
      <c r="E31" s="144">
        <v>2260.1907553599999</v>
      </c>
    </row>
    <row r="32" spans="3:5">
      <c r="C32" s="121" t="s">
        <v>206</v>
      </c>
      <c r="D32" s="144">
        <v>6846.6156350000001</v>
      </c>
      <c r="E32" s="144">
        <v>688.68089848999978</v>
      </c>
    </row>
    <row r="33" spans="3:5">
      <c r="C33" s="121" t="s">
        <v>207</v>
      </c>
      <c r="D33" s="144">
        <v>3047.776625</v>
      </c>
      <c r="E33" s="144">
        <v>678.02980510000066</v>
      </c>
    </row>
    <row r="34" spans="3:5">
      <c r="C34" s="121" t="s">
        <v>208</v>
      </c>
      <c r="D34" s="144">
        <v>13549.146817999999</v>
      </c>
      <c r="E34" s="144">
        <v>1677.3722520300003</v>
      </c>
    </row>
    <row r="35" spans="3:5">
      <c r="C35" s="121" t="s">
        <v>209</v>
      </c>
      <c r="D35" s="144">
        <v>513.71471399999996</v>
      </c>
      <c r="E35" s="144">
        <v>77.505766370000003</v>
      </c>
    </row>
    <row r="36" spans="3:5">
      <c r="C36" s="121" t="s">
        <v>210</v>
      </c>
      <c r="D36" s="135">
        <v>4533.8070749999997</v>
      </c>
      <c r="E36" s="144">
        <v>667.06741515999977</v>
      </c>
    </row>
    <row r="37" spans="3:5">
      <c r="C37" s="121" t="s">
        <v>211</v>
      </c>
      <c r="D37" s="147">
        <v>8986.8251540000001</v>
      </c>
      <c r="E37" s="144">
        <v>2118.6560734</v>
      </c>
    </row>
    <row r="38" spans="3:5">
      <c r="C38" s="121" t="s">
        <v>212</v>
      </c>
      <c r="D38" s="147">
        <v>3801.497018</v>
      </c>
      <c r="E38" s="144">
        <v>0</v>
      </c>
    </row>
    <row r="39" spans="3:5">
      <c r="C39" s="121" t="s">
        <v>213</v>
      </c>
      <c r="D39" s="147">
        <v>16687.80589</v>
      </c>
      <c r="E39" s="144">
        <v>1872.2144294699997</v>
      </c>
    </row>
    <row r="40" spans="3:5">
      <c r="C40" s="119" t="s">
        <v>332</v>
      </c>
      <c r="D40" s="146">
        <f>SUM(D41:D48)</f>
        <v>492738.20958100003</v>
      </c>
      <c r="E40" s="146">
        <f>SUM(E41:E48)</f>
        <v>186338.95907950998</v>
      </c>
    </row>
    <row r="41" spans="3:5">
      <c r="C41" s="121" t="s">
        <v>214</v>
      </c>
      <c r="D41" s="147">
        <v>158377.96735699999</v>
      </c>
      <c r="E41" s="144">
        <v>51578.386852149997</v>
      </c>
    </row>
    <row r="42" spans="3:5">
      <c r="C42" s="121" t="s">
        <v>370</v>
      </c>
      <c r="D42" s="147">
        <v>155752.82044400001</v>
      </c>
      <c r="E42" s="144">
        <v>63822.571830420005</v>
      </c>
    </row>
    <row r="43" spans="3:5">
      <c r="C43" s="121" t="s">
        <v>215</v>
      </c>
      <c r="D43" s="144">
        <v>15862.403949</v>
      </c>
      <c r="E43" s="144">
        <v>6183.1255665500003</v>
      </c>
    </row>
    <row r="44" spans="3:5">
      <c r="C44" s="121" t="s">
        <v>216</v>
      </c>
      <c r="D44" s="144">
        <v>96748.493755000003</v>
      </c>
      <c r="E44" s="144">
        <v>41115.622955940002</v>
      </c>
    </row>
    <row r="45" spans="3:5">
      <c r="C45" s="121" t="s">
        <v>217</v>
      </c>
      <c r="D45" s="144">
        <v>35900.368300000002</v>
      </c>
      <c r="E45" s="144">
        <v>11895.012104700001</v>
      </c>
    </row>
    <row r="46" spans="3:5">
      <c r="C46" s="121" t="s">
        <v>218</v>
      </c>
      <c r="D46" s="144">
        <v>13500</v>
      </c>
      <c r="E46" s="144">
        <v>7987.2722604399996</v>
      </c>
    </row>
    <row r="47" spans="3:5">
      <c r="C47" s="121" t="s">
        <v>219</v>
      </c>
      <c r="D47" s="144">
        <v>966.93837299999996</v>
      </c>
      <c r="E47" s="144">
        <v>268.84498972999995</v>
      </c>
    </row>
    <row r="48" spans="3:5">
      <c r="C48" s="121" t="s">
        <v>220</v>
      </c>
      <c r="D48" s="144">
        <v>15629.217403000001</v>
      </c>
      <c r="E48" s="144">
        <v>3488.1225195799993</v>
      </c>
    </row>
    <row r="49" spans="3:5">
      <c r="C49" s="119" t="s">
        <v>333</v>
      </c>
      <c r="D49" s="146">
        <f>SUM(D50:D55)</f>
        <v>60117.023256999993</v>
      </c>
      <c r="E49" s="146">
        <f>SUM(E50:E55)</f>
        <v>17669.735503399996</v>
      </c>
    </row>
    <row r="50" spans="3:5">
      <c r="C50" s="121" t="s">
        <v>221</v>
      </c>
      <c r="D50" s="144">
        <v>174.81</v>
      </c>
      <c r="E50" s="144">
        <v>376.14936757999999</v>
      </c>
    </row>
    <row r="51" spans="3:5">
      <c r="C51" s="121" t="s">
        <v>371</v>
      </c>
      <c r="D51" s="144">
        <v>9757.551453</v>
      </c>
      <c r="E51" s="144">
        <v>2355.1318446200003</v>
      </c>
    </row>
    <row r="52" spans="3:5">
      <c r="C52" s="121" t="s">
        <v>222</v>
      </c>
      <c r="D52" s="144">
        <v>9925.5430080000006</v>
      </c>
      <c r="E52" s="144">
        <v>4678.8189193199996</v>
      </c>
    </row>
    <row r="53" spans="3:5">
      <c r="C53" s="121" t="s">
        <v>372</v>
      </c>
      <c r="D53" s="144">
        <v>37633.288796000001</v>
      </c>
      <c r="E53" s="144">
        <v>9989.6353718799965</v>
      </c>
    </row>
    <row r="54" spans="3:5">
      <c r="C54" s="121" t="s">
        <v>223</v>
      </c>
      <c r="D54" s="144">
        <v>2582.63</v>
      </c>
      <c r="E54" s="144">
        <v>270</v>
      </c>
    </row>
    <row r="55" spans="3:5">
      <c r="C55" s="121" t="s">
        <v>224</v>
      </c>
      <c r="D55" s="144">
        <v>43.2</v>
      </c>
      <c r="E55" s="144">
        <v>0</v>
      </c>
    </row>
    <row r="56" spans="3:5">
      <c r="C56" s="119" t="s">
        <v>334</v>
      </c>
      <c r="D56" s="146">
        <f>SUM(D57:D65)</f>
        <v>34281.034268999996</v>
      </c>
      <c r="E56" s="146">
        <f>SUM(E57:E65)</f>
        <v>5359.0776927700008</v>
      </c>
    </row>
    <row r="57" spans="3:5">
      <c r="C57" s="121" t="s">
        <v>225</v>
      </c>
      <c r="D57" s="144">
        <v>12876.61881</v>
      </c>
      <c r="E57" s="144">
        <v>802.51693040999999</v>
      </c>
    </row>
    <row r="58" spans="3:5">
      <c r="C58" s="121" t="s">
        <v>226</v>
      </c>
      <c r="D58" s="144">
        <v>1615.878299</v>
      </c>
      <c r="E58" s="144">
        <v>368.85118123000018</v>
      </c>
    </row>
    <row r="59" spans="3:5">
      <c r="C59" s="121" t="s">
        <v>227</v>
      </c>
      <c r="D59" s="144">
        <v>1644.102108</v>
      </c>
      <c r="E59" s="144">
        <v>660.98031744000002</v>
      </c>
    </row>
    <row r="60" spans="3:5">
      <c r="C60" s="121" t="s">
        <v>228</v>
      </c>
      <c r="D60" s="144">
        <v>7693.0715810000002</v>
      </c>
      <c r="E60" s="144">
        <v>1969.9855823499997</v>
      </c>
    </row>
    <row r="61" spans="3:5">
      <c r="C61" s="121" t="s">
        <v>229</v>
      </c>
      <c r="D61" s="144">
        <v>4718.97192</v>
      </c>
      <c r="E61" s="144">
        <v>530.63263255999993</v>
      </c>
    </row>
    <row r="62" spans="3:5">
      <c r="C62" s="121" t="s">
        <v>230</v>
      </c>
      <c r="D62" s="144">
        <v>496.204002</v>
      </c>
      <c r="E62" s="144">
        <v>376.03832007</v>
      </c>
    </row>
    <row r="63" spans="3:5">
      <c r="C63" s="121" t="s">
        <v>231</v>
      </c>
      <c r="D63" s="144">
        <v>559.05767400000002</v>
      </c>
      <c r="E63" s="144">
        <v>100.71610440000001</v>
      </c>
    </row>
    <row r="64" spans="3:5">
      <c r="C64" s="121" t="s">
        <v>232</v>
      </c>
      <c r="D64" s="144">
        <v>2337.4322139999999</v>
      </c>
      <c r="E64" s="144">
        <v>152.50467051000001</v>
      </c>
    </row>
    <row r="65" spans="3:5">
      <c r="C65" s="121" t="s">
        <v>233</v>
      </c>
      <c r="D65" s="144">
        <v>2339.6976610000002</v>
      </c>
      <c r="E65" s="144">
        <v>396.85195379999999</v>
      </c>
    </row>
    <row r="66" spans="3:5">
      <c r="C66" s="119" t="s">
        <v>335</v>
      </c>
      <c r="D66" s="146">
        <f>SUM(D67:D69)</f>
        <v>71068.398115000004</v>
      </c>
      <c r="E66" s="146">
        <f>SUM(E67:E69)</f>
        <v>17295.125192860003</v>
      </c>
    </row>
    <row r="67" spans="3:5">
      <c r="C67" s="121" t="s">
        <v>234</v>
      </c>
      <c r="D67" s="144">
        <v>27030.215823999999</v>
      </c>
      <c r="E67" s="144">
        <v>3480.4677813299995</v>
      </c>
    </row>
    <row r="68" spans="3:5">
      <c r="C68" s="121" t="s">
        <v>235</v>
      </c>
      <c r="D68" s="144">
        <v>42591.058016000003</v>
      </c>
      <c r="E68" s="144">
        <v>13814.657411530003</v>
      </c>
    </row>
    <row r="69" spans="3:5">
      <c r="C69" s="121" t="s">
        <v>236</v>
      </c>
      <c r="D69" s="144">
        <v>1447.1242749999999</v>
      </c>
      <c r="E69" s="144">
        <v>0</v>
      </c>
    </row>
    <row r="70" spans="3:5">
      <c r="C70" s="119" t="s">
        <v>336</v>
      </c>
      <c r="D70" s="146">
        <f>SUM(D71:D74)</f>
        <v>298486.441612</v>
      </c>
      <c r="E70" s="146">
        <f>SUM(E71:E74)</f>
        <v>91158.264534939983</v>
      </c>
    </row>
    <row r="71" spans="3:5">
      <c r="C71" s="121" t="s">
        <v>237</v>
      </c>
      <c r="D71" s="144">
        <v>120010.652162</v>
      </c>
      <c r="E71" s="144">
        <v>30335.057485959998</v>
      </c>
    </row>
    <row r="72" spans="3:5">
      <c r="C72" s="121" t="s">
        <v>238</v>
      </c>
      <c r="D72" s="144">
        <v>176990.963659</v>
      </c>
      <c r="E72" s="144">
        <v>59628.417620150001</v>
      </c>
    </row>
    <row r="73" spans="3:5">
      <c r="C73" s="121" t="s">
        <v>239</v>
      </c>
      <c r="D73" s="144">
        <v>1484.825791</v>
      </c>
      <c r="E73" s="144">
        <v>1194.6658079900001</v>
      </c>
    </row>
    <row r="74" spans="3:5">
      <c r="C74" s="121" t="s">
        <v>358</v>
      </c>
      <c r="D74" s="144">
        <v>0</v>
      </c>
      <c r="E74" s="144">
        <v>0.12362084</v>
      </c>
    </row>
    <row r="75" spans="3:5">
      <c r="C75" s="46" t="s">
        <v>282</v>
      </c>
      <c r="D75" s="88">
        <f>D76+D78</f>
        <v>108120.51053499999</v>
      </c>
      <c r="E75" s="88">
        <f>E76+E78</f>
        <v>47697.063178320001</v>
      </c>
    </row>
    <row r="76" spans="3:5">
      <c r="C76" s="119" t="s">
        <v>337</v>
      </c>
      <c r="D76" s="146">
        <f>D77</f>
        <v>5117.7218819999998</v>
      </c>
      <c r="E76" s="146">
        <f>E77</f>
        <v>0</v>
      </c>
    </row>
    <row r="77" spans="3:5">
      <c r="C77" s="121" t="s">
        <v>338</v>
      </c>
      <c r="D77" s="144">
        <v>5117.7218819999998</v>
      </c>
      <c r="E77" s="144">
        <v>0</v>
      </c>
    </row>
    <row r="78" spans="3:5">
      <c r="C78" s="119" t="s">
        <v>339</v>
      </c>
      <c r="D78" s="146">
        <f>D79</f>
        <v>103002.788653</v>
      </c>
      <c r="E78" s="146">
        <f>E79</f>
        <v>47697.063178320001</v>
      </c>
    </row>
    <row r="79" spans="3:5">
      <c r="C79" s="121" t="s">
        <v>340</v>
      </c>
      <c r="D79" s="144">
        <v>103002.788653</v>
      </c>
      <c r="E79" s="144">
        <v>47697.063178320001</v>
      </c>
    </row>
    <row r="80" spans="3:5">
      <c r="C80" s="57" t="s">
        <v>281</v>
      </c>
      <c r="D80" s="23">
        <f>D75+D13</f>
        <v>1592355.1214939998</v>
      </c>
      <c r="E80" s="23">
        <f>E75+E13</f>
        <v>521521.51276443998</v>
      </c>
    </row>
    <row r="81" spans="3:7">
      <c r="C81" s="150" t="s">
        <v>360</v>
      </c>
      <c r="E81" s="27"/>
      <c r="F81" s="27"/>
      <c r="G81" s="86"/>
    </row>
    <row r="82" spans="3:7">
      <c r="C82" s="151" t="s">
        <v>346</v>
      </c>
      <c r="D82" s="152"/>
      <c r="E82" s="152"/>
      <c r="F82" s="33"/>
    </row>
    <row r="83" spans="3:7" ht="27.75" customHeight="1">
      <c r="C83" s="189" t="s">
        <v>1841</v>
      </c>
      <c r="D83" s="189"/>
      <c r="E83" s="189"/>
      <c r="F83" s="30"/>
    </row>
    <row r="84" spans="3:7">
      <c r="C84" s="187" t="s">
        <v>361</v>
      </c>
      <c r="D84" s="187"/>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F31" sqref="F31"/>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0" t="s">
        <v>0</v>
      </c>
      <c r="D1" s="180"/>
      <c r="E1" s="12"/>
    </row>
    <row r="2" spans="3:7" ht="31.5" customHeight="1">
      <c r="C2" s="199" t="s">
        <v>1</v>
      </c>
      <c r="D2" s="199"/>
      <c r="E2" s="75"/>
    </row>
    <row r="3" spans="3:7" ht="15.6" customHeight="1">
      <c r="C3" s="185" t="s">
        <v>2</v>
      </c>
      <c r="D3" s="185"/>
      <c r="E3" s="14"/>
    </row>
    <row r="4" spans="3:7" ht="13.9" customHeight="1">
      <c r="C4" s="13"/>
      <c r="D4" s="13"/>
      <c r="E4" s="13"/>
    </row>
    <row r="5" spans="3:7" ht="18.75">
      <c r="C5" s="183" t="s">
        <v>23</v>
      </c>
      <c r="D5" s="183"/>
      <c r="E5" s="40"/>
    </row>
    <row r="6" spans="3:7" ht="18.75">
      <c r="C6" s="183" t="s">
        <v>308</v>
      </c>
      <c r="D6" s="183"/>
      <c r="E6" s="40"/>
      <c r="G6" s="2"/>
    </row>
    <row r="7" spans="3:7" ht="18.75">
      <c r="C7" s="184" t="s">
        <v>1840</v>
      </c>
      <c r="D7" s="184"/>
      <c r="E7" s="17"/>
      <c r="G7" s="2"/>
    </row>
    <row r="8" spans="3:7" ht="18.75">
      <c r="C8" s="190" t="s">
        <v>319</v>
      </c>
      <c r="D8" s="190"/>
      <c r="E8" s="17"/>
      <c r="F8" s="42"/>
      <c r="G8" s="2"/>
    </row>
    <row r="9" spans="3:7" ht="15.75">
      <c r="C9" s="179" t="s">
        <v>5</v>
      </c>
      <c r="D9" s="179"/>
      <c r="E9" s="18"/>
      <c r="G9" s="3"/>
    </row>
    <row r="10" spans="3:7">
      <c r="C10" s="13"/>
      <c r="D10" s="13"/>
      <c r="E10" s="13"/>
      <c r="G10" s="3"/>
    </row>
    <row r="11" spans="3:7" ht="14.45" customHeight="1">
      <c r="C11" s="8"/>
      <c r="D11" s="8"/>
      <c r="E11" s="8"/>
      <c r="G11" s="3"/>
    </row>
    <row r="12" spans="3:7" ht="9.6" customHeight="1">
      <c r="C12" s="196" t="s">
        <v>6</v>
      </c>
      <c r="D12" s="200" t="s">
        <v>364</v>
      </c>
      <c r="E12" s="200" t="s">
        <v>343</v>
      </c>
    </row>
    <row r="13" spans="3:7" ht="13.15" customHeight="1">
      <c r="C13" s="196"/>
      <c r="D13" s="200"/>
      <c r="E13" s="200"/>
      <c r="F13" s="10"/>
    </row>
    <row r="14" spans="3:7" ht="15" customHeight="1">
      <c r="C14" s="196"/>
      <c r="D14" s="76" t="s">
        <v>319</v>
      </c>
      <c r="E14" s="200"/>
      <c r="G14" s="4"/>
    </row>
    <row r="15" spans="3:7">
      <c r="C15" s="77" t="s">
        <v>347</v>
      </c>
      <c r="D15" s="64">
        <f>D16+D18</f>
        <v>882.63869099999999</v>
      </c>
      <c r="E15" s="64">
        <f>E16+E18</f>
        <v>244.54232637999999</v>
      </c>
      <c r="F15" s="5"/>
      <c r="G15" s="6"/>
    </row>
    <row r="16" spans="3:7">
      <c r="C16" s="78" t="s">
        <v>83</v>
      </c>
      <c r="D16" s="79">
        <f>D17</f>
        <v>813.15455099999997</v>
      </c>
      <c r="E16" s="79">
        <f t="shared" ref="E16" si="0">E17</f>
        <v>215.59060137999998</v>
      </c>
      <c r="F16" s="5"/>
      <c r="G16" s="4"/>
    </row>
    <row r="17" spans="3:7" ht="16.149999999999999" customHeight="1">
      <c r="C17" s="80" t="s">
        <v>88</v>
      </c>
      <c r="D17" s="67">
        <v>813.15455099999997</v>
      </c>
      <c r="E17" s="53">
        <v>215.59060137999998</v>
      </c>
      <c r="F17" s="5"/>
      <c r="G17" s="9"/>
    </row>
    <row r="18" spans="3:7">
      <c r="C18" s="81" t="s">
        <v>96</v>
      </c>
      <c r="D18" s="72">
        <f>D19</f>
        <v>69.484139999999996</v>
      </c>
      <c r="E18" s="72">
        <f t="shared" ref="E18" si="1">E19</f>
        <v>28.951725</v>
      </c>
      <c r="F18" s="5"/>
      <c r="G18" s="9"/>
    </row>
    <row r="19" spans="3:7" ht="14.45" customHeight="1">
      <c r="C19" s="82" t="s">
        <v>102</v>
      </c>
      <c r="D19" s="53">
        <v>69.484139999999996</v>
      </c>
      <c r="E19" s="53">
        <v>28.951725</v>
      </c>
      <c r="F19" s="5"/>
      <c r="G19" s="6"/>
    </row>
    <row r="20" spans="3:7">
      <c r="C20" s="77" t="s">
        <v>303</v>
      </c>
      <c r="D20" s="64">
        <f t="shared" ref="D20:E21" si="2">D21</f>
        <v>243.28910500000001</v>
      </c>
      <c r="E20" s="64">
        <f t="shared" si="2"/>
        <v>94.380852790000006</v>
      </c>
      <c r="F20" s="5"/>
      <c r="G20" s="6"/>
    </row>
    <row r="21" spans="3:7">
      <c r="C21" s="81" t="s">
        <v>104</v>
      </c>
      <c r="D21" s="72">
        <f t="shared" si="2"/>
        <v>243.28910500000001</v>
      </c>
      <c r="E21" s="72">
        <f t="shared" si="2"/>
        <v>94.380852790000006</v>
      </c>
      <c r="F21" s="5"/>
      <c r="G21" s="7"/>
    </row>
    <row r="22" spans="3:7">
      <c r="C22" s="83" t="s">
        <v>107</v>
      </c>
      <c r="D22" s="53">
        <v>243.28910500000001</v>
      </c>
      <c r="E22" s="53">
        <v>94.380852790000006</v>
      </c>
      <c r="F22" s="5"/>
      <c r="G22" s="6"/>
    </row>
    <row r="23" spans="3:7">
      <c r="C23" s="77" t="s">
        <v>304</v>
      </c>
      <c r="D23" s="64">
        <f>D24+D26+D28</f>
        <v>1026.4882359999999</v>
      </c>
      <c r="E23" s="64">
        <f t="shared" ref="E23" si="3">E24+E26+E28</f>
        <v>265.51405572000004</v>
      </c>
      <c r="F23" s="5"/>
      <c r="G23" s="6"/>
    </row>
    <row r="24" spans="3:7">
      <c r="C24" s="78" t="s">
        <v>160</v>
      </c>
      <c r="D24" s="79">
        <f>D25</f>
        <v>35.07</v>
      </c>
      <c r="E24" s="79">
        <f t="shared" ref="E24" si="4">E25</f>
        <v>2.06512283</v>
      </c>
      <c r="F24" s="5"/>
      <c r="G24" s="6"/>
    </row>
    <row r="25" spans="3:7">
      <c r="C25" s="84" t="s">
        <v>163</v>
      </c>
      <c r="D25" s="67">
        <v>35.07</v>
      </c>
      <c r="E25" s="67">
        <v>2.06512283</v>
      </c>
      <c r="F25" s="5"/>
      <c r="G25" s="6"/>
    </row>
    <row r="26" spans="3:7">
      <c r="C26" s="78" t="s">
        <v>305</v>
      </c>
      <c r="D26" s="79">
        <f>D27</f>
        <v>6.6924960000000002</v>
      </c>
      <c r="E26" s="79">
        <f t="shared" ref="E26" si="5">E27</f>
        <v>0</v>
      </c>
      <c r="F26" s="5"/>
      <c r="G26" s="6"/>
    </row>
    <row r="27" spans="3:7">
      <c r="C27" s="84" t="s">
        <v>288</v>
      </c>
      <c r="D27" s="67">
        <v>6.6924960000000002</v>
      </c>
      <c r="E27" s="67">
        <v>0</v>
      </c>
      <c r="F27" s="5"/>
      <c r="G27" s="6"/>
    </row>
    <row r="28" spans="3:7">
      <c r="C28" s="78" t="s">
        <v>187</v>
      </c>
      <c r="D28" s="79">
        <f>D29+D31+D32+D30</f>
        <v>984.72573999999997</v>
      </c>
      <c r="E28" s="79">
        <f t="shared" ref="E28" si="6">E29+E31+E32+E30</f>
        <v>263.44893289000004</v>
      </c>
      <c r="F28" s="5"/>
      <c r="G28" s="6"/>
    </row>
    <row r="29" spans="3:7" ht="15.6" customHeight="1">
      <c r="C29" s="84" t="s">
        <v>188</v>
      </c>
      <c r="D29" s="67">
        <v>224.073001</v>
      </c>
      <c r="E29" s="67">
        <v>51.952883010000008</v>
      </c>
      <c r="F29" s="5"/>
      <c r="G29" s="6"/>
    </row>
    <row r="30" spans="3:7" ht="24.75" customHeight="1">
      <c r="C30" s="84" t="s">
        <v>301</v>
      </c>
      <c r="D30" s="67">
        <v>112.47176399999999</v>
      </c>
      <c r="E30" s="67">
        <v>19.658149350000002</v>
      </c>
      <c r="F30" s="5"/>
      <c r="G30" s="6"/>
    </row>
    <row r="31" spans="3:7" ht="18.600000000000001" customHeight="1">
      <c r="C31" s="84" t="s">
        <v>189</v>
      </c>
      <c r="D31" s="67">
        <v>253.35952499999999</v>
      </c>
      <c r="E31" s="67">
        <v>35.680724320000003</v>
      </c>
      <c r="F31" s="5"/>
      <c r="G31" s="9"/>
    </row>
    <row r="32" spans="3:7" ht="19.899999999999999" customHeight="1">
      <c r="C32" s="84" t="s">
        <v>190</v>
      </c>
      <c r="D32" s="67">
        <v>394.82145000000003</v>
      </c>
      <c r="E32" s="67">
        <v>156.15717621000002</v>
      </c>
      <c r="F32" s="5"/>
      <c r="G32" s="7"/>
    </row>
    <row r="33" spans="3:6">
      <c r="C33" s="85" t="s">
        <v>306</v>
      </c>
      <c r="D33" s="58">
        <f>D15+D20+D23</f>
        <v>2152.4160320000001</v>
      </c>
      <c r="E33" s="58">
        <f>E15+E20+E23</f>
        <v>604.43723489000013</v>
      </c>
      <c r="F33" s="5"/>
    </row>
    <row r="34" spans="3:6" s="156" customFormat="1">
      <c r="C34" s="31" t="s">
        <v>363</v>
      </c>
      <c r="D34" s="157"/>
      <c r="E34" s="157"/>
      <c r="F34" s="158"/>
    </row>
    <row r="35" spans="3:6">
      <c r="C35" s="115" t="s">
        <v>346</v>
      </c>
      <c r="D35" s="153"/>
      <c r="E35" s="153"/>
      <c r="F35" s="27"/>
    </row>
    <row r="36" spans="3:6" ht="30" customHeight="1">
      <c r="C36" s="189" t="s">
        <v>1841</v>
      </c>
      <c r="D36" s="189"/>
      <c r="E36" s="189"/>
      <c r="F36" s="33"/>
    </row>
    <row r="37" spans="3:6">
      <c r="C37" s="33" t="s">
        <v>361</v>
      </c>
      <c r="D37" s="30"/>
      <c r="E37" s="30"/>
      <c r="F37" s="30"/>
    </row>
    <row r="260" spans="3:3">
      <c r="C260" s="1" t="s">
        <v>307</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topLeftCell="A18" zoomScale="90" zoomScaleNormal="90" workbookViewId="0">
      <selection activeCell="D65" sqref="D65"/>
    </sheetView>
  </sheetViews>
  <sheetFormatPr baseColWidth="10" defaultColWidth="11.5703125" defaultRowHeight="15"/>
  <cols>
    <col min="1" max="1" width="11.5703125" style="86"/>
    <col min="2" max="2" width="87.85546875" style="86" bestFit="1" customWidth="1"/>
    <col min="3" max="3" width="24.7109375" style="86" customWidth="1"/>
    <col min="4" max="4" width="20" style="86" customWidth="1"/>
    <col min="5" max="5" width="21" style="86" customWidth="1"/>
    <col min="6" max="6" width="21.4257812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80" t="s">
        <v>0</v>
      </c>
      <c r="C1" s="180"/>
      <c r="D1" s="180"/>
      <c r="E1" s="180"/>
      <c r="F1" s="180"/>
      <c r="G1" s="180"/>
    </row>
    <row r="2" spans="2:12" ht="21" customHeight="1" thickBot="1">
      <c r="B2" s="181" t="s">
        <v>1</v>
      </c>
      <c r="C2" s="181"/>
      <c r="D2" s="181"/>
      <c r="E2" s="181"/>
      <c r="F2" s="181"/>
      <c r="G2" s="181"/>
      <c r="K2" s="11" t="s">
        <v>309</v>
      </c>
      <c r="L2" s="26">
        <v>8060931.2489825701</v>
      </c>
    </row>
    <row r="3" spans="2:12" ht="14.45" customHeight="1">
      <c r="B3" s="182" t="s">
        <v>2</v>
      </c>
      <c r="C3" s="182"/>
      <c r="D3" s="182"/>
      <c r="E3" s="182"/>
      <c r="F3" s="182"/>
      <c r="G3" s="182"/>
    </row>
    <row r="4" spans="2:12" ht="14.45" customHeight="1">
      <c r="C4" s="13"/>
      <c r="D4" s="13"/>
      <c r="E4" s="13"/>
      <c r="F4" s="13"/>
      <c r="G4" s="13"/>
    </row>
    <row r="5" spans="2:12" ht="18" customHeight="1">
      <c r="B5" s="183" t="s">
        <v>23</v>
      </c>
      <c r="C5" s="183"/>
      <c r="D5" s="183"/>
      <c r="E5" s="183"/>
      <c r="F5" s="183"/>
      <c r="G5" s="183"/>
    </row>
    <row r="6" spans="2:12" ht="18" customHeight="1">
      <c r="B6" s="195" t="s">
        <v>313</v>
      </c>
      <c r="C6" s="195"/>
      <c r="D6" s="195"/>
      <c r="E6" s="195"/>
      <c r="F6" s="195"/>
      <c r="G6" s="195"/>
    </row>
    <row r="7" spans="2:12" ht="18" customHeight="1">
      <c r="B7" s="184" t="s">
        <v>1840</v>
      </c>
      <c r="C7" s="184"/>
      <c r="D7" s="184"/>
      <c r="E7" s="184"/>
      <c r="F7" s="184"/>
      <c r="G7" s="184"/>
    </row>
    <row r="8" spans="2:12" ht="18" customHeight="1">
      <c r="B8" s="190" t="s">
        <v>319</v>
      </c>
      <c r="C8" s="190"/>
      <c r="D8" s="190"/>
      <c r="E8" s="190"/>
      <c r="F8" s="190"/>
      <c r="G8" s="190"/>
    </row>
    <row r="9" spans="2:12" ht="15.6" customHeight="1">
      <c r="B9" s="179" t="s">
        <v>5</v>
      </c>
      <c r="C9" s="179"/>
      <c r="D9" s="179"/>
      <c r="E9" s="179"/>
      <c r="F9" s="179"/>
      <c r="G9" s="179"/>
    </row>
    <row r="11" spans="2:12" ht="11.45" customHeight="1">
      <c r="B11" s="202" t="s">
        <v>6</v>
      </c>
      <c r="C11" s="203" t="s">
        <v>364</v>
      </c>
      <c r="D11" s="203" t="s">
        <v>343</v>
      </c>
      <c r="E11" s="203" t="s">
        <v>341</v>
      </c>
      <c r="F11" s="203" t="s">
        <v>342</v>
      </c>
      <c r="G11" s="203" t="s">
        <v>312</v>
      </c>
    </row>
    <row r="12" spans="2:12" ht="2.4500000000000002" customHeight="1">
      <c r="B12" s="202"/>
      <c r="C12" s="203"/>
      <c r="D12" s="203"/>
      <c r="E12" s="203"/>
      <c r="F12" s="203"/>
      <c r="G12" s="203"/>
    </row>
    <row r="13" spans="2:12" ht="6.6" customHeight="1">
      <c r="B13" s="202"/>
      <c r="C13" s="204"/>
      <c r="D13" s="203"/>
      <c r="E13" s="203"/>
      <c r="F13" s="203"/>
      <c r="G13" s="203"/>
    </row>
    <row r="14" spans="2:12" ht="15.6" customHeight="1">
      <c r="B14" s="202"/>
      <c r="C14" s="112" t="s">
        <v>319</v>
      </c>
      <c r="D14" s="203"/>
      <c r="E14" s="203"/>
      <c r="F14" s="203"/>
      <c r="G14" s="203"/>
    </row>
    <row r="15" spans="2:12" ht="13.15" customHeight="1">
      <c r="B15" s="202"/>
      <c r="C15" s="111">
        <v>1</v>
      </c>
      <c r="D15" s="111">
        <v>2</v>
      </c>
      <c r="E15" s="111">
        <v>3</v>
      </c>
      <c r="F15" s="111">
        <v>4</v>
      </c>
      <c r="G15" s="111" t="s">
        <v>354</v>
      </c>
    </row>
    <row r="16" spans="2:12">
      <c r="B16" s="87" t="s">
        <v>347</v>
      </c>
      <c r="C16" s="88">
        <f>C17</f>
        <v>1400.4293500000001</v>
      </c>
      <c r="D16" s="88">
        <f>D17</f>
        <v>347.30277902000006</v>
      </c>
      <c r="E16" s="89">
        <f>E17</f>
        <v>347.30277902000006</v>
      </c>
      <c r="F16" s="88">
        <f>F17</f>
        <v>0</v>
      </c>
      <c r="G16" s="90">
        <f>D16/$L$2</f>
        <v>4.3084696828773438E-5</v>
      </c>
      <c r="K16" s="10"/>
    </row>
    <row r="17" spans="2:11">
      <c r="B17" s="91" t="s">
        <v>96</v>
      </c>
      <c r="C17" s="97">
        <f>C18</f>
        <v>1400.4293500000001</v>
      </c>
      <c r="D17" s="97">
        <f>D18</f>
        <v>347.30277902000006</v>
      </c>
      <c r="E17" s="92">
        <f>E18</f>
        <v>347.30277902000006</v>
      </c>
      <c r="F17" s="92">
        <v>0</v>
      </c>
      <c r="G17" s="93">
        <f t="shared" ref="G17:G56" si="0">D17/$L$2</f>
        <v>4.3084696828773438E-5</v>
      </c>
    </row>
    <row r="18" spans="2:11">
      <c r="B18" s="94" t="s">
        <v>98</v>
      </c>
      <c r="C18" s="92">
        <v>1400.4293500000001</v>
      </c>
      <c r="D18" s="92">
        <v>347.30277902000006</v>
      </c>
      <c r="E18" s="92">
        <f>D18</f>
        <v>347.30277902000006</v>
      </c>
      <c r="F18" s="92">
        <v>0</v>
      </c>
      <c r="G18" s="95">
        <f t="shared" si="0"/>
        <v>4.3084696828773438E-5</v>
      </c>
    </row>
    <row r="19" spans="2:11">
      <c r="B19" s="87" t="s">
        <v>303</v>
      </c>
      <c r="C19" s="88">
        <f>C20+C23+C28+C30</f>
        <v>127066.27533399998</v>
      </c>
      <c r="D19" s="88">
        <f>D20+D23+D28+D30</f>
        <v>47540.991860440008</v>
      </c>
      <c r="E19" s="88">
        <f>E20+E23+E28+E30</f>
        <v>9794.2199699900011</v>
      </c>
      <c r="F19" s="88">
        <f>F20+F23+F28+F30</f>
        <v>37746.77189045</v>
      </c>
      <c r="G19" s="90">
        <f t="shared" si="0"/>
        <v>5.8977046686064351E-3</v>
      </c>
      <c r="I19" s="96"/>
    </row>
    <row r="20" spans="2:11">
      <c r="B20" s="91" t="s">
        <v>108</v>
      </c>
      <c r="C20" s="97">
        <f>C22+C21</f>
        <v>534.07675300000005</v>
      </c>
      <c r="D20" s="97">
        <f>D22+D21</f>
        <v>19.644114179999999</v>
      </c>
      <c r="E20" s="97">
        <f>E22+E21</f>
        <v>19.644114179999999</v>
      </c>
      <c r="F20" s="97">
        <f>F22+F21</f>
        <v>0</v>
      </c>
      <c r="G20" s="93">
        <f t="shared" si="0"/>
        <v>2.4369534453577466E-6</v>
      </c>
      <c r="I20" s="96"/>
    </row>
    <row r="21" spans="2:11">
      <c r="B21" s="94" t="s">
        <v>311</v>
      </c>
      <c r="C21" s="92">
        <v>252.44</v>
      </c>
      <c r="D21" s="92">
        <v>0</v>
      </c>
      <c r="E21" s="92">
        <f>D21</f>
        <v>0</v>
      </c>
      <c r="F21" s="92">
        <v>0</v>
      </c>
      <c r="G21" s="93">
        <f t="shared" si="0"/>
        <v>0</v>
      </c>
      <c r="I21" s="98"/>
      <c r="K21" s="99"/>
    </row>
    <row r="22" spans="2:11">
      <c r="B22" s="94" t="s">
        <v>111</v>
      </c>
      <c r="C22" s="92">
        <v>281.636753</v>
      </c>
      <c r="D22" s="92">
        <v>19.644114179999999</v>
      </c>
      <c r="E22" s="92">
        <f>D22</f>
        <v>19.644114179999999</v>
      </c>
      <c r="F22" s="92">
        <v>0</v>
      </c>
      <c r="G22" s="100">
        <f t="shared" si="0"/>
        <v>2.4369534453577466E-6</v>
      </c>
      <c r="I22" s="101"/>
    </row>
    <row r="23" spans="2:11">
      <c r="B23" s="91" t="s">
        <v>115</v>
      </c>
      <c r="C23" s="97">
        <f>SUM(C24:C27)</f>
        <v>90444.999545999977</v>
      </c>
      <c r="D23" s="97">
        <f>SUM(D24:D27)</f>
        <v>38032.580376830003</v>
      </c>
      <c r="E23" s="97">
        <f>SUM(E24:E27)</f>
        <v>548.50082961999999</v>
      </c>
      <c r="F23" s="97">
        <f>SUM(F24:F27)</f>
        <v>37484.07954721</v>
      </c>
      <c r="G23" s="102">
        <f t="shared" si="0"/>
        <v>4.7181372973042505E-3</v>
      </c>
    </row>
    <row r="24" spans="2:11">
      <c r="B24" s="94" t="s">
        <v>116</v>
      </c>
      <c r="C24" s="92">
        <v>670.85495600000002</v>
      </c>
      <c r="D24" s="92">
        <v>160.39158276000003</v>
      </c>
      <c r="E24" s="92">
        <v>0</v>
      </c>
      <c r="F24" s="92">
        <f>D24</f>
        <v>160.39158276000003</v>
      </c>
      <c r="G24" s="100">
        <f t="shared" si="0"/>
        <v>1.9897401156999603E-5</v>
      </c>
    </row>
    <row r="25" spans="2:11">
      <c r="B25" s="94" t="s">
        <v>117</v>
      </c>
      <c r="C25" s="92">
        <v>84996.417663999993</v>
      </c>
      <c r="D25" s="92">
        <v>37323.68796445</v>
      </c>
      <c r="E25" s="92">
        <v>0</v>
      </c>
      <c r="F25" s="92">
        <f>D25</f>
        <v>37323.68796445</v>
      </c>
      <c r="G25" s="100">
        <f t="shared" si="0"/>
        <v>4.6301955458509713E-3</v>
      </c>
      <c r="I25" s="103"/>
    </row>
    <row r="26" spans="2:11">
      <c r="B26" s="94" t="s">
        <v>118</v>
      </c>
      <c r="C26" s="92">
        <v>51.500000999999997</v>
      </c>
      <c r="D26" s="92">
        <v>0</v>
      </c>
      <c r="E26" s="92">
        <f>D26</f>
        <v>0</v>
      </c>
      <c r="F26" s="92">
        <v>0</v>
      </c>
      <c r="G26" s="100">
        <f t="shared" si="0"/>
        <v>0</v>
      </c>
    </row>
    <row r="27" spans="2:11">
      <c r="B27" s="94" t="s">
        <v>119</v>
      </c>
      <c r="C27" s="92">
        <v>4726.2269249999999</v>
      </c>
      <c r="D27" s="92">
        <v>548.50082961999999</v>
      </c>
      <c r="E27" s="92">
        <f>D27</f>
        <v>548.50082961999999</v>
      </c>
      <c r="F27" s="92">
        <v>0</v>
      </c>
      <c r="G27" s="100">
        <f t="shared" si="0"/>
        <v>6.8044350296280021E-5</v>
      </c>
    </row>
    <row r="28" spans="2:11">
      <c r="B28" s="91" t="s">
        <v>120</v>
      </c>
      <c r="C28" s="97">
        <f>C29</f>
        <v>868.70703800000001</v>
      </c>
      <c r="D28" s="97">
        <f>D29</f>
        <v>262.69234323999996</v>
      </c>
      <c r="E28" s="97">
        <f>E29</f>
        <v>0</v>
      </c>
      <c r="F28" s="97">
        <f>F29</f>
        <v>262.69234323999996</v>
      </c>
      <c r="G28" s="102">
        <f t="shared" si="0"/>
        <v>3.2588336896330224E-5</v>
      </c>
    </row>
    <row r="29" spans="2:11">
      <c r="B29" s="94" t="s">
        <v>121</v>
      </c>
      <c r="C29" s="92">
        <v>868.70703800000001</v>
      </c>
      <c r="D29" s="92">
        <v>262.69234323999996</v>
      </c>
      <c r="E29" s="92">
        <v>0</v>
      </c>
      <c r="F29" s="92">
        <f>D29</f>
        <v>262.69234323999996</v>
      </c>
      <c r="G29" s="100">
        <f t="shared" si="0"/>
        <v>3.2588336896330224E-5</v>
      </c>
    </row>
    <row r="30" spans="2:11">
      <c r="B30" s="91" t="s">
        <v>122</v>
      </c>
      <c r="C30" s="97">
        <f>C31</f>
        <v>35218.491996999997</v>
      </c>
      <c r="D30" s="97">
        <f>D31</f>
        <v>9226.0750261900012</v>
      </c>
      <c r="E30" s="97">
        <f>E31</f>
        <v>9226.0750261900012</v>
      </c>
      <c r="F30" s="97">
        <f>F31</f>
        <v>0</v>
      </c>
      <c r="G30" s="102">
        <f t="shared" si="0"/>
        <v>1.144542080960496E-3</v>
      </c>
    </row>
    <row r="31" spans="2:11">
      <c r="B31" s="94" t="s">
        <v>125</v>
      </c>
      <c r="C31" s="92">
        <v>35218.491996999997</v>
      </c>
      <c r="D31" s="92">
        <v>9226.0750261900012</v>
      </c>
      <c r="E31" s="92">
        <f>D31</f>
        <v>9226.0750261900012</v>
      </c>
      <c r="F31" s="92">
        <v>0</v>
      </c>
      <c r="G31" s="95">
        <f t="shared" si="0"/>
        <v>1.144542080960496E-3</v>
      </c>
    </row>
    <row r="32" spans="2:11">
      <c r="B32" s="87" t="s">
        <v>310</v>
      </c>
      <c r="C32" s="88">
        <f>C33+C36+C47</f>
        <v>13678.780962000001</v>
      </c>
      <c r="D32" s="88">
        <f>D33+D36+D47</f>
        <v>2732.3675066199999</v>
      </c>
      <c r="E32" s="88">
        <f>E33+E36+E47</f>
        <v>2729.8314948999996</v>
      </c>
      <c r="F32" s="88">
        <f>F33+F36+F47</f>
        <v>2.5360117199999999</v>
      </c>
      <c r="G32" s="90">
        <f t="shared" si="0"/>
        <v>3.3896424894640703E-4</v>
      </c>
    </row>
    <row r="33" spans="2:7">
      <c r="B33" s="91" t="s">
        <v>134</v>
      </c>
      <c r="C33" s="97">
        <f>C34+C35</f>
        <v>314.56412499999999</v>
      </c>
      <c r="D33" s="97">
        <f>D34+D35</f>
        <v>64.428453710000014</v>
      </c>
      <c r="E33" s="97">
        <f>E34+E35</f>
        <v>64.428453710000014</v>
      </c>
      <c r="F33" s="97">
        <f>F34+F35</f>
        <v>0</v>
      </c>
      <c r="G33" s="93">
        <f t="shared" si="0"/>
        <v>7.9926812076622043E-6</v>
      </c>
    </row>
    <row r="34" spans="2:7">
      <c r="B34" s="94" t="s">
        <v>135</v>
      </c>
      <c r="C34" s="92">
        <v>225.042</v>
      </c>
      <c r="D34" s="92">
        <v>48.812083350000009</v>
      </c>
      <c r="E34" s="92">
        <f>D34</f>
        <v>48.812083350000009</v>
      </c>
      <c r="F34" s="92">
        <v>0</v>
      </c>
      <c r="G34" s="95">
        <f t="shared" si="0"/>
        <v>6.0553901084519164E-6</v>
      </c>
    </row>
    <row r="35" spans="2:7">
      <c r="B35" s="94" t="s">
        <v>137</v>
      </c>
      <c r="C35" s="92">
        <v>89.522125000000003</v>
      </c>
      <c r="D35" s="92">
        <v>15.616370360000003</v>
      </c>
      <c r="E35" s="92">
        <f>D35</f>
        <v>15.616370360000003</v>
      </c>
      <c r="F35" s="92">
        <v>0</v>
      </c>
      <c r="G35" s="95">
        <f t="shared" si="0"/>
        <v>1.9372910992102879E-6</v>
      </c>
    </row>
    <row r="36" spans="2:7">
      <c r="B36" s="91" t="s">
        <v>138</v>
      </c>
      <c r="C36" s="97">
        <f>SUM(C37:C46)</f>
        <v>8015.2290570000005</v>
      </c>
      <c r="D36" s="97">
        <f>SUM(D37:D46)</f>
        <v>1804.8000935699999</v>
      </c>
      <c r="E36" s="97">
        <f>SUM(E37:E46)</f>
        <v>1802.2640818499999</v>
      </c>
      <c r="F36" s="97">
        <f>SUM(F37:F46)</f>
        <v>2.5360117199999999</v>
      </c>
      <c r="G36" s="93">
        <f t="shared" si="0"/>
        <v>2.2389473843953167E-4</v>
      </c>
    </row>
    <row r="37" spans="2:7">
      <c r="B37" s="94" t="s">
        <v>139</v>
      </c>
      <c r="C37" s="92">
        <v>1130.0497190000001</v>
      </c>
      <c r="D37" s="92">
        <v>62.033381779999992</v>
      </c>
      <c r="E37" s="92">
        <f>D37</f>
        <v>62.033381779999992</v>
      </c>
      <c r="F37" s="92">
        <v>0</v>
      </c>
      <c r="G37" s="95">
        <f t="shared" si="0"/>
        <v>7.6955602105934956E-6</v>
      </c>
    </row>
    <row r="38" spans="2:7">
      <c r="B38" s="94" t="s">
        <v>140</v>
      </c>
      <c r="C38" s="92">
        <v>320.09149500000001</v>
      </c>
      <c r="D38" s="92">
        <v>69.675289250000006</v>
      </c>
      <c r="E38" s="92">
        <f>D38</f>
        <v>69.675289250000006</v>
      </c>
      <c r="F38" s="92">
        <v>0</v>
      </c>
      <c r="G38" s="100">
        <f t="shared" si="0"/>
        <v>8.6435781546696895E-6</v>
      </c>
    </row>
    <row r="39" spans="2:7">
      <c r="B39" s="94" t="s">
        <v>142</v>
      </c>
      <c r="C39" s="92">
        <v>8.4097159999999995</v>
      </c>
      <c r="D39" s="92">
        <v>1.0562856999999999</v>
      </c>
      <c r="E39" s="92">
        <f>D39</f>
        <v>1.0562856999999999</v>
      </c>
      <c r="F39" s="92">
        <v>0</v>
      </c>
      <c r="G39" s="100">
        <f t="shared" si="0"/>
        <v>1.3103767633960674E-7</v>
      </c>
    </row>
    <row r="40" spans="2:7">
      <c r="B40" s="94" t="s">
        <v>144</v>
      </c>
      <c r="C40" s="92">
        <v>1338.1688340000001</v>
      </c>
      <c r="D40" s="92">
        <v>326.27207200999999</v>
      </c>
      <c r="E40" s="92">
        <f t="shared" ref="E40:E43" si="1">D40</f>
        <v>326.27207200999999</v>
      </c>
      <c r="F40" s="92">
        <v>0</v>
      </c>
      <c r="G40" s="100">
        <f t="shared" si="0"/>
        <v>4.0475729407961542E-5</v>
      </c>
    </row>
    <row r="41" spans="2:7">
      <c r="B41" s="94" t="s">
        <v>145</v>
      </c>
      <c r="C41" s="92">
        <v>2031.4511130000001</v>
      </c>
      <c r="D41" s="92">
        <v>384.23282221999995</v>
      </c>
      <c r="E41" s="92">
        <f t="shared" si="1"/>
        <v>384.23282221999995</v>
      </c>
      <c r="F41" s="92">
        <v>0</v>
      </c>
      <c r="G41" s="100">
        <f t="shared" si="0"/>
        <v>4.7666058716044356E-5</v>
      </c>
    </row>
    <row r="42" spans="2:7">
      <c r="B42" s="94" t="s">
        <v>146</v>
      </c>
      <c r="C42" s="92">
        <v>101.411794</v>
      </c>
      <c r="D42" s="92">
        <v>24.862829229999999</v>
      </c>
      <c r="E42" s="92">
        <f t="shared" si="1"/>
        <v>24.862829229999999</v>
      </c>
      <c r="F42" s="92">
        <v>0</v>
      </c>
      <c r="G42" s="100">
        <f t="shared" si="0"/>
        <v>3.0843619008831169E-6</v>
      </c>
    </row>
    <row r="43" spans="2:7">
      <c r="B43" s="94" t="s">
        <v>147</v>
      </c>
      <c r="C43" s="92">
        <v>1</v>
      </c>
      <c r="D43" s="92">
        <v>0</v>
      </c>
      <c r="E43" s="92">
        <f t="shared" si="1"/>
        <v>0</v>
      </c>
      <c r="F43" s="92">
        <v>0</v>
      </c>
      <c r="G43" s="100">
        <f t="shared" si="0"/>
        <v>0</v>
      </c>
    </row>
    <row r="44" spans="2:7">
      <c r="B44" s="94" t="s">
        <v>296</v>
      </c>
      <c r="C44" s="92">
        <v>30.547778999999998</v>
      </c>
      <c r="D44" s="92">
        <v>2.5360117199999999</v>
      </c>
      <c r="E44" s="92">
        <v>0</v>
      </c>
      <c r="F44" s="92">
        <f>D44</f>
        <v>2.5360117199999999</v>
      </c>
      <c r="G44" s="100">
        <f t="shared" si="0"/>
        <v>3.1460530324211472E-7</v>
      </c>
    </row>
    <row r="45" spans="2:7">
      <c r="B45" s="94" t="s">
        <v>369</v>
      </c>
      <c r="C45" s="92">
        <v>12</v>
      </c>
      <c r="D45" s="92">
        <v>11.27154528</v>
      </c>
      <c r="E45" s="92">
        <f>D45</f>
        <v>11.27154528</v>
      </c>
      <c r="F45" s="92">
        <v>0</v>
      </c>
      <c r="G45" s="100">
        <f t="shared" si="0"/>
        <v>1.3982931911772186E-6</v>
      </c>
    </row>
    <row r="46" spans="2:7">
      <c r="B46" s="94" t="s">
        <v>148</v>
      </c>
      <c r="C46" s="92">
        <v>3042.0986069999999</v>
      </c>
      <c r="D46" s="92">
        <v>922.85985637999988</v>
      </c>
      <c r="E46" s="92">
        <f>D46</f>
        <v>922.85985637999988</v>
      </c>
      <c r="F46" s="92">
        <v>0</v>
      </c>
      <c r="G46" s="100">
        <f t="shared" si="0"/>
        <v>1.1448551387862052E-4</v>
      </c>
    </row>
    <row r="47" spans="2:7">
      <c r="B47" s="91" t="s">
        <v>149</v>
      </c>
      <c r="C47" s="97">
        <f>SUM(C48:C55)</f>
        <v>5348.9877800000004</v>
      </c>
      <c r="D47" s="97">
        <f>SUM(D48:D55)</f>
        <v>863.13895933999993</v>
      </c>
      <c r="E47" s="97">
        <f>SUM(E48:E55)</f>
        <v>863.13895933999993</v>
      </c>
      <c r="F47" s="97">
        <f>SUM(F48:F55)</f>
        <v>0</v>
      </c>
      <c r="G47" s="102">
        <f t="shared" si="0"/>
        <v>1.0707682929921318E-4</v>
      </c>
    </row>
    <row r="48" spans="2:7">
      <c r="B48" s="94" t="s">
        <v>150</v>
      </c>
      <c r="C48" s="92">
        <v>260.17793799999998</v>
      </c>
      <c r="D48" s="92">
        <v>79.12817145999999</v>
      </c>
      <c r="E48" s="92">
        <f>D48</f>
        <v>79.12817145999999</v>
      </c>
      <c r="F48" s="92">
        <v>0</v>
      </c>
      <c r="G48" s="100">
        <f t="shared" si="0"/>
        <v>9.8162568338474962E-6</v>
      </c>
    </row>
    <row r="49" spans="2:8">
      <c r="B49" s="94" t="s">
        <v>151</v>
      </c>
      <c r="C49" s="92">
        <v>5.5485429999999996</v>
      </c>
      <c r="D49" s="92">
        <v>1.81461622</v>
      </c>
      <c r="E49" s="92">
        <f t="shared" ref="E49:E55" si="2">D49</f>
        <v>1.81461622</v>
      </c>
      <c r="F49" s="92">
        <v>0</v>
      </c>
      <c r="G49" s="100">
        <f t="shared" si="0"/>
        <v>2.2511247943332059E-7</v>
      </c>
    </row>
    <row r="50" spans="2:8">
      <c r="B50" s="94" t="s">
        <v>152</v>
      </c>
      <c r="C50" s="92">
        <v>153.29686799999999</v>
      </c>
      <c r="D50" s="92">
        <v>39.217392619999998</v>
      </c>
      <c r="E50" s="92">
        <f t="shared" si="2"/>
        <v>39.217392619999998</v>
      </c>
      <c r="F50" s="92">
        <v>0</v>
      </c>
      <c r="G50" s="95">
        <f t="shared" si="0"/>
        <v>4.8651193526740368E-6</v>
      </c>
    </row>
    <row r="51" spans="2:8">
      <c r="B51" s="94" t="s">
        <v>153</v>
      </c>
      <c r="C51" s="92">
        <v>17.3</v>
      </c>
      <c r="D51" s="92">
        <v>0.17624999999999999</v>
      </c>
      <c r="E51" s="92">
        <f t="shared" si="2"/>
        <v>0.17624999999999999</v>
      </c>
      <c r="F51" s="92">
        <v>0</v>
      </c>
      <c r="G51" s="95">
        <f t="shared" si="0"/>
        <v>2.1864719417157391E-8</v>
      </c>
    </row>
    <row r="52" spans="2:8">
      <c r="B52" s="94" t="s">
        <v>297</v>
      </c>
      <c r="C52" s="92">
        <v>4740.9021789999997</v>
      </c>
      <c r="D52" s="92">
        <v>701.74820637999994</v>
      </c>
      <c r="E52" s="92">
        <f t="shared" si="2"/>
        <v>701.74820637999994</v>
      </c>
      <c r="F52" s="92">
        <v>0</v>
      </c>
      <c r="G52" s="95">
        <f t="shared" si="0"/>
        <v>8.7055475937544162E-5</v>
      </c>
    </row>
    <row r="53" spans="2:8">
      <c r="B53" s="94" t="s">
        <v>298</v>
      </c>
      <c r="C53" s="92">
        <v>6.0446759999999999</v>
      </c>
      <c r="D53" s="92">
        <v>0</v>
      </c>
      <c r="E53" s="92">
        <f t="shared" si="2"/>
        <v>0</v>
      </c>
      <c r="F53" s="92">
        <v>0</v>
      </c>
      <c r="G53" s="95">
        <f t="shared" si="0"/>
        <v>0</v>
      </c>
    </row>
    <row r="54" spans="2:8">
      <c r="B54" s="94" t="s">
        <v>154</v>
      </c>
      <c r="C54" s="92">
        <v>6.5530090000000003</v>
      </c>
      <c r="D54" s="92">
        <v>1.5807997300000001</v>
      </c>
      <c r="E54" s="92">
        <f t="shared" si="2"/>
        <v>1.5807997300000001</v>
      </c>
      <c r="F54" s="92">
        <v>0</v>
      </c>
      <c r="G54" s="95">
        <f t="shared" si="0"/>
        <v>1.9610634071584775E-7</v>
      </c>
    </row>
    <row r="55" spans="2:8">
      <c r="B55" s="94" t="s">
        <v>155</v>
      </c>
      <c r="C55" s="92">
        <v>159.16456700000001</v>
      </c>
      <c r="D55" s="92">
        <v>39.473522930000001</v>
      </c>
      <c r="E55" s="92">
        <f t="shared" si="2"/>
        <v>39.473522930000001</v>
      </c>
      <c r="F55" s="92">
        <v>0</v>
      </c>
      <c r="G55" s="95">
        <f t="shared" si="0"/>
        <v>4.8968936355811556E-6</v>
      </c>
    </row>
    <row r="56" spans="2:8">
      <c r="B56" s="104" t="s">
        <v>281</v>
      </c>
      <c r="C56" s="105">
        <f>C16+C19+C32</f>
        <v>142145.48564599999</v>
      </c>
      <c r="D56" s="105">
        <f>D16+D19+D32</f>
        <v>50620.662146080009</v>
      </c>
      <c r="E56" s="105">
        <f>E16+E19+E32</f>
        <v>12871.35424391</v>
      </c>
      <c r="F56" s="105">
        <f>F16+F19+F32</f>
        <v>37749.307902170003</v>
      </c>
      <c r="G56" s="106">
        <f t="shared" si="0"/>
        <v>6.2797536143816158E-3</v>
      </c>
    </row>
    <row r="57" spans="2:8" s="159" customFormat="1">
      <c r="B57" s="31" t="s">
        <v>360</v>
      </c>
      <c r="C57" s="160"/>
      <c r="D57" s="160"/>
      <c r="E57" s="160"/>
      <c r="F57" s="160"/>
      <c r="G57" s="161"/>
    </row>
    <row r="58" spans="2:8">
      <c r="B58" s="151" t="s">
        <v>346</v>
      </c>
      <c r="C58" s="162"/>
      <c r="D58" s="162"/>
      <c r="E58" s="162"/>
      <c r="F58" s="159"/>
      <c r="G58" s="159"/>
      <c r="H58" s="159"/>
    </row>
    <row r="59" spans="2:8" ht="24" customHeight="1">
      <c r="B59" s="201" t="s">
        <v>1841</v>
      </c>
      <c r="C59" s="201"/>
      <c r="D59" s="201"/>
      <c r="E59" s="163"/>
      <c r="F59" s="159"/>
      <c r="G59" s="159"/>
      <c r="H59" s="159"/>
    </row>
    <row r="60" spans="2:8">
      <c r="B60" s="33" t="s">
        <v>362</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700"/>
  <sheetViews>
    <sheetView showGridLines="0" zoomScaleNormal="100" workbookViewId="0">
      <selection activeCell="L1678" sqref="L1678"/>
    </sheetView>
  </sheetViews>
  <sheetFormatPr baseColWidth="10" defaultColWidth="8.85546875" defaultRowHeight="15"/>
  <cols>
    <col min="1" max="2" width="8.85546875" style="171"/>
    <col min="3" max="3" width="143.7109375" style="171" customWidth="1"/>
    <col min="4" max="4" width="16.5703125" style="171" customWidth="1"/>
    <col min="5" max="5" width="14.42578125" style="171" bestFit="1" customWidth="1"/>
    <col min="6" max="6" width="8.85546875" style="171"/>
    <col min="7" max="7" width="9.140625" style="171" bestFit="1" customWidth="1"/>
    <col min="8" max="8" width="12.42578125" style="171" bestFit="1" customWidth="1"/>
    <col min="9" max="9" width="10.7109375" style="171" bestFit="1" customWidth="1"/>
    <col min="10" max="16384" width="8.85546875" style="171"/>
  </cols>
  <sheetData>
    <row r="1" spans="1:5" ht="27.75">
      <c r="A1" s="208" t="s">
        <v>0</v>
      </c>
      <c r="B1" s="208"/>
      <c r="C1" s="208"/>
      <c r="D1" s="208"/>
      <c r="E1" s="208"/>
    </row>
    <row r="2" spans="1:5" ht="20.25">
      <c r="A2" s="209" t="s">
        <v>1</v>
      </c>
      <c r="B2" s="209"/>
      <c r="C2" s="209"/>
      <c r="D2" s="209"/>
      <c r="E2" s="209"/>
    </row>
    <row r="3" spans="1:5">
      <c r="A3" s="210" t="s">
        <v>2</v>
      </c>
      <c r="B3" s="210"/>
      <c r="C3" s="210"/>
      <c r="D3" s="210"/>
      <c r="E3" s="210"/>
    </row>
    <row r="4" spans="1:5">
      <c r="A4" s="113"/>
      <c r="B4" s="113"/>
      <c r="C4" s="113"/>
      <c r="D4" s="113"/>
      <c r="E4" s="113"/>
    </row>
    <row r="5" spans="1:5" ht="18.75">
      <c r="A5" s="211" t="s">
        <v>23</v>
      </c>
      <c r="B5" s="211"/>
      <c r="C5" s="211"/>
      <c r="D5" s="211"/>
      <c r="E5" s="211"/>
    </row>
    <row r="6" spans="1:5" ht="18.75">
      <c r="A6" s="212" t="s">
        <v>240</v>
      </c>
      <c r="B6" s="212"/>
      <c r="C6" s="212"/>
      <c r="D6" s="212"/>
      <c r="E6" s="212"/>
    </row>
    <row r="7" spans="1:5" ht="18.75">
      <c r="A7" s="205" t="s">
        <v>1840</v>
      </c>
      <c r="B7" s="205"/>
      <c r="C7" s="205"/>
      <c r="D7" s="205"/>
      <c r="E7" s="205"/>
    </row>
    <row r="8" spans="1:5" ht="18.75">
      <c r="A8" s="190" t="s">
        <v>319</v>
      </c>
      <c r="B8" s="190"/>
      <c r="C8" s="190"/>
      <c r="D8" s="190"/>
      <c r="E8" s="190"/>
    </row>
    <row r="9" spans="1:5" ht="15.75">
      <c r="A9" s="206" t="s">
        <v>5</v>
      </c>
      <c r="B9" s="206"/>
      <c r="C9" s="206"/>
      <c r="D9" s="206"/>
      <c r="E9" s="206"/>
    </row>
    <row r="10" spans="1:5">
      <c r="A10" s="113"/>
      <c r="B10" s="113"/>
      <c r="C10" s="113"/>
      <c r="D10" s="113"/>
      <c r="E10" s="113"/>
    </row>
    <row r="11" spans="1:5">
      <c r="C11" s="213" t="s">
        <v>6</v>
      </c>
      <c r="D11" s="108" t="s">
        <v>364</v>
      </c>
      <c r="E11" s="207" t="s">
        <v>343</v>
      </c>
    </row>
    <row r="12" spans="1:5">
      <c r="C12" s="213"/>
      <c r="D12" s="114" t="s">
        <v>319</v>
      </c>
      <c r="E12" s="207"/>
    </row>
    <row r="13" spans="1:5">
      <c r="C13" s="122" t="s">
        <v>241</v>
      </c>
      <c r="D13" s="122">
        <v>1484234610959</v>
      </c>
      <c r="E13" s="122">
        <v>473824449586.11981</v>
      </c>
    </row>
    <row r="14" spans="1:5">
      <c r="C14" s="123" t="s">
        <v>357</v>
      </c>
      <c r="D14" s="124">
        <v>1405231227574</v>
      </c>
      <c r="E14" s="124">
        <v>454047230113.42053</v>
      </c>
    </row>
    <row r="15" spans="1:5">
      <c r="C15" s="172" t="s">
        <v>242</v>
      </c>
      <c r="D15" s="173">
        <v>12803138793</v>
      </c>
      <c r="E15" s="173">
        <v>3357636751.7399993</v>
      </c>
    </row>
    <row r="16" spans="1:5">
      <c r="C16" s="174" t="s">
        <v>243</v>
      </c>
      <c r="D16" s="175">
        <v>12768524419</v>
      </c>
      <c r="E16" s="175">
        <v>3352830073.7799993</v>
      </c>
    </row>
    <row r="17" spans="3:5">
      <c r="C17" s="176" t="s">
        <v>244</v>
      </c>
      <c r="D17" s="173">
        <v>12768524419</v>
      </c>
      <c r="E17" s="173">
        <v>3352830073.7799993</v>
      </c>
    </row>
    <row r="18" spans="3:5">
      <c r="C18" s="174" t="s">
        <v>245</v>
      </c>
      <c r="D18" s="175">
        <v>34614374</v>
      </c>
      <c r="E18" s="175">
        <v>4806677.96</v>
      </c>
    </row>
    <row r="19" spans="3:5">
      <c r="C19" s="176" t="s">
        <v>244</v>
      </c>
      <c r="D19" s="173">
        <v>34614374</v>
      </c>
      <c r="E19" s="173">
        <v>4806677.96</v>
      </c>
    </row>
    <row r="20" spans="3:5">
      <c r="C20" s="172" t="s">
        <v>261</v>
      </c>
      <c r="D20" s="173">
        <v>42965382</v>
      </c>
      <c r="E20" s="173">
        <v>9218927.7100000009</v>
      </c>
    </row>
    <row r="21" spans="3:5">
      <c r="C21" s="174" t="s">
        <v>243</v>
      </c>
      <c r="D21" s="175">
        <v>42965382</v>
      </c>
      <c r="E21" s="175">
        <v>9218927.7100000009</v>
      </c>
    </row>
    <row r="22" spans="3:5">
      <c r="C22" s="176" t="s">
        <v>244</v>
      </c>
      <c r="D22" s="173">
        <v>42965382</v>
      </c>
      <c r="E22" s="173">
        <v>9218927.7100000009</v>
      </c>
    </row>
    <row r="23" spans="3:5">
      <c r="C23" s="172" t="s">
        <v>248</v>
      </c>
      <c r="D23" s="173">
        <v>11370000</v>
      </c>
      <c r="E23" s="173">
        <v>3283803.1</v>
      </c>
    </row>
    <row r="24" spans="3:5">
      <c r="C24" s="174" t="s">
        <v>243</v>
      </c>
      <c r="D24" s="175">
        <v>11370000</v>
      </c>
      <c r="E24" s="175">
        <v>3283803.1</v>
      </c>
    </row>
    <row r="25" spans="3:5">
      <c r="C25" s="176" t="s">
        <v>244</v>
      </c>
      <c r="D25" s="173">
        <v>11370000</v>
      </c>
      <c r="E25" s="173">
        <v>3283803.1</v>
      </c>
    </row>
    <row r="26" spans="3:5">
      <c r="C26" s="172" t="s">
        <v>249</v>
      </c>
      <c r="D26" s="173">
        <v>10328000</v>
      </c>
      <c r="E26" s="173">
        <v>3296782.54</v>
      </c>
    </row>
    <row r="27" spans="3:5">
      <c r="C27" s="174" t="s">
        <v>243</v>
      </c>
      <c r="D27" s="175">
        <v>10328000</v>
      </c>
      <c r="E27" s="175">
        <v>3296782.54</v>
      </c>
    </row>
    <row r="28" spans="3:5">
      <c r="C28" s="176" t="s">
        <v>244</v>
      </c>
      <c r="D28" s="173">
        <v>10328000</v>
      </c>
      <c r="E28" s="173">
        <v>3296782.54</v>
      </c>
    </row>
    <row r="29" spans="3:5">
      <c r="C29" s="172" t="s">
        <v>250</v>
      </c>
      <c r="D29" s="173">
        <v>13134000</v>
      </c>
      <c r="E29" s="173">
        <v>4722352.7299999995</v>
      </c>
    </row>
    <row r="30" spans="3:5">
      <c r="C30" s="174" t="s">
        <v>243</v>
      </c>
      <c r="D30" s="175">
        <v>13134000</v>
      </c>
      <c r="E30" s="175">
        <v>4722352.7299999995</v>
      </c>
    </row>
    <row r="31" spans="3:5">
      <c r="C31" s="176" t="s">
        <v>244</v>
      </c>
      <c r="D31" s="173">
        <v>13134000</v>
      </c>
      <c r="E31" s="173">
        <v>4722352.7299999995</v>
      </c>
    </row>
    <row r="32" spans="3:5">
      <c r="C32" s="172" t="s">
        <v>251</v>
      </c>
      <c r="D32" s="173">
        <v>41285955</v>
      </c>
      <c r="E32" s="173">
        <v>7342969.4399999995</v>
      </c>
    </row>
    <row r="33" spans="3:5">
      <c r="C33" s="174" t="s">
        <v>243</v>
      </c>
      <c r="D33" s="175">
        <v>41285955</v>
      </c>
      <c r="E33" s="175">
        <v>7342969.4399999995</v>
      </c>
    </row>
    <row r="34" spans="3:5">
      <c r="C34" s="176" t="s">
        <v>244</v>
      </c>
      <c r="D34" s="173">
        <v>41285955</v>
      </c>
      <c r="E34" s="173">
        <v>7342969.4399999995</v>
      </c>
    </row>
    <row r="35" spans="3:5">
      <c r="C35" s="172" t="s">
        <v>252</v>
      </c>
      <c r="D35" s="173">
        <v>43912764</v>
      </c>
      <c r="E35" s="173">
        <v>8642769.8900000006</v>
      </c>
    </row>
    <row r="36" spans="3:5">
      <c r="C36" s="174" t="s">
        <v>243</v>
      </c>
      <c r="D36" s="175">
        <v>43912764</v>
      </c>
      <c r="E36" s="175">
        <v>8642769.8900000006</v>
      </c>
    </row>
    <row r="37" spans="3:5">
      <c r="C37" s="176" t="s">
        <v>244</v>
      </c>
      <c r="D37" s="173">
        <v>43912764</v>
      </c>
      <c r="E37" s="173">
        <v>8642769.8900000006</v>
      </c>
    </row>
    <row r="38" spans="3:5">
      <c r="C38" s="172" t="s">
        <v>253</v>
      </c>
      <c r="D38" s="173">
        <v>75396869</v>
      </c>
      <c r="E38" s="173">
        <v>17923887.460000001</v>
      </c>
    </row>
    <row r="39" spans="3:5">
      <c r="C39" s="174" t="s">
        <v>243</v>
      </c>
      <c r="D39" s="175">
        <v>75396869</v>
      </c>
      <c r="E39" s="175">
        <v>17923887.460000001</v>
      </c>
    </row>
    <row r="40" spans="3:5">
      <c r="C40" s="176" t="s">
        <v>244</v>
      </c>
      <c r="D40" s="173">
        <v>75396869</v>
      </c>
      <c r="E40" s="173">
        <v>17923887.460000001</v>
      </c>
    </row>
    <row r="41" spans="3:5">
      <c r="C41" s="172" t="s">
        <v>270</v>
      </c>
      <c r="D41" s="173">
        <v>45846673</v>
      </c>
      <c r="E41" s="173">
        <v>2135015.9900000002</v>
      </c>
    </row>
    <row r="42" spans="3:5">
      <c r="C42" s="174" t="s">
        <v>243</v>
      </c>
      <c r="D42" s="175">
        <v>45846673</v>
      </c>
      <c r="E42" s="175">
        <v>2135015.9900000002</v>
      </c>
    </row>
    <row r="43" spans="3:5">
      <c r="C43" s="176" t="s">
        <v>244</v>
      </c>
      <c r="D43" s="173">
        <v>45846673</v>
      </c>
      <c r="E43" s="173">
        <v>2135015.9900000002</v>
      </c>
    </row>
    <row r="44" spans="3:5">
      <c r="C44" s="172" t="s">
        <v>254</v>
      </c>
      <c r="D44" s="173">
        <v>10754000</v>
      </c>
      <c r="E44" s="173">
        <v>3242260.9</v>
      </c>
    </row>
    <row r="45" spans="3:5">
      <c r="C45" s="174" t="s">
        <v>243</v>
      </c>
      <c r="D45" s="175">
        <v>10754000</v>
      </c>
      <c r="E45" s="175">
        <v>3242260.9</v>
      </c>
    </row>
    <row r="46" spans="3:5">
      <c r="C46" s="176" t="s">
        <v>244</v>
      </c>
      <c r="D46" s="173">
        <v>10754000</v>
      </c>
      <c r="E46" s="173">
        <v>3242260.9</v>
      </c>
    </row>
    <row r="47" spans="3:5">
      <c r="C47" s="172" t="s">
        <v>255</v>
      </c>
      <c r="D47" s="173">
        <v>43809957</v>
      </c>
      <c r="E47" s="173">
        <v>26167161.559999999</v>
      </c>
    </row>
    <row r="48" spans="3:5">
      <c r="C48" s="174" t="s">
        <v>243</v>
      </c>
      <c r="D48" s="175">
        <v>43809957</v>
      </c>
      <c r="E48" s="175">
        <v>26167161.559999999</v>
      </c>
    </row>
    <row r="49" spans="3:5">
      <c r="C49" s="176" t="s">
        <v>244</v>
      </c>
      <c r="D49" s="173">
        <v>43809957</v>
      </c>
      <c r="E49" s="173">
        <v>26167161.559999999</v>
      </c>
    </row>
    <row r="50" spans="3:5">
      <c r="C50" s="172" t="s">
        <v>256</v>
      </c>
      <c r="D50" s="173">
        <v>54797452</v>
      </c>
      <c r="E50" s="173">
        <v>24252525.460000001</v>
      </c>
    </row>
    <row r="51" spans="3:5">
      <c r="C51" s="174" t="s">
        <v>243</v>
      </c>
      <c r="D51" s="175">
        <v>54797452</v>
      </c>
      <c r="E51" s="175">
        <v>24252525.460000001</v>
      </c>
    </row>
    <row r="52" spans="3:5">
      <c r="C52" s="176" t="s">
        <v>244</v>
      </c>
      <c r="D52" s="173">
        <v>54797452</v>
      </c>
      <c r="E52" s="173">
        <v>24252525.460000001</v>
      </c>
    </row>
    <row r="53" spans="3:5">
      <c r="C53" s="172" t="s">
        <v>257</v>
      </c>
      <c r="D53" s="173">
        <v>52932672</v>
      </c>
      <c r="E53" s="173">
        <v>12736940.359999999</v>
      </c>
    </row>
    <row r="54" spans="3:5">
      <c r="C54" s="174" t="s">
        <v>243</v>
      </c>
      <c r="D54" s="175">
        <v>52932672</v>
      </c>
      <c r="E54" s="175">
        <v>12736940.359999999</v>
      </c>
    </row>
    <row r="55" spans="3:5">
      <c r="C55" s="176" t="s">
        <v>244</v>
      </c>
      <c r="D55" s="173">
        <v>52932672</v>
      </c>
      <c r="E55" s="173">
        <v>12736940.359999999</v>
      </c>
    </row>
    <row r="56" spans="3:5">
      <c r="C56" s="172" t="s">
        <v>279</v>
      </c>
      <c r="D56" s="173">
        <v>49694367</v>
      </c>
      <c r="E56" s="173">
        <v>688172.37</v>
      </c>
    </row>
    <row r="57" spans="3:5">
      <c r="C57" s="174" t="s">
        <v>243</v>
      </c>
      <c r="D57" s="175">
        <v>49694367</v>
      </c>
      <c r="E57" s="175">
        <v>688172.37</v>
      </c>
    </row>
    <row r="58" spans="3:5">
      <c r="C58" s="176" t="s">
        <v>244</v>
      </c>
      <c r="D58" s="173">
        <v>49694367</v>
      </c>
      <c r="E58" s="173">
        <v>688172.37</v>
      </c>
    </row>
    <row r="59" spans="3:5">
      <c r="C59" s="172" t="s">
        <v>258</v>
      </c>
      <c r="D59" s="173">
        <v>5599313667</v>
      </c>
      <c r="E59" s="173">
        <v>2204307449.8899999</v>
      </c>
    </row>
    <row r="60" spans="3:5">
      <c r="C60" s="174" t="s">
        <v>243</v>
      </c>
      <c r="D60" s="175">
        <v>5556078082</v>
      </c>
      <c r="E60" s="175">
        <v>2186725957.4899998</v>
      </c>
    </row>
    <row r="61" spans="3:5">
      <c r="C61" s="176" t="s">
        <v>244</v>
      </c>
      <c r="D61" s="173">
        <v>5556078082</v>
      </c>
      <c r="E61" s="173">
        <v>2186725957.4899998</v>
      </c>
    </row>
    <row r="62" spans="3:5">
      <c r="C62" s="174" t="s">
        <v>246</v>
      </c>
      <c r="D62" s="175">
        <v>43235585</v>
      </c>
      <c r="E62" s="175">
        <v>17581492.399999999</v>
      </c>
    </row>
    <row r="63" spans="3:5">
      <c r="C63" s="176" t="s">
        <v>244</v>
      </c>
      <c r="D63" s="173">
        <v>43235585</v>
      </c>
      <c r="E63" s="173">
        <v>17581492.399999999</v>
      </c>
    </row>
    <row r="64" spans="3:5">
      <c r="C64" s="172" t="s">
        <v>259</v>
      </c>
      <c r="D64" s="173">
        <v>1386332547023</v>
      </c>
      <c r="E64" s="173">
        <v>448361632342.28052</v>
      </c>
    </row>
    <row r="65" spans="3:5">
      <c r="C65" s="174" t="s">
        <v>243</v>
      </c>
      <c r="D65" s="175">
        <v>1034196827890</v>
      </c>
      <c r="E65" s="175">
        <v>354785756733.42047</v>
      </c>
    </row>
    <row r="66" spans="3:5">
      <c r="C66" s="176" t="s">
        <v>375</v>
      </c>
      <c r="D66" s="173">
        <v>100</v>
      </c>
      <c r="E66" s="173">
        <v>0</v>
      </c>
    </row>
    <row r="67" spans="3:5">
      <c r="C67" s="176" t="s">
        <v>244</v>
      </c>
      <c r="D67" s="173">
        <v>1034196827790</v>
      </c>
      <c r="E67" s="173">
        <v>354785756733.42047</v>
      </c>
    </row>
    <row r="68" spans="3:5">
      <c r="C68" s="174" t="s">
        <v>245</v>
      </c>
      <c r="D68" s="175">
        <v>113264264759</v>
      </c>
      <c r="E68" s="175">
        <v>67490866187.020012</v>
      </c>
    </row>
    <row r="69" spans="3:5">
      <c r="C69" s="176" t="s">
        <v>244</v>
      </c>
      <c r="D69" s="173">
        <v>113264264759</v>
      </c>
      <c r="E69" s="173">
        <v>67490866187.020012</v>
      </c>
    </row>
    <row r="70" spans="3:5">
      <c r="C70" s="174" t="s">
        <v>359</v>
      </c>
      <c r="D70" s="175">
        <v>0</v>
      </c>
      <c r="E70" s="175">
        <v>0</v>
      </c>
    </row>
    <row r="71" spans="3:5">
      <c r="C71" s="176" t="s">
        <v>244</v>
      </c>
      <c r="D71" s="173">
        <v>0</v>
      </c>
      <c r="E71" s="173">
        <v>0</v>
      </c>
    </row>
    <row r="72" spans="3:5">
      <c r="C72" s="174" t="s">
        <v>260</v>
      </c>
      <c r="D72" s="175">
        <v>115232563886</v>
      </c>
      <c r="E72" s="175">
        <v>4007385026.5100002</v>
      </c>
    </row>
    <row r="73" spans="3:5">
      <c r="C73" s="176" t="s">
        <v>244</v>
      </c>
      <c r="D73" s="173">
        <v>115232563886</v>
      </c>
      <c r="E73" s="173">
        <v>4007385026.5100002</v>
      </c>
    </row>
    <row r="74" spans="3:5">
      <c r="C74" s="174" t="s">
        <v>246</v>
      </c>
      <c r="D74" s="175">
        <v>122733151615</v>
      </c>
      <c r="E74" s="175">
        <v>21949125301.679996</v>
      </c>
    </row>
    <row r="75" spans="3:5">
      <c r="C75" s="176" t="s">
        <v>244</v>
      </c>
      <c r="D75" s="173">
        <v>122733151615</v>
      </c>
      <c r="E75" s="173">
        <v>21949125301.679996</v>
      </c>
    </row>
    <row r="76" spans="3:5">
      <c r="C76" s="174" t="s">
        <v>247</v>
      </c>
      <c r="D76" s="175">
        <v>905738873</v>
      </c>
      <c r="E76" s="175">
        <v>128499093.64999999</v>
      </c>
    </row>
    <row r="77" spans="3:5">
      <c r="C77" s="176" t="s">
        <v>244</v>
      </c>
      <c r="D77" s="173">
        <v>905738873</v>
      </c>
      <c r="E77" s="173">
        <v>128499093.64999999</v>
      </c>
    </row>
    <row r="78" spans="3:5">
      <c r="C78" s="123" t="s">
        <v>1846</v>
      </c>
      <c r="D78" s="124">
        <v>79003383385</v>
      </c>
      <c r="E78" s="124">
        <v>19777219472.700005</v>
      </c>
    </row>
    <row r="79" spans="3:5">
      <c r="C79" s="172" t="s">
        <v>242</v>
      </c>
      <c r="D79" s="173">
        <v>6834958632</v>
      </c>
      <c r="E79" s="173">
        <v>1670663572.1699998</v>
      </c>
    </row>
    <row r="80" spans="3:5">
      <c r="C80" s="174" t="s">
        <v>243</v>
      </c>
      <c r="D80" s="175">
        <v>4863809031</v>
      </c>
      <c r="E80" s="175">
        <v>1481998310.52</v>
      </c>
    </row>
    <row r="81" spans="3:5">
      <c r="C81" s="176" t="s">
        <v>376</v>
      </c>
      <c r="D81" s="173">
        <v>241517712</v>
      </c>
      <c r="E81" s="173">
        <v>241517712</v>
      </c>
    </row>
    <row r="82" spans="3:5">
      <c r="C82" s="177" t="s">
        <v>377</v>
      </c>
      <c r="D82" s="173">
        <v>700000000</v>
      </c>
      <c r="E82" s="173">
        <v>148127445.37</v>
      </c>
    </row>
    <row r="83" spans="3:5">
      <c r="C83" s="176" t="s">
        <v>378</v>
      </c>
      <c r="D83" s="173">
        <v>12373947</v>
      </c>
      <c r="E83" s="173">
        <v>0</v>
      </c>
    </row>
    <row r="84" spans="3:5">
      <c r="C84" s="177" t="s">
        <v>379</v>
      </c>
      <c r="D84" s="173">
        <v>24586631</v>
      </c>
      <c r="E84" s="173">
        <v>0</v>
      </c>
    </row>
    <row r="85" spans="3:5">
      <c r="C85" s="176" t="s">
        <v>380</v>
      </c>
      <c r="D85" s="173">
        <v>300000000</v>
      </c>
      <c r="E85" s="173">
        <v>0</v>
      </c>
    </row>
    <row r="86" spans="3:5">
      <c r="C86" s="177" t="s">
        <v>381</v>
      </c>
      <c r="D86" s="173">
        <v>20000000</v>
      </c>
      <c r="E86" s="173">
        <v>0</v>
      </c>
    </row>
    <row r="87" spans="3:5">
      <c r="C87" s="176" t="s">
        <v>382</v>
      </c>
      <c r="D87" s="173">
        <v>662449960</v>
      </c>
      <c r="E87" s="173">
        <v>25605482.5</v>
      </c>
    </row>
    <row r="88" spans="3:5">
      <c r="C88" s="177" t="s">
        <v>383</v>
      </c>
      <c r="D88" s="173">
        <v>34295224</v>
      </c>
      <c r="E88" s="173">
        <v>0</v>
      </c>
    </row>
    <row r="89" spans="3:5">
      <c r="C89" s="176" t="s">
        <v>384</v>
      </c>
      <c r="D89" s="173">
        <v>0</v>
      </c>
      <c r="E89" s="173">
        <v>0</v>
      </c>
    </row>
    <row r="90" spans="3:5">
      <c r="C90" s="177" t="s">
        <v>385</v>
      </c>
      <c r="D90" s="173">
        <v>0</v>
      </c>
      <c r="E90" s="173">
        <v>0</v>
      </c>
    </row>
    <row r="91" spans="3:5">
      <c r="C91" s="176" t="s">
        <v>386</v>
      </c>
      <c r="D91" s="173">
        <v>7273652</v>
      </c>
      <c r="E91" s="173">
        <v>0</v>
      </c>
    </row>
    <row r="92" spans="3:5">
      <c r="C92" s="177" t="s">
        <v>387</v>
      </c>
      <c r="D92" s="173">
        <v>100000000</v>
      </c>
      <c r="E92" s="173">
        <v>72231812.810000002</v>
      </c>
    </row>
    <row r="93" spans="3:5">
      <c r="C93" s="176" t="s">
        <v>388</v>
      </c>
      <c r="D93" s="173">
        <v>1235409</v>
      </c>
      <c r="E93" s="173">
        <v>0</v>
      </c>
    </row>
    <row r="94" spans="3:5">
      <c r="C94" s="177" t="s">
        <v>389</v>
      </c>
      <c r="D94" s="173">
        <v>8415087</v>
      </c>
      <c r="E94" s="173">
        <v>0</v>
      </c>
    </row>
    <row r="95" spans="3:5">
      <c r="C95" s="176" t="s">
        <v>390</v>
      </c>
      <c r="D95" s="173">
        <v>0</v>
      </c>
      <c r="E95" s="173">
        <v>0</v>
      </c>
    </row>
    <row r="96" spans="3:5">
      <c r="C96" s="177" t="s">
        <v>391</v>
      </c>
      <c r="D96" s="173">
        <v>6705517</v>
      </c>
      <c r="E96" s="173">
        <v>0</v>
      </c>
    </row>
    <row r="97" spans="3:5">
      <c r="C97" s="176" t="s">
        <v>392</v>
      </c>
      <c r="D97" s="173">
        <v>0</v>
      </c>
      <c r="E97" s="173">
        <v>0</v>
      </c>
    </row>
    <row r="98" spans="3:5">
      <c r="C98" s="177" t="s">
        <v>393</v>
      </c>
      <c r="D98" s="173">
        <v>161911169</v>
      </c>
      <c r="E98" s="173">
        <v>26311171.32</v>
      </c>
    </row>
    <row r="99" spans="3:5">
      <c r="C99" s="176" t="s">
        <v>394</v>
      </c>
      <c r="D99" s="173">
        <v>114305</v>
      </c>
      <c r="E99" s="173">
        <v>0</v>
      </c>
    </row>
    <row r="100" spans="3:5">
      <c r="C100" s="177" t="s">
        <v>395</v>
      </c>
      <c r="D100" s="173">
        <v>200183491</v>
      </c>
      <c r="E100" s="173">
        <v>9130650</v>
      </c>
    </row>
    <row r="101" spans="3:5">
      <c r="C101" s="176" t="s">
        <v>396</v>
      </c>
      <c r="D101" s="173">
        <v>110000000</v>
      </c>
      <c r="E101" s="173">
        <v>84438701.450000003</v>
      </c>
    </row>
    <row r="102" spans="3:5">
      <c r="C102" s="177" t="s">
        <v>397</v>
      </c>
      <c r="D102" s="173">
        <v>0</v>
      </c>
      <c r="E102" s="173">
        <v>0</v>
      </c>
    </row>
    <row r="103" spans="3:5">
      <c r="C103" s="176" t="s">
        <v>398</v>
      </c>
      <c r="D103" s="173">
        <v>30000000</v>
      </c>
      <c r="E103" s="173">
        <v>0</v>
      </c>
    </row>
    <row r="104" spans="3:5">
      <c r="C104" s="177" t="s">
        <v>399</v>
      </c>
      <c r="D104" s="173">
        <v>45904934</v>
      </c>
      <c r="E104" s="173">
        <v>0</v>
      </c>
    </row>
    <row r="105" spans="3:5">
      <c r="C105" s="176" t="s">
        <v>400</v>
      </c>
      <c r="D105" s="173">
        <v>2865375</v>
      </c>
      <c r="E105" s="173">
        <v>0</v>
      </c>
    </row>
    <row r="106" spans="3:5">
      <c r="C106" s="177" t="s">
        <v>401</v>
      </c>
      <c r="D106" s="173">
        <v>46244296</v>
      </c>
      <c r="E106" s="173">
        <v>0</v>
      </c>
    </row>
    <row r="107" spans="3:5">
      <c r="C107" s="176" t="s">
        <v>402</v>
      </c>
      <c r="D107" s="173">
        <v>23765179</v>
      </c>
      <c r="E107" s="173">
        <v>0</v>
      </c>
    </row>
    <row r="108" spans="3:5">
      <c r="C108" s="177" t="s">
        <v>403</v>
      </c>
      <c r="D108" s="173">
        <v>4000000</v>
      </c>
      <c r="E108" s="173">
        <v>0</v>
      </c>
    </row>
    <row r="109" spans="3:5">
      <c r="C109" s="176" t="s">
        <v>404</v>
      </c>
      <c r="D109" s="173">
        <v>0</v>
      </c>
      <c r="E109" s="173">
        <v>0</v>
      </c>
    </row>
    <row r="110" spans="3:5">
      <c r="C110" s="177" t="s">
        <v>405</v>
      </c>
      <c r="D110" s="173">
        <v>41404153</v>
      </c>
      <c r="E110" s="173">
        <v>0</v>
      </c>
    </row>
    <row r="111" spans="3:5">
      <c r="C111" s="176" t="s">
        <v>406</v>
      </c>
      <c r="D111" s="173">
        <v>679693856</v>
      </c>
      <c r="E111" s="173">
        <v>187458770</v>
      </c>
    </row>
    <row r="112" spans="3:5">
      <c r="C112" s="177" t="s">
        <v>407</v>
      </c>
      <c r="D112" s="173">
        <v>1000000</v>
      </c>
      <c r="E112" s="173">
        <v>0</v>
      </c>
    </row>
    <row r="113" spans="3:5">
      <c r="C113" s="176" t="s">
        <v>408</v>
      </c>
      <c r="D113" s="173">
        <v>20934524</v>
      </c>
      <c r="E113" s="173">
        <v>0</v>
      </c>
    </row>
    <row r="114" spans="3:5">
      <c r="C114" s="177" t="s">
        <v>409</v>
      </c>
      <c r="D114" s="173">
        <v>212013478</v>
      </c>
      <c r="E114" s="173">
        <v>0</v>
      </c>
    </row>
    <row r="115" spans="3:5">
      <c r="C115" s="176" t="s">
        <v>410</v>
      </c>
      <c r="D115" s="173">
        <v>3750000</v>
      </c>
      <c r="E115" s="173">
        <v>1220543.08</v>
      </c>
    </row>
    <row r="116" spans="3:5">
      <c r="C116" s="177" t="s">
        <v>411</v>
      </c>
      <c r="D116" s="173">
        <v>7143615</v>
      </c>
      <c r="E116" s="173">
        <v>0</v>
      </c>
    </row>
    <row r="117" spans="3:5">
      <c r="C117" s="176" t="s">
        <v>412</v>
      </c>
      <c r="D117" s="173">
        <v>0</v>
      </c>
      <c r="E117" s="173">
        <v>0</v>
      </c>
    </row>
    <row r="118" spans="3:5">
      <c r="C118" s="177" t="s">
        <v>413</v>
      </c>
      <c r="D118" s="173">
        <v>0</v>
      </c>
      <c r="E118" s="173">
        <v>0</v>
      </c>
    </row>
    <row r="119" spans="3:5">
      <c r="C119" s="176" t="s">
        <v>414</v>
      </c>
      <c r="D119" s="173">
        <v>11563777</v>
      </c>
      <c r="E119" s="173">
        <v>3179179.47</v>
      </c>
    </row>
    <row r="120" spans="3:5">
      <c r="C120" s="177" t="s">
        <v>415</v>
      </c>
      <c r="D120" s="173">
        <v>0</v>
      </c>
      <c r="E120" s="173">
        <v>0</v>
      </c>
    </row>
    <row r="121" spans="3:5">
      <c r="C121" s="176" t="s">
        <v>416</v>
      </c>
      <c r="D121" s="173">
        <v>0</v>
      </c>
      <c r="E121" s="173">
        <v>0</v>
      </c>
    </row>
    <row r="122" spans="3:5">
      <c r="C122" s="177" t="s">
        <v>417</v>
      </c>
      <c r="D122" s="173">
        <v>39721620</v>
      </c>
      <c r="E122" s="173">
        <v>0</v>
      </c>
    </row>
    <row r="123" spans="3:5">
      <c r="C123" s="176" t="s">
        <v>418</v>
      </c>
      <c r="D123" s="173">
        <v>22199522</v>
      </c>
      <c r="E123" s="173">
        <v>0</v>
      </c>
    </row>
    <row r="124" spans="3:5">
      <c r="C124" s="177" t="s">
        <v>419</v>
      </c>
      <c r="D124" s="173">
        <v>676036</v>
      </c>
      <c r="E124" s="173">
        <v>0</v>
      </c>
    </row>
    <row r="125" spans="3:5">
      <c r="C125" s="176" t="s">
        <v>420</v>
      </c>
      <c r="D125" s="173">
        <v>9841932</v>
      </c>
      <c r="E125" s="173">
        <v>0</v>
      </c>
    </row>
    <row r="126" spans="3:5">
      <c r="C126" s="177" t="s">
        <v>421</v>
      </c>
      <c r="D126" s="173">
        <v>153476435</v>
      </c>
      <c r="E126" s="173">
        <v>38250648.539999999</v>
      </c>
    </row>
    <row r="127" spans="3:5">
      <c r="C127" s="176" t="s">
        <v>422</v>
      </c>
      <c r="D127" s="173">
        <v>70000000</v>
      </c>
      <c r="E127" s="173">
        <v>0</v>
      </c>
    </row>
    <row r="128" spans="3:5">
      <c r="C128" s="177" t="s">
        <v>423</v>
      </c>
      <c r="D128" s="173">
        <v>26866592</v>
      </c>
      <c r="E128" s="173">
        <v>0</v>
      </c>
    </row>
    <row r="129" spans="3:5">
      <c r="C129" s="176" t="s">
        <v>424</v>
      </c>
      <c r="D129" s="173">
        <v>35594550</v>
      </c>
      <c r="E129" s="173">
        <v>0</v>
      </c>
    </row>
    <row r="130" spans="3:5">
      <c r="C130" s="177" t="s">
        <v>425</v>
      </c>
      <c r="D130" s="173">
        <v>100000000</v>
      </c>
      <c r="E130" s="173">
        <v>1729611.82</v>
      </c>
    </row>
    <row r="131" spans="3:5">
      <c r="C131" s="176" t="s">
        <v>426</v>
      </c>
      <c r="D131" s="173">
        <v>24095551</v>
      </c>
      <c r="E131" s="173">
        <v>24095551</v>
      </c>
    </row>
    <row r="132" spans="3:5">
      <c r="C132" s="177" t="s">
        <v>427</v>
      </c>
      <c r="D132" s="173">
        <v>12659528</v>
      </c>
      <c r="E132" s="173">
        <v>896297.14</v>
      </c>
    </row>
    <row r="133" spans="3:5">
      <c r="C133" s="176" t="s">
        <v>428</v>
      </c>
      <c r="D133" s="173">
        <v>5403355</v>
      </c>
      <c r="E133" s="173">
        <v>0</v>
      </c>
    </row>
    <row r="134" spans="3:5">
      <c r="C134" s="177" t="s">
        <v>429</v>
      </c>
      <c r="D134" s="173">
        <v>1768693</v>
      </c>
      <c r="E134" s="173">
        <v>0</v>
      </c>
    </row>
    <row r="135" spans="3:5">
      <c r="C135" s="176" t="s">
        <v>430</v>
      </c>
      <c r="D135" s="173">
        <v>8125000</v>
      </c>
      <c r="E135" s="173">
        <v>0</v>
      </c>
    </row>
    <row r="136" spans="3:5">
      <c r="C136" s="177" t="s">
        <v>431</v>
      </c>
      <c r="D136" s="173">
        <v>41838481</v>
      </c>
      <c r="E136" s="173">
        <v>19268530.850000001</v>
      </c>
    </row>
    <row r="137" spans="3:5">
      <c r="C137" s="176" t="s">
        <v>432</v>
      </c>
      <c r="D137" s="173">
        <v>3655506</v>
      </c>
      <c r="E137" s="173">
        <v>0</v>
      </c>
    </row>
    <row r="138" spans="3:5">
      <c r="C138" s="177" t="s">
        <v>433</v>
      </c>
      <c r="D138" s="173">
        <v>6149974</v>
      </c>
      <c r="E138" s="173">
        <v>0</v>
      </c>
    </row>
    <row r="139" spans="3:5">
      <c r="C139" s="176" t="s">
        <v>434</v>
      </c>
      <c r="D139" s="173">
        <v>332217190</v>
      </c>
      <c r="E139" s="173">
        <v>228909159.12</v>
      </c>
    </row>
    <row r="140" spans="3:5">
      <c r="C140" s="177" t="s">
        <v>435</v>
      </c>
      <c r="D140" s="173">
        <v>8067310</v>
      </c>
      <c r="E140" s="173">
        <v>606852.31999999995</v>
      </c>
    </row>
    <row r="141" spans="3:5">
      <c r="C141" s="176" t="s">
        <v>436</v>
      </c>
      <c r="D141" s="173">
        <v>8726494</v>
      </c>
      <c r="E141" s="173">
        <v>0</v>
      </c>
    </row>
    <row r="142" spans="3:5">
      <c r="C142" s="177" t="s">
        <v>437</v>
      </c>
      <c r="D142" s="173">
        <v>27287191</v>
      </c>
      <c r="E142" s="173">
        <v>20399007.579999998</v>
      </c>
    </row>
    <row r="143" spans="3:5">
      <c r="C143" s="176" t="s">
        <v>438</v>
      </c>
      <c r="D143" s="173">
        <v>8726494</v>
      </c>
      <c r="E143" s="173">
        <v>0</v>
      </c>
    </row>
    <row r="144" spans="3:5">
      <c r="C144" s="177" t="s">
        <v>439</v>
      </c>
      <c r="D144" s="173">
        <v>11067494</v>
      </c>
      <c r="E144" s="173">
        <v>0</v>
      </c>
    </row>
    <row r="145" spans="3:5">
      <c r="C145" s="176" t="s">
        <v>440</v>
      </c>
      <c r="D145" s="173">
        <v>4221977</v>
      </c>
      <c r="E145" s="173">
        <v>0</v>
      </c>
    </row>
    <row r="146" spans="3:5">
      <c r="C146" s="177" t="s">
        <v>441</v>
      </c>
      <c r="D146" s="173">
        <v>7010838</v>
      </c>
      <c r="E146" s="173">
        <v>0</v>
      </c>
    </row>
    <row r="147" spans="3:5">
      <c r="C147" s="177" t="s">
        <v>442</v>
      </c>
      <c r="D147" s="173">
        <v>498000</v>
      </c>
      <c r="E147" s="173">
        <v>0</v>
      </c>
    </row>
    <row r="148" spans="3:5">
      <c r="C148" s="176" t="s">
        <v>443</v>
      </c>
      <c r="D148" s="173">
        <v>172567977</v>
      </c>
      <c r="E148" s="173">
        <v>348621184.14999998</v>
      </c>
    </row>
    <row r="149" spans="3:5">
      <c r="C149" s="177" t="s">
        <v>444</v>
      </c>
      <c r="D149" s="173">
        <v>0</v>
      </c>
      <c r="E149" s="173">
        <v>0</v>
      </c>
    </row>
    <row r="150" spans="3:5">
      <c r="C150" s="174" t="s">
        <v>245</v>
      </c>
      <c r="D150" s="175">
        <v>256200000</v>
      </c>
      <c r="E150" s="175">
        <v>0</v>
      </c>
    </row>
    <row r="151" spans="3:5">
      <c r="C151" s="177" t="s">
        <v>445</v>
      </c>
      <c r="D151" s="173">
        <v>0</v>
      </c>
      <c r="E151" s="173">
        <v>0</v>
      </c>
    </row>
    <row r="152" spans="3:5">
      <c r="C152" s="176" t="s">
        <v>446</v>
      </c>
      <c r="D152" s="173">
        <v>256200000</v>
      </c>
      <c r="E152" s="173">
        <v>0</v>
      </c>
    </row>
    <row r="153" spans="3:5">
      <c r="C153" s="177" t="s">
        <v>447</v>
      </c>
      <c r="D153" s="173">
        <v>0</v>
      </c>
      <c r="E153" s="173">
        <v>0</v>
      </c>
    </row>
    <row r="154" spans="3:5">
      <c r="C154" s="174" t="s">
        <v>246</v>
      </c>
      <c r="D154" s="175">
        <v>1714949601</v>
      </c>
      <c r="E154" s="175">
        <v>188665261.65000004</v>
      </c>
    </row>
    <row r="155" spans="3:5">
      <c r="C155" s="177" t="s">
        <v>244</v>
      </c>
      <c r="D155" s="173">
        <v>2874479</v>
      </c>
      <c r="E155" s="173">
        <v>1685039.27</v>
      </c>
    </row>
    <row r="156" spans="3:5">
      <c r="C156" s="176" t="s">
        <v>448</v>
      </c>
      <c r="D156" s="173">
        <v>1135979999</v>
      </c>
      <c r="E156" s="173">
        <v>0</v>
      </c>
    </row>
    <row r="157" spans="3:5">
      <c r="C157" s="177" t="s">
        <v>395</v>
      </c>
      <c r="D157" s="173">
        <v>0</v>
      </c>
      <c r="E157" s="173">
        <v>0</v>
      </c>
    </row>
    <row r="158" spans="3:5">
      <c r="C158" s="176" t="s">
        <v>406</v>
      </c>
      <c r="D158" s="173">
        <v>0</v>
      </c>
      <c r="E158" s="173">
        <v>179646140.77000001</v>
      </c>
    </row>
    <row r="159" spans="3:5">
      <c r="C159" s="177" t="s">
        <v>449</v>
      </c>
      <c r="D159" s="173">
        <v>576095123</v>
      </c>
      <c r="E159" s="173">
        <v>7334081.6100000003</v>
      </c>
    </row>
    <row r="160" spans="3:5">
      <c r="C160" s="172" t="s">
        <v>261</v>
      </c>
      <c r="D160" s="173">
        <v>2176625371</v>
      </c>
      <c r="E160" s="173">
        <v>375150845.61999995</v>
      </c>
    </row>
    <row r="161" spans="3:5">
      <c r="C161" s="174" t="s">
        <v>243</v>
      </c>
      <c r="D161" s="175">
        <v>2175905652</v>
      </c>
      <c r="E161" s="175">
        <v>375150845.61999995</v>
      </c>
    </row>
    <row r="162" spans="3:5">
      <c r="C162" s="176" t="s">
        <v>450</v>
      </c>
      <c r="D162" s="173">
        <v>25922997</v>
      </c>
      <c r="E162" s="173">
        <v>0</v>
      </c>
    </row>
    <row r="163" spans="3:5">
      <c r="C163" s="177" t="s">
        <v>451</v>
      </c>
      <c r="D163" s="173">
        <v>33669994</v>
      </c>
      <c r="E163" s="173">
        <v>0</v>
      </c>
    </row>
    <row r="164" spans="3:5">
      <c r="C164" s="176" t="s">
        <v>452</v>
      </c>
      <c r="D164" s="173">
        <v>1803614</v>
      </c>
      <c r="E164" s="173">
        <v>0</v>
      </c>
    </row>
    <row r="165" spans="3:5">
      <c r="C165" s="177" t="s">
        <v>453</v>
      </c>
      <c r="D165" s="173">
        <v>2263438</v>
      </c>
      <c r="E165" s="173">
        <v>0</v>
      </c>
    </row>
    <row r="166" spans="3:5">
      <c r="C166" s="176" t="s">
        <v>454</v>
      </c>
      <c r="D166" s="173">
        <v>1050000000</v>
      </c>
      <c r="E166" s="173">
        <v>130819285.78999999</v>
      </c>
    </row>
    <row r="167" spans="3:5">
      <c r="C167" s="177" t="s">
        <v>455</v>
      </c>
      <c r="D167" s="173">
        <v>5000000</v>
      </c>
      <c r="E167" s="173">
        <v>0</v>
      </c>
    </row>
    <row r="168" spans="3:5">
      <c r="C168" s="176" t="s">
        <v>456</v>
      </c>
      <c r="D168" s="173">
        <v>1250434</v>
      </c>
      <c r="E168" s="173">
        <v>0</v>
      </c>
    </row>
    <row r="169" spans="3:5">
      <c r="C169" s="177" t="s">
        <v>457</v>
      </c>
      <c r="D169" s="173">
        <v>10479065</v>
      </c>
      <c r="E169" s="173">
        <v>0</v>
      </c>
    </row>
    <row r="170" spans="3:5">
      <c r="C170" s="176" t="s">
        <v>458</v>
      </c>
      <c r="D170" s="173">
        <v>82347035</v>
      </c>
      <c r="E170" s="173">
        <v>0</v>
      </c>
    </row>
    <row r="171" spans="3:5">
      <c r="C171" s="177" t="s">
        <v>459</v>
      </c>
      <c r="D171" s="173">
        <v>2070200</v>
      </c>
      <c r="E171" s="173">
        <v>0</v>
      </c>
    </row>
    <row r="172" spans="3:5">
      <c r="C172" s="176" t="s">
        <v>460</v>
      </c>
      <c r="D172" s="173">
        <v>646004</v>
      </c>
      <c r="E172" s="173">
        <v>0</v>
      </c>
    </row>
    <row r="173" spans="3:5">
      <c r="C173" s="177" t="s">
        <v>461</v>
      </c>
      <c r="D173" s="173">
        <v>13562081</v>
      </c>
      <c r="E173" s="173">
        <v>0</v>
      </c>
    </row>
    <row r="174" spans="3:5">
      <c r="C174" s="176" t="s">
        <v>462</v>
      </c>
      <c r="D174" s="173">
        <v>9689330</v>
      </c>
      <c r="E174" s="173">
        <v>0</v>
      </c>
    </row>
    <row r="175" spans="3:5">
      <c r="C175" s="177" t="s">
        <v>463</v>
      </c>
      <c r="D175" s="173">
        <v>5861772</v>
      </c>
      <c r="E175" s="173">
        <v>0</v>
      </c>
    </row>
    <row r="176" spans="3:5">
      <c r="C176" s="176" t="s">
        <v>464</v>
      </c>
      <c r="D176" s="173">
        <v>7330508</v>
      </c>
      <c r="E176" s="173">
        <v>0</v>
      </c>
    </row>
    <row r="177" spans="3:5">
      <c r="C177" s="177" t="s">
        <v>465</v>
      </c>
      <c r="D177" s="173">
        <v>9689330</v>
      </c>
      <c r="E177" s="173">
        <v>0</v>
      </c>
    </row>
    <row r="178" spans="3:5">
      <c r="C178" s="176" t="s">
        <v>466</v>
      </c>
      <c r="D178" s="173">
        <v>7000000</v>
      </c>
      <c r="E178" s="173">
        <v>5631329.1099999994</v>
      </c>
    </row>
    <row r="179" spans="3:5">
      <c r="C179" s="177" t="s">
        <v>467</v>
      </c>
      <c r="D179" s="173">
        <v>9689330</v>
      </c>
      <c r="E179" s="173">
        <v>0</v>
      </c>
    </row>
    <row r="180" spans="3:5">
      <c r="C180" s="176" t="s">
        <v>468</v>
      </c>
      <c r="D180" s="173">
        <v>2772824</v>
      </c>
      <c r="E180" s="173">
        <v>0</v>
      </c>
    </row>
    <row r="181" spans="3:5">
      <c r="C181" s="177" t="s">
        <v>469</v>
      </c>
      <c r="D181" s="173">
        <v>9800049</v>
      </c>
      <c r="E181" s="173">
        <v>0</v>
      </c>
    </row>
    <row r="182" spans="3:5">
      <c r="C182" s="176" t="s">
        <v>470</v>
      </c>
      <c r="D182" s="173">
        <v>10724015</v>
      </c>
      <c r="E182" s="173">
        <v>0</v>
      </c>
    </row>
    <row r="183" spans="3:5">
      <c r="C183" s="177" t="s">
        <v>471</v>
      </c>
      <c r="D183" s="173">
        <v>30000000</v>
      </c>
      <c r="E183" s="173">
        <v>30000000</v>
      </c>
    </row>
    <row r="184" spans="3:5">
      <c r="C184" s="176" t="s">
        <v>472</v>
      </c>
      <c r="D184" s="173">
        <v>9800049</v>
      </c>
      <c r="E184" s="173">
        <v>0</v>
      </c>
    </row>
    <row r="185" spans="3:5">
      <c r="C185" s="177" t="s">
        <v>473</v>
      </c>
      <c r="D185" s="173">
        <v>5852236</v>
      </c>
      <c r="E185" s="173">
        <v>0</v>
      </c>
    </row>
    <row r="186" spans="3:5">
      <c r="C186" s="176" t="s">
        <v>474</v>
      </c>
      <c r="D186" s="173">
        <v>5861771</v>
      </c>
      <c r="E186" s="173">
        <v>0</v>
      </c>
    </row>
    <row r="187" spans="3:5">
      <c r="C187" s="177" t="s">
        <v>475</v>
      </c>
      <c r="D187" s="173">
        <v>9689330</v>
      </c>
      <c r="E187" s="173">
        <v>0</v>
      </c>
    </row>
    <row r="188" spans="3:5">
      <c r="C188" s="176" t="s">
        <v>476</v>
      </c>
      <c r="D188" s="173">
        <v>5861771</v>
      </c>
      <c r="E188" s="173">
        <v>0</v>
      </c>
    </row>
    <row r="189" spans="3:5">
      <c r="C189" s="177" t="s">
        <v>477</v>
      </c>
      <c r="D189" s="173">
        <v>9689330</v>
      </c>
      <c r="E189" s="173">
        <v>0</v>
      </c>
    </row>
    <row r="190" spans="3:5">
      <c r="C190" s="176" t="s">
        <v>478</v>
      </c>
      <c r="D190" s="173">
        <v>1407491</v>
      </c>
      <c r="E190" s="173">
        <v>0</v>
      </c>
    </row>
    <row r="191" spans="3:5">
      <c r="C191" s="177" t="s">
        <v>479</v>
      </c>
      <c r="D191" s="173">
        <v>3448179</v>
      </c>
      <c r="E191" s="173">
        <v>0</v>
      </c>
    </row>
    <row r="192" spans="3:5">
      <c r="C192" s="176" t="s">
        <v>480</v>
      </c>
      <c r="D192" s="173">
        <v>1000000</v>
      </c>
      <c r="E192" s="173">
        <v>0</v>
      </c>
    </row>
    <row r="193" spans="3:5">
      <c r="C193" s="177" t="s">
        <v>481</v>
      </c>
      <c r="D193" s="173">
        <v>2113557</v>
      </c>
      <c r="E193" s="173">
        <v>0</v>
      </c>
    </row>
    <row r="194" spans="3:5">
      <c r="C194" s="176" t="s">
        <v>482</v>
      </c>
      <c r="D194" s="173">
        <v>2113557</v>
      </c>
      <c r="E194" s="173">
        <v>0</v>
      </c>
    </row>
    <row r="195" spans="3:5">
      <c r="C195" s="177" t="s">
        <v>483</v>
      </c>
      <c r="D195" s="173">
        <v>2113557</v>
      </c>
      <c r="E195" s="173">
        <v>0</v>
      </c>
    </row>
    <row r="196" spans="3:5">
      <c r="C196" s="176" t="s">
        <v>484</v>
      </c>
      <c r="D196" s="173">
        <v>10000000</v>
      </c>
      <c r="E196" s="173">
        <v>0</v>
      </c>
    </row>
    <row r="197" spans="3:5">
      <c r="C197" s="177" t="s">
        <v>485</v>
      </c>
      <c r="D197" s="173">
        <v>9367191</v>
      </c>
      <c r="E197" s="173">
        <v>0</v>
      </c>
    </row>
    <row r="198" spans="3:5">
      <c r="C198" s="176" t="s">
        <v>486</v>
      </c>
      <c r="D198" s="173">
        <v>46485819</v>
      </c>
      <c r="E198" s="173">
        <v>11000000</v>
      </c>
    </row>
    <row r="199" spans="3:5">
      <c r="C199" s="177" t="s">
        <v>487</v>
      </c>
      <c r="D199" s="173">
        <v>5000000</v>
      </c>
      <c r="E199" s="173">
        <v>0</v>
      </c>
    </row>
    <row r="200" spans="3:5">
      <c r="C200" s="176" t="s">
        <v>488</v>
      </c>
      <c r="D200" s="173">
        <v>5338363</v>
      </c>
      <c r="E200" s="173">
        <v>0</v>
      </c>
    </row>
    <row r="201" spans="3:5">
      <c r="C201" s="177" t="s">
        <v>489</v>
      </c>
      <c r="D201" s="173">
        <v>33884341</v>
      </c>
      <c r="E201" s="173">
        <v>20000000</v>
      </c>
    </row>
    <row r="202" spans="3:5">
      <c r="C202" s="176" t="s">
        <v>490</v>
      </c>
      <c r="D202" s="173">
        <v>37430382</v>
      </c>
      <c r="E202" s="173">
        <v>0</v>
      </c>
    </row>
    <row r="203" spans="3:5">
      <c r="C203" s="177" t="s">
        <v>491</v>
      </c>
      <c r="D203" s="173">
        <v>24000000</v>
      </c>
      <c r="E203" s="173">
        <v>0</v>
      </c>
    </row>
    <row r="204" spans="3:5">
      <c r="C204" s="176" t="s">
        <v>492</v>
      </c>
      <c r="D204" s="173">
        <v>50190407</v>
      </c>
      <c r="E204" s="173">
        <v>36000000</v>
      </c>
    </row>
    <row r="205" spans="3:5">
      <c r="C205" s="177" t="s">
        <v>493</v>
      </c>
      <c r="D205" s="173">
        <v>37562100</v>
      </c>
      <c r="E205" s="173">
        <v>29743651</v>
      </c>
    </row>
    <row r="206" spans="3:5">
      <c r="C206" s="176" t="s">
        <v>494</v>
      </c>
      <c r="D206" s="173">
        <v>39848367</v>
      </c>
      <c r="E206" s="173">
        <v>0</v>
      </c>
    </row>
    <row r="207" spans="3:5">
      <c r="C207" s="177" t="s">
        <v>495</v>
      </c>
      <c r="D207" s="173">
        <v>25758899</v>
      </c>
      <c r="E207" s="173">
        <v>0</v>
      </c>
    </row>
    <row r="208" spans="3:5">
      <c r="C208" s="176" t="s">
        <v>496</v>
      </c>
      <c r="D208" s="173">
        <v>54490521</v>
      </c>
      <c r="E208" s="173">
        <v>39323198.710000001</v>
      </c>
    </row>
    <row r="209" spans="3:5">
      <c r="C209" s="177" t="s">
        <v>497</v>
      </c>
      <c r="D209" s="173">
        <v>59320308</v>
      </c>
      <c r="E209" s="173">
        <v>25390380.559999999</v>
      </c>
    </row>
    <row r="210" spans="3:5">
      <c r="C210" s="176" t="s">
        <v>498</v>
      </c>
      <c r="D210" s="173">
        <v>209900196</v>
      </c>
      <c r="E210" s="173">
        <v>0</v>
      </c>
    </row>
    <row r="211" spans="3:5">
      <c r="C211" s="177" t="s">
        <v>499</v>
      </c>
      <c r="D211" s="173">
        <v>40136410</v>
      </c>
      <c r="E211" s="173">
        <v>0</v>
      </c>
    </row>
    <row r="212" spans="3:5">
      <c r="C212" s="176" t="s">
        <v>500</v>
      </c>
      <c r="D212" s="173">
        <v>96171500</v>
      </c>
      <c r="E212" s="173">
        <v>47243000.450000003</v>
      </c>
    </row>
    <row r="213" spans="3:5">
      <c r="C213" s="177" t="s">
        <v>501</v>
      </c>
      <c r="D213" s="173">
        <v>498000</v>
      </c>
      <c r="E213" s="173">
        <v>0</v>
      </c>
    </row>
    <row r="214" spans="3:5">
      <c r="C214" s="174" t="s">
        <v>245</v>
      </c>
      <c r="D214" s="175">
        <v>719719</v>
      </c>
      <c r="E214" s="175">
        <v>0</v>
      </c>
    </row>
    <row r="215" spans="3:5">
      <c r="C215" s="177" t="s">
        <v>490</v>
      </c>
      <c r="D215" s="173">
        <v>719719</v>
      </c>
      <c r="E215" s="173">
        <v>0</v>
      </c>
    </row>
    <row r="216" spans="3:5">
      <c r="C216" s="172" t="s">
        <v>262</v>
      </c>
      <c r="D216" s="173">
        <v>642205428</v>
      </c>
      <c r="E216" s="173">
        <v>138972603.14000002</v>
      </c>
    </row>
    <row r="217" spans="3:5">
      <c r="C217" s="174" t="s">
        <v>243</v>
      </c>
      <c r="D217" s="175">
        <v>576852165</v>
      </c>
      <c r="E217" s="175">
        <v>132408046.78</v>
      </c>
    </row>
    <row r="218" spans="3:5">
      <c r="C218" s="176" t="s">
        <v>502</v>
      </c>
      <c r="D218" s="173">
        <v>1875179</v>
      </c>
      <c r="E218" s="173">
        <v>0</v>
      </c>
    </row>
    <row r="219" spans="3:5">
      <c r="C219" s="177" t="s">
        <v>503</v>
      </c>
      <c r="D219" s="173">
        <v>2799546</v>
      </c>
      <c r="E219" s="173">
        <v>0</v>
      </c>
    </row>
    <row r="220" spans="3:5">
      <c r="C220" s="174" t="s">
        <v>504</v>
      </c>
      <c r="D220" s="175">
        <v>53000000</v>
      </c>
      <c r="E220" s="175">
        <v>0</v>
      </c>
    </row>
    <row r="221" spans="3:5">
      <c r="C221" s="176" t="s">
        <v>505</v>
      </c>
      <c r="D221" s="173">
        <v>4364944</v>
      </c>
      <c r="E221" s="173">
        <v>0</v>
      </c>
    </row>
    <row r="222" spans="3:5">
      <c r="C222" s="177" t="s">
        <v>506</v>
      </c>
      <c r="D222" s="173">
        <v>1256445</v>
      </c>
      <c r="E222" s="173">
        <v>0</v>
      </c>
    </row>
    <row r="223" spans="3:5">
      <c r="C223" s="176" t="s">
        <v>507</v>
      </c>
      <c r="D223" s="173">
        <v>24812074</v>
      </c>
      <c r="E223" s="173">
        <v>0</v>
      </c>
    </row>
    <row r="224" spans="3:5">
      <c r="C224" s="177" t="s">
        <v>508</v>
      </c>
      <c r="D224" s="173">
        <v>5309113</v>
      </c>
      <c r="E224" s="173">
        <v>0</v>
      </c>
    </row>
    <row r="225" spans="3:5">
      <c r="C225" s="176" t="s">
        <v>509</v>
      </c>
      <c r="D225" s="173">
        <v>44195541</v>
      </c>
      <c r="E225" s="173">
        <v>7908010</v>
      </c>
    </row>
    <row r="226" spans="3:5">
      <c r="C226" s="177" t="s">
        <v>510</v>
      </c>
      <c r="D226" s="173">
        <v>40000000</v>
      </c>
      <c r="E226" s="173">
        <v>0</v>
      </c>
    </row>
    <row r="227" spans="3:5">
      <c r="C227" s="174" t="s">
        <v>511</v>
      </c>
      <c r="D227" s="175">
        <v>17512384</v>
      </c>
      <c r="E227" s="175">
        <v>0</v>
      </c>
    </row>
    <row r="228" spans="3:5">
      <c r="C228" s="176" t="s">
        <v>512</v>
      </c>
      <c r="D228" s="173">
        <v>31386350</v>
      </c>
      <c r="E228" s="173">
        <v>0</v>
      </c>
    </row>
    <row r="229" spans="3:5">
      <c r="C229" s="177" t="s">
        <v>513</v>
      </c>
      <c r="D229" s="173">
        <v>10982339</v>
      </c>
      <c r="E229" s="173">
        <v>0</v>
      </c>
    </row>
    <row r="230" spans="3:5">
      <c r="C230" s="176" t="s">
        <v>514</v>
      </c>
      <c r="D230" s="173">
        <v>4040505</v>
      </c>
      <c r="E230" s="173">
        <v>0</v>
      </c>
    </row>
    <row r="231" spans="3:5">
      <c r="C231" s="177" t="s">
        <v>515</v>
      </c>
      <c r="D231" s="173">
        <v>19093002</v>
      </c>
      <c r="E231" s="173">
        <v>0</v>
      </c>
    </row>
    <row r="232" spans="3:5">
      <c r="C232" s="176" t="s">
        <v>516</v>
      </c>
      <c r="D232" s="173">
        <v>6768144</v>
      </c>
      <c r="E232" s="173">
        <v>0</v>
      </c>
    </row>
    <row r="233" spans="3:5">
      <c r="C233" s="177" t="s">
        <v>517</v>
      </c>
      <c r="D233" s="173">
        <v>1415865</v>
      </c>
      <c r="E233" s="173">
        <v>0</v>
      </c>
    </row>
    <row r="234" spans="3:5">
      <c r="C234" s="176" t="s">
        <v>518</v>
      </c>
      <c r="D234" s="173">
        <v>3468356</v>
      </c>
      <c r="E234" s="173">
        <v>0</v>
      </c>
    </row>
    <row r="235" spans="3:5">
      <c r="C235" s="177" t="s">
        <v>519</v>
      </c>
      <c r="D235" s="173">
        <v>19003156</v>
      </c>
      <c r="E235" s="173">
        <v>0</v>
      </c>
    </row>
    <row r="236" spans="3:5">
      <c r="C236" s="176" t="s">
        <v>520</v>
      </c>
      <c r="D236" s="173">
        <v>9730988</v>
      </c>
      <c r="E236" s="173">
        <v>0</v>
      </c>
    </row>
    <row r="237" spans="3:5">
      <c r="C237" s="177" t="s">
        <v>521</v>
      </c>
      <c r="D237" s="173">
        <v>36143668</v>
      </c>
      <c r="E237" s="173">
        <v>112720261.04000001</v>
      </c>
    </row>
    <row r="238" spans="3:5">
      <c r="C238" s="176" t="s">
        <v>522</v>
      </c>
      <c r="D238" s="173">
        <v>5922790</v>
      </c>
      <c r="E238" s="173">
        <v>0</v>
      </c>
    </row>
    <row r="239" spans="3:5">
      <c r="C239" s="176" t="s">
        <v>523</v>
      </c>
      <c r="D239" s="173">
        <v>2433363</v>
      </c>
      <c r="E239" s="173">
        <v>0</v>
      </c>
    </row>
    <row r="240" spans="3:5">
      <c r="C240" s="176" t="s">
        <v>524</v>
      </c>
      <c r="D240" s="173">
        <v>20000000</v>
      </c>
      <c r="E240" s="173">
        <v>0</v>
      </c>
    </row>
    <row r="241" spans="3:5">
      <c r="C241" s="177" t="s">
        <v>525</v>
      </c>
      <c r="D241" s="173">
        <v>20685034</v>
      </c>
      <c r="E241" s="173">
        <v>0</v>
      </c>
    </row>
    <row r="242" spans="3:5">
      <c r="C242" s="176" t="s">
        <v>526</v>
      </c>
      <c r="D242" s="173">
        <v>2433461</v>
      </c>
      <c r="E242" s="173">
        <v>0</v>
      </c>
    </row>
    <row r="243" spans="3:5">
      <c r="C243" s="177" t="s">
        <v>527</v>
      </c>
      <c r="D243" s="173">
        <v>21589475</v>
      </c>
      <c r="E243" s="173">
        <v>0</v>
      </c>
    </row>
    <row r="244" spans="3:5">
      <c r="C244" s="176" t="s">
        <v>528</v>
      </c>
      <c r="D244" s="173">
        <v>76325759</v>
      </c>
      <c r="E244" s="173">
        <v>0</v>
      </c>
    </row>
    <row r="245" spans="3:5">
      <c r="C245" s="177" t="s">
        <v>529</v>
      </c>
      <c r="D245" s="173">
        <v>32164869</v>
      </c>
      <c r="E245" s="173">
        <v>0</v>
      </c>
    </row>
    <row r="246" spans="3:5">
      <c r="C246" s="176" t="s">
        <v>530</v>
      </c>
      <c r="D246" s="173">
        <v>0</v>
      </c>
      <c r="E246" s="173">
        <v>0</v>
      </c>
    </row>
    <row r="247" spans="3:5">
      <c r="C247" s="177" t="s">
        <v>531</v>
      </c>
      <c r="D247" s="173">
        <v>55847966</v>
      </c>
      <c r="E247" s="173">
        <v>11779775.74</v>
      </c>
    </row>
    <row r="248" spans="3:5">
      <c r="C248" s="176" t="s">
        <v>532</v>
      </c>
      <c r="D248" s="173">
        <v>2291849</v>
      </c>
      <c r="E248" s="173">
        <v>0</v>
      </c>
    </row>
    <row r="249" spans="3:5">
      <c r="C249" s="174" t="s">
        <v>245</v>
      </c>
      <c r="D249" s="175">
        <v>65353263</v>
      </c>
      <c r="E249" s="175">
        <v>6564556.3600000003</v>
      </c>
    </row>
    <row r="250" spans="3:5">
      <c r="C250" s="176" t="s">
        <v>533</v>
      </c>
      <c r="D250" s="173">
        <v>65353263</v>
      </c>
      <c r="E250" s="173">
        <v>6564556.3600000003</v>
      </c>
    </row>
    <row r="251" spans="3:5">
      <c r="C251" s="172" t="s">
        <v>248</v>
      </c>
      <c r="D251" s="173">
        <v>1994538093</v>
      </c>
      <c r="E251" s="173">
        <v>212674096.36999997</v>
      </c>
    </row>
    <row r="252" spans="3:5">
      <c r="C252" s="174" t="s">
        <v>243</v>
      </c>
      <c r="D252" s="175">
        <v>1543538092</v>
      </c>
      <c r="E252" s="175">
        <v>182604736.20999998</v>
      </c>
    </row>
    <row r="253" spans="3:5">
      <c r="C253" s="177" t="s">
        <v>534</v>
      </c>
      <c r="D253" s="173">
        <v>18972995</v>
      </c>
      <c r="E253" s="173">
        <v>0</v>
      </c>
    </row>
    <row r="254" spans="3:5">
      <c r="C254" s="176" t="s">
        <v>535</v>
      </c>
      <c r="D254" s="173">
        <v>20000000</v>
      </c>
      <c r="E254" s="173">
        <v>1879957.79</v>
      </c>
    </row>
    <row r="255" spans="3:5">
      <c r="C255" s="177" t="s">
        <v>536</v>
      </c>
      <c r="D255" s="173">
        <v>77083282</v>
      </c>
      <c r="E255" s="173">
        <v>0</v>
      </c>
    </row>
    <row r="256" spans="3:5">
      <c r="C256" s="177" t="s">
        <v>537</v>
      </c>
      <c r="D256" s="173">
        <v>0</v>
      </c>
      <c r="E256" s="173">
        <v>4773499.3099999996</v>
      </c>
    </row>
    <row r="257" spans="3:5">
      <c r="C257" s="176" t="s">
        <v>538</v>
      </c>
      <c r="D257" s="173">
        <v>8195408</v>
      </c>
      <c r="E257" s="173">
        <v>0</v>
      </c>
    </row>
    <row r="258" spans="3:5">
      <c r="C258" s="177" t="s">
        <v>539</v>
      </c>
      <c r="D258" s="173">
        <v>57646988</v>
      </c>
      <c r="E258" s="173">
        <v>0</v>
      </c>
    </row>
    <row r="259" spans="3:5">
      <c r="C259" s="176" t="s">
        <v>540</v>
      </c>
      <c r="D259" s="173">
        <v>82480910</v>
      </c>
      <c r="E259" s="173">
        <v>0</v>
      </c>
    </row>
    <row r="260" spans="3:5">
      <c r="C260" s="177" t="s">
        <v>541</v>
      </c>
      <c r="D260" s="173">
        <v>1000000</v>
      </c>
      <c r="E260" s="173">
        <v>0</v>
      </c>
    </row>
    <row r="261" spans="3:5">
      <c r="C261" s="176" t="s">
        <v>542</v>
      </c>
      <c r="D261" s="173">
        <v>5789992</v>
      </c>
      <c r="E261" s="173">
        <v>1325094.07</v>
      </c>
    </row>
    <row r="262" spans="3:5">
      <c r="C262" s="177" t="s">
        <v>543</v>
      </c>
      <c r="D262" s="173">
        <v>35822391</v>
      </c>
      <c r="E262" s="173">
        <v>0</v>
      </c>
    </row>
    <row r="263" spans="3:5">
      <c r="C263" s="176" t="s">
        <v>544</v>
      </c>
      <c r="D263" s="173">
        <v>100000000</v>
      </c>
      <c r="E263" s="173">
        <v>0</v>
      </c>
    </row>
    <row r="264" spans="3:5">
      <c r="C264" s="177" t="s">
        <v>545</v>
      </c>
      <c r="D264" s="173">
        <v>780209</v>
      </c>
      <c r="E264" s="173">
        <v>0</v>
      </c>
    </row>
    <row r="265" spans="3:5">
      <c r="C265" s="177" t="s">
        <v>546</v>
      </c>
      <c r="D265" s="173">
        <v>1256445</v>
      </c>
      <c r="E265" s="173">
        <v>0</v>
      </c>
    </row>
    <row r="266" spans="3:5">
      <c r="C266" s="176" t="s">
        <v>547</v>
      </c>
      <c r="D266" s="173">
        <v>10611201</v>
      </c>
      <c r="E266" s="173">
        <v>0</v>
      </c>
    </row>
    <row r="267" spans="3:5">
      <c r="C267" s="177" t="s">
        <v>548</v>
      </c>
      <c r="D267" s="173">
        <v>10611201</v>
      </c>
      <c r="E267" s="173">
        <v>0</v>
      </c>
    </row>
    <row r="268" spans="3:5">
      <c r="C268" s="176" t="s">
        <v>549</v>
      </c>
      <c r="D268" s="173">
        <v>11762182</v>
      </c>
      <c r="E268" s="173">
        <v>0</v>
      </c>
    </row>
    <row r="269" spans="3:5">
      <c r="C269" s="177" t="s">
        <v>550</v>
      </c>
      <c r="D269" s="173">
        <v>2411805</v>
      </c>
      <c r="E269" s="173">
        <v>0</v>
      </c>
    </row>
    <row r="270" spans="3:5">
      <c r="C270" s="176" t="s">
        <v>551</v>
      </c>
      <c r="D270" s="173">
        <v>4364944</v>
      </c>
      <c r="E270" s="173">
        <v>0</v>
      </c>
    </row>
    <row r="271" spans="3:5">
      <c r="C271" s="177" t="s">
        <v>552</v>
      </c>
      <c r="D271" s="173">
        <v>4364944</v>
      </c>
      <c r="E271" s="173">
        <v>0</v>
      </c>
    </row>
    <row r="272" spans="3:5">
      <c r="C272" s="176" t="s">
        <v>553</v>
      </c>
      <c r="D272" s="173">
        <v>2035527</v>
      </c>
      <c r="E272" s="173">
        <v>0</v>
      </c>
    </row>
    <row r="273" spans="3:5">
      <c r="C273" s="177" t="s">
        <v>554</v>
      </c>
      <c r="D273" s="173">
        <v>4303741</v>
      </c>
      <c r="E273" s="173">
        <v>0</v>
      </c>
    </row>
    <row r="274" spans="3:5">
      <c r="C274" s="176" t="s">
        <v>555</v>
      </c>
      <c r="D274" s="173">
        <v>9546252</v>
      </c>
      <c r="E274" s="173">
        <v>0</v>
      </c>
    </row>
    <row r="275" spans="3:5">
      <c r="C275" s="177" t="s">
        <v>556</v>
      </c>
      <c r="D275" s="173">
        <v>5468175</v>
      </c>
      <c r="E275" s="173">
        <v>0</v>
      </c>
    </row>
    <row r="276" spans="3:5">
      <c r="C276" s="176" t="s">
        <v>557</v>
      </c>
      <c r="D276" s="173">
        <v>9754400</v>
      </c>
      <c r="E276" s="173">
        <v>0</v>
      </c>
    </row>
    <row r="277" spans="3:5">
      <c r="C277" s="177" t="s">
        <v>558</v>
      </c>
      <c r="D277" s="173">
        <v>68386280</v>
      </c>
      <c r="E277" s="173">
        <v>0</v>
      </c>
    </row>
    <row r="278" spans="3:5">
      <c r="C278" s="176" t="s">
        <v>559</v>
      </c>
      <c r="D278" s="173">
        <v>12217662</v>
      </c>
      <c r="E278" s="173">
        <v>0</v>
      </c>
    </row>
    <row r="279" spans="3:5">
      <c r="C279" s="177" t="s">
        <v>560</v>
      </c>
      <c r="D279" s="173">
        <v>49999368</v>
      </c>
      <c r="E279" s="173">
        <v>0</v>
      </c>
    </row>
    <row r="280" spans="3:5">
      <c r="C280" s="176" t="s">
        <v>561</v>
      </c>
      <c r="D280" s="173">
        <v>9754400</v>
      </c>
      <c r="E280" s="173">
        <v>0</v>
      </c>
    </row>
    <row r="281" spans="3:5">
      <c r="C281" s="177" t="s">
        <v>562</v>
      </c>
      <c r="D281" s="173">
        <v>9754400</v>
      </c>
      <c r="E281" s="173">
        <v>0</v>
      </c>
    </row>
    <row r="282" spans="3:5">
      <c r="C282" s="176" t="s">
        <v>563</v>
      </c>
      <c r="D282" s="173">
        <v>4114177</v>
      </c>
      <c r="E282" s="173">
        <v>0</v>
      </c>
    </row>
    <row r="283" spans="3:5">
      <c r="C283" s="177" t="s">
        <v>564</v>
      </c>
      <c r="D283" s="173">
        <v>25000000</v>
      </c>
      <c r="E283" s="173">
        <v>26965866.09</v>
      </c>
    </row>
    <row r="284" spans="3:5">
      <c r="C284" s="176" t="s">
        <v>565</v>
      </c>
      <c r="D284" s="173">
        <v>9618926</v>
      </c>
      <c r="E284" s="173">
        <v>0</v>
      </c>
    </row>
    <row r="285" spans="3:5">
      <c r="C285" s="177" t="s">
        <v>566</v>
      </c>
      <c r="D285" s="173">
        <v>4114177</v>
      </c>
      <c r="E285" s="173">
        <v>0</v>
      </c>
    </row>
    <row r="286" spans="3:5">
      <c r="C286" s="176" t="s">
        <v>567</v>
      </c>
      <c r="D286" s="173">
        <v>299768860</v>
      </c>
      <c r="E286" s="173">
        <v>0</v>
      </c>
    </row>
    <row r="287" spans="3:5">
      <c r="C287" s="177" t="s">
        <v>568</v>
      </c>
      <c r="D287" s="173">
        <v>5969519</v>
      </c>
      <c r="E287" s="173">
        <v>0</v>
      </c>
    </row>
    <row r="288" spans="3:5">
      <c r="C288" s="176" t="s">
        <v>569</v>
      </c>
      <c r="D288" s="173">
        <v>31500000</v>
      </c>
      <c r="E288" s="173">
        <v>0</v>
      </c>
    </row>
    <row r="289" spans="3:5">
      <c r="C289" s="177" t="s">
        <v>570</v>
      </c>
      <c r="D289" s="173">
        <v>3730008</v>
      </c>
      <c r="E289" s="173">
        <v>0</v>
      </c>
    </row>
    <row r="290" spans="3:5">
      <c r="C290" s="176" t="s">
        <v>571</v>
      </c>
      <c r="D290" s="173">
        <v>97182538</v>
      </c>
      <c r="E290" s="173">
        <v>23668010.75</v>
      </c>
    </row>
    <row r="291" spans="3:5">
      <c r="C291" s="177" t="s">
        <v>572</v>
      </c>
      <c r="D291" s="173">
        <v>10000000</v>
      </c>
      <c r="E291" s="173">
        <v>0</v>
      </c>
    </row>
    <row r="292" spans="3:5">
      <c r="C292" s="176" t="s">
        <v>573</v>
      </c>
      <c r="D292" s="173">
        <v>5000000</v>
      </c>
      <c r="E292" s="173">
        <v>0</v>
      </c>
    </row>
    <row r="293" spans="3:5">
      <c r="C293" s="177" t="s">
        <v>574</v>
      </c>
      <c r="D293" s="173">
        <v>40765042</v>
      </c>
      <c r="E293" s="173">
        <v>0</v>
      </c>
    </row>
    <row r="294" spans="3:5">
      <c r="C294" s="176" t="s">
        <v>575</v>
      </c>
      <c r="D294" s="173">
        <v>14527129</v>
      </c>
      <c r="E294" s="173">
        <v>0</v>
      </c>
    </row>
    <row r="295" spans="3:5">
      <c r="C295" s="177" t="s">
        <v>576</v>
      </c>
      <c r="D295" s="173">
        <v>5000000</v>
      </c>
      <c r="E295" s="173">
        <v>0</v>
      </c>
    </row>
    <row r="296" spans="3:5">
      <c r="C296" s="176" t="s">
        <v>577</v>
      </c>
      <c r="D296" s="173">
        <v>5507427</v>
      </c>
      <c r="E296" s="173">
        <v>0</v>
      </c>
    </row>
    <row r="297" spans="3:5">
      <c r="C297" s="177" t="s">
        <v>578</v>
      </c>
      <c r="D297" s="173">
        <v>54873628</v>
      </c>
      <c r="E297" s="173">
        <v>0</v>
      </c>
    </row>
    <row r="298" spans="3:5">
      <c r="C298" s="176" t="s">
        <v>579</v>
      </c>
      <c r="D298" s="173">
        <v>5000000</v>
      </c>
      <c r="E298" s="173">
        <v>0</v>
      </c>
    </row>
    <row r="299" spans="3:5">
      <c r="C299" s="177" t="s">
        <v>580</v>
      </c>
      <c r="D299" s="173">
        <v>5000000</v>
      </c>
      <c r="E299" s="173">
        <v>0</v>
      </c>
    </row>
    <row r="300" spans="3:5">
      <c r="C300" s="176" t="s">
        <v>581</v>
      </c>
      <c r="D300" s="173">
        <v>5000000</v>
      </c>
      <c r="E300" s="173">
        <v>0</v>
      </c>
    </row>
    <row r="301" spans="3:5">
      <c r="C301" s="177" t="s">
        <v>582</v>
      </c>
      <c r="D301" s="173">
        <v>89300116</v>
      </c>
      <c r="E301" s="173">
        <v>63502457</v>
      </c>
    </row>
    <row r="302" spans="3:5">
      <c r="C302" s="176" t="s">
        <v>583</v>
      </c>
      <c r="D302" s="173">
        <v>48148600</v>
      </c>
      <c r="E302" s="173">
        <v>0</v>
      </c>
    </row>
    <row r="303" spans="3:5">
      <c r="C303" s="177" t="s">
        <v>584</v>
      </c>
      <c r="D303" s="173">
        <v>30749922</v>
      </c>
      <c r="E303" s="173">
        <v>0</v>
      </c>
    </row>
    <row r="304" spans="3:5">
      <c r="C304" s="176" t="s">
        <v>585</v>
      </c>
      <c r="D304" s="173">
        <v>79059020</v>
      </c>
      <c r="E304" s="173">
        <v>60489851.200000003</v>
      </c>
    </row>
    <row r="305" spans="3:5">
      <c r="C305" s="177" t="s">
        <v>586</v>
      </c>
      <c r="D305" s="173">
        <v>27039993</v>
      </c>
      <c r="E305" s="173">
        <v>0</v>
      </c>
    </row>
    <row r="306" spans="3:5">
      <c r="C306" s="176" t="s">
        <v>587</v>
      </c>
      <c r="D306" s="173">
        <v>1941168</v>
      </c>
      <c r="E306" s="173">
        <v>0</v>
      </c>
    </row>
    <row r="307" spans="3:5">
      <c r="C307" s="177" t="s">
        <v>588</v>
      </c>
      <c r="D307" s="173">
        <v>498000</v>
      </c>
      <c r="E307" s="173">
        <v>0</v>
      </c>
    </row>
    <row r="308" spans="3:5">
      <c r="C308" s="176" t="s">
        <v>589</v>
      </c>
      <c r="D308" s="173">
        <v>754740</v>
      </c>
      <c r="E308" s="173">
        <v>0</v>
      </c>
    </row>
    <row r="309" spans="3:5">
      <c r="C309" s="174" t="s">
        <v>245</v>
      </c>
      <c r="D309" s="175">
        <v>451000001</v>
      </c>
      <c r="E309" s="175">
        <v>30069360.16</v>
      </c>
    </row>
    <row r="310" spans="3:5">
      <c r="C310" s="176" t="s">
        <v>590</v>
      </c>
      <c r="D310" s="173">
        <v>1000000</v>
      </c>
      <c r="E310" s="173">
        <v>0</v>
      </c>
    </row>
    <row r="311" spans="3:5">
      <c r="C311" s="177" t="s">
        <v>591</v>
      </c>
      <c r="D311" s="173">
        <v>450000001</v>
      </c>
      <c r="E311" s="173">
        <v>30069360.16</v>
      </c>
    </row>
    <row r="312" spans="3:5">
      <c r="C312" s="172" t="s">
        <v>263</v>
      </c>
      <c r="D312" s="173">
        <v>1570957495</v>
      </c>
      <c r="E312" s="173">
        <v>165852399.01999998</v>
      </c>
    </row>
    <row r="313" spans="3:5">
      <c r="C313" s="174" t="s">
        <v>243</v>
      </c>
      <c r="D313" s="175">
        <v>1570957495</v>
      </c>
      <c r="E313" s="175">
        <v>165852399.01999998</v>
      </c>
    </row>
    <row r="314" spans="3:5">
      <c r="C314" s="176" t="s">
        <v>592</v>
      </c>
      <c r="D314" s="173">
        <v>5000000</v>
      </c>
      <c r="E314" s="173">
        <v>0</v>
      </c>
    </row>
    <row r="315" spans="3:5">
      <c r="C315" s="177" t="s">
        <v>593</v>
      </c>
      <c r="D315" s="173">
        <v>1000000000</v>
      </c>
      <c r="E315" s="173">
        <v>21878996.099999998</v>
      </c>
    </row>
    <row r="316" spans="3:5">
      <c r="C316" s="176" t="s">
        <v>594</v>
      </c>
      <c r="D316" s="173">
        <v>25000000</v>
      </c>
      <c r="E316" s="173">
        <v>6902644.2999999998</v>
      </c>
    </row>
    <row r="317" spans="3:5">
      <c r="C317" s="177" t="s">
        <v>595</v>
      </c>
      <c r="D317" s="173">
        <v>35000000</v>
      </c>
      <c r="E317" s="173">
        <v>0</v>
      </c>
    </row>
    <row r="318" spans="3:5">
      <c r="C318" s="176" t="s">
        <v>596</v>
      </c>
      <c r="D318" s="173">
        <v>42776437</v>
      </c>
      <c r="E318" s="173">
        <v>35781503</v>
      </c>
    </row>
    <row r="319" spans="3:5">
      <c r="C319" s="177" t="s">
        <v>597</v>
      </c>
      <c r="D319" s="173">
        <v>1256445</v>
      </c>
      <c r="E319" s="173">
        <v>0</v>
      </c>
    </row>
    <row r="320" spans="3:5">
      <c r="C320" s="176" t="s">
        <v>598</v>
      </c>
      <c r="D320" s="173">
        <v>2035527</v>
      </c>
      <c r="E320" s="173">
        <v>0</v>
      </c>
    </row>
    <row r="321" spans="3:5">
      <c r="C321" s="177" t="s">
        <v>599</v>
      </c>
      <c r="D321" s="173">
        <v>43642562</v>
      </c>
      <c r="E321" s="173">
        <v>26168876.809999999</v>
      </c>
    </row>
    <row r="322" spans="3:5">
      <c r="C322" s="176" t="s">
        <v>600</v>
      </c>
      <c r="D322" s="173">
        <v>1615107</v>
      </c>
      <c r="E322" s="173">
        <v>0</v>
      </c>
    </row>
    <row r="323" spans="3:5">
      <c r="C323" s="177" t="s">
        <v>601</v>
      </c>
      <c r="D323" s="173">
        <v>65000000</v>
      </c>
      <c r="E323" s="173">
        <v>0</v>
      </c>
    </row>
    <row r="324" spans="3:5">
      <c r="C324" s="176" t="s">
        <v>602</v>
      </c>
      <c r="D324" s="173">
        <v>31702983</v>
      </c>
      <c r="E324" s="173">
        <v>20240000</v>
      </c>
    </row>
    <row r="325" spans="3:5">
      <c r="C325" s="177" t="s">
        <v>603</v>
      </c>
      <c r="D325" s="173">
        <v>40450972</v>
      </c>
      <c r="E325" s="173">
        <v>25886918.920000002</v>
      </c>
    </row>
    <row r="326" spans="3:5">
      <c r="C326" s="176" t="s">
        <v>604</v>
      </c>
      <c r="D326" s="173">
        <v>10928434</v>
      </c>
      <c r="E326" s="173">
        <v>0</v>
      </c>
    </row>
    <row r="327" spans="3:5">
      <c r="C327" s="177" t="s">
        <v>605</v>
      </c>
      <c r="D327" s="173">
        <v>10000000</v>
      </c>
      <c r="E327" s="173">
        <v>0</v>
      </c>
    </row>
    <row r="328" spans="3:5">
      <c r="C328" s="176" t="s">
        <v>606</v>
      </c>
      <c r="D328" s="173">
        <v>5000000</v>
      </c>
      <c r="E328" s="173">
        <v>0</v>
      </c>
    </row>
    <row r="329" spans="3:5">
      <c r="C329" s="177" t="s">
        <v>607</v>
      </c>
      <c r="D329" s="173">
        <v>1083448</v>
      </c>
      <c r="E329" s="173">
        <v>0</v>
      </c>
    </row>
    <row r="330" spans="3:5">
      <c r="C330" s="176" t="s">
        <v>608</v>
      </c>
      <c r="D330" s="173">
        <v>763869</v>
      </c>
      <c r="E330" s="173">
        <v>0</v>
      </c>
    </row>
    <row r="331" spans="3:5">
      <c r="C331" s="177" t="s">
        <v>609</v>
      </c>
      <c r="D331" s="173">
        <v>1552536</v>
      </c>
      <c r="E331" s="173">
        <v>0</v>
      </c>
    </row>
    <row r="332" spans="3:5">
      <c r="C332" s="176" t="s">
        <v>610</v>
      </c>
      <c r="D332" s="173">
        <v>42609614</v>
      </c>
      <c r="E332" s="173">
        <v>0</v>
      </c>
    </row>
    <row r="333" spans="3:5">
      <c r="C333" s="177" t="s">
        <v>611</v>
      </c>
      <c r="D333" s="173">
        <v>7040167</v>
      </c>
      <c r="E333" s="173">
        <v>0</v>
      </c>
    </row>
    <row r="334" spans="3:5">
      <c r="C334" s="176" t="s">
        <v>612</v>
      </c>
      <c r="D334" s="173">
        <v>30011676</v>
      </c>
      <c r="E334" s="173">
        <v>18401981</v>
      </c>
    </row>
    <row r="335" spans="3:5">
      <c r="C335" s="177" t="s">
        <v>613</v>
      </c>
      <c r="D335" s="173">
        <v>168487718</v>
      </c>
      <c r="E335" s="173">
        <v>10591478.890000001</v>
      </c>
    </row>
    <row r="336" spans="3:5">
      <c r="C336" s="172" t="s">
        <v>249</v>
      </c>
      <c r="D336" s="173">
        <v>2226093904</v>
      </c>
      <c r="E336" s="173">
        <v>934363196.82000005</v>
      </c>
    </row>
    <row r="337" spans="3:5">
      <c r="C337" s="174" t="s">
        <v>243</v>
      </c>
      <c r="D337" s="175">
        <v>1744361889</v>
      </c>
      <c r="E337" s="175">
        <v>934363196.82000005</v>
      </c>
    </row>
    <row r="338" spans="3:5">
      <c r="C338" s="176" t="s">
        <v>614</v>
      </c>
      <c r="D338" s="173">
        <v>5000000</v>
      </c>
      <c r="E338" s="173">
        <v>0</v>
      </c>
    </row>
    <row r="339" spans="3:5">
      <c r="C339" s="177" t="s">
        <v>615</v>
      </c>
      <c r="D339" s="173">
        <v>43219709</v>
      </c>
      <c r="E339" s="173">
        <v>0</v>
      </c>
    </row>
    <row r="340" spans="3:5">
      <c r="C340" s="176" t="s">
        <v>616</v>
      </c>
      <c r="D340" s="173">
        <v>2025413</v>
      </c>
      <c r="E340" s="173">
        <v>0</v>
      </c>
    </row>
    <row r="341" spans="3:5">
      <c r="C341" s="177" t="s">
        <v>617</v>
      </c>
      <c r="D341" s="173">
        <v>10000000</v>
      </c>
      <c r="E341" s="173">
        <v>0</v>
      </c>
    </row>
    <row r="342" spans="3:5">
      <c r="C342" s="176" t="s">
        <v>618</v>
      </c>
      <c r="D342" s="173">
        <v>3181309</v>
      </c>
      <c r="E342" s="173">
        <v>0</v>
      </c>
    </row>
    <row r="343" spans="3:5">
      <c r="C343" s="177" t="s">
        <v>619</v>
      </c>
      <c r="D343" s="173">
        <v>8367524</v>
      </c>
      <c r="E343" s="173">
        <v>0</v>
      </c>
    </row>
    <row r="344" spans="3:5">
      <c r="C344" s="176" t="s">
        <v>620</v>
      </c>
      <c r="D344" s="173">
        <v>12214957</v>
      </c>
      <c r="E344" s="173">
        <v>0</v>
      </c>
    </row>
    <row r="345" spans="3:5">
      <c r="C345" s="177" t="s">
        <v>621</v>
      </c>
      <c r="D345" s="173">
        <v>11951551</v>
      </c>
      <c r="E345" s="173">
        <v>0</v>
      </c>
    </row>
    <row r="346" spans="3:5">
      <c r="C346" s="176" t="s">
        <v>622</v>
      </c>
      <c r="D346" s="173">
        <v>31844312</v>
      </c>
      <c r="E346" s="173">
        <v>0</v>
      </c>
    </row>
    <row r="347" spans="3:5">
      <c r="C347" s="176" t="s">
        <v>623</v>
      </c>
      <c r="D347" s="173">
        <v>24467133</v>
      </c>
      <c r="E347" s="173">
        <v>0</v>
      </c>
    </row>
    <row r="348" spans="3:5">
      <c r="C348" s="176" t="s">
        <v>624</v>
      </c>
      <c r="D348" s="173">
        <v>50000000</v>
      </c>
      <c r="E348" s="173">
        <v>67468132.269999996</v>
      </c>
    </row>
    <row r="349" spans="3:5">
      <c r="C349" s="176" t="s">
        <v>625</v>
      </c>
      <c r="D349" s="173">
        <v>0</v>
      </c>
      <c r="E349" s="173">
        <v>0</v>
      </c>
    </row>
    <row r="350" spans="3:5">
      <c r="C350" s="176" t="s">
        <v>626</v>
      </c>
      <c r="D350" s="173">
        <v>38141743</v>
      </c>
      <c r="E350" s="173">
        <v>10000000</v>
      </c>
    </row>
    <row r="351" spans="3:5">
      <c r="C351" s="176" t="s">
        <v>627</v>
      </c>
      <c r="D351" s="173">
        <v>31500968</v>
      </c>
      <c r="E351" s="173">
        <v>15000000</v>
      </c>
    </row>
    <row r="352" spans="3:5">
      <c r="C352" s="177" t="s">
        <v>628</v>
      </c>
      <c r="D352" s="173">
        <v>2355166</v>
      </c>
      <c r="E352" s="173">
        <v>0</v>
      </c>
    </row>
    <row r="353" spans="3:5">
      <c r="C353" s="176" t="s">
        <v>629</v>
      </c>
      <c r="D353" s="173">
        <v>5000000</v>
      </c>
      <c r="E353" s="173">
        <v>0</v>
      </c>
    </row>
    <row r="354" spans="3:5">
      <c r="C354" s="177" t="s">
        <v>630</v>
      </c>
      <c r="D354" s="173">
        <v>8311329</v>
      </c>
      <c r="E354" s="173">
        <v>0</v>
      </c>
    </row>
    <row r="355" spans="3:5">
      <c r="C355" s="176" t="s">
        <v>631</v>
      </c>
      <c r="D355" s="173">
        <v>4224748</v>
      </c>
      <c r="E355" s="173">
        <v>0</v>
      </c>
    </row>
    <row r="356" spans="3:5">
      <c r="C356" s="177" t="s">
        <v>632</v>
      </c>
      <c r="D356" s="173">
        <v>8311369</v>
      </c>
      <c r="E356" s="173">
        <v>0</v>
      </c>
    </row>
    <row r="357" spans="3:5">
      <c r="C357" s="176" t="s">
        <v>633</v>
      </c>
      <c r="D357" s="173">
        <v>3026487</v>
      </c>
      <c r="E357" s="173">
        <v>0</v>
      </c>
    </row>
    <row r="358" spans="3:5">
      <c r="C358" s="177" t="s">
        <v>634</v>
      </c>
      <c r="D358" s="173">
        <v>3026487</v>
      </c>
      <c r="E358" s="173">
        <v>0</v>
      </c>
    </row>
    <row r="359" spans="3:5">
      <c r="C359" s="176" t="s">
        <v>635</v>
      </c>
      <c r="D359" s="173">
        <v>3448179</v>
      </c>
      <c r="E359" s="173">
        <v>0</v>
      </c>
    </row>
    <row r="360" spans="3:5">
      <c r="C360" s="177" t="s">
        <v>636</v>
      </c>
      <c r="D360" s="173">
        <v>27191764</v>
      </c>
      <c r="E360" s="173">
        <v>1518509.93</v>
      </c>
    </row>
    <row r="361" spans="3:5">
      <c r="C361" s="176" t="s">
        <v>637</v>
      </c>
      <c r="D361" s="173">
        <v>5879038</v>
      </c>
      <c r="E361" s="173">
        <v>0</v>
      </c>
    </row>
    <row r="362" spans="3:5">
      <c r="C362" s="177" t="s">
        <v>638</v>
      </c>
      <c r="D362" s="173">
        <v>5879038</v>
      </c>
      <c r="E362" s="173">
        <v>0</v>
      </c>
    </row>
    <row r="363" spans="3:5">
      <c r="C363" s="176" t="s">
        <v>639</v>
      </c>
      <c r="D363" s="173">
        <v>42655051</v>
      </c>
      <c r="E363" s="173">
        <v>4524022.34</v>
      </c>
    </row>
    <row r="364" spans="3:5">
      <c r="C364" s="177" t="s">
        <v>640</v>
      </c>
      <c r="D364" s="173">
        <v>8722081</v>
      </c>
      <c r="E364" s="173">
        <v>0</v>
      </c>
    </row>
    <row r="365" spans="3:5">
      <c r="C365" s="176" t="s">
        <v>641</v>
      </c>
      <c r="D365" s="173">
        <v>3448179</v>
      </c>
      <c r="E365" s="173">
        <v>0</v>
      </c>
    </row>
    <row r="366" spans="3:5">
      <c r="C366" s="177" t="s">
        <v>642</v>
      </c>
      <c r="D366" s="173">
        <v>9542834</v>
      </c>
      <c r="E366" s="173">
        <v>0</v>
      </c>
    </row>
    <row r="367" spans="3:5">
      <c r="C367" s="176" t="s">
        <v>643</v>
      </c>
      <c r="D367" s="173">
        <v>4550604</v>
      </c>
      <c r="E367" s="173">
        <v>0</v>
      </c>
    </row>
    <row r="368" spans="3:5">
      <c r="C368" s="177" t="s">
        <v>644</v>
      </c>
      <c r="D368" s="173">
        <v>20000000</v>
      </c>
      <c r="E368" s="173">
        <v>0</v>
      </c>
    </row>
    <row r="369" spans="3:5">
      <c r="C369" s="176" t="s">
        <v>645</v>
      </c>
      <c r="D369" s="173">
        <v>13139317</v>
      </c>
      <c r="E369" s="173">
        <v>0</v>
      </c>
    </row>
    <row r="370" spans="3:5">
      <c r="C370" s="177" t="s">
        <v>646</v>
      </c>
      <c r="D370" s="173">
        <v>40000000</v>
      </c>
      <c r="E370" s="173">
        <v>0</v>
      </c>
    </row>
    <row r="371" spans="3:5">
      <c r="C371" s="176" t="s">
        <v>647</v>
      </c>
      <c r="D371" s="173">
        <v>30000000</v>
      </c>
      <c r="E371" s="173">
        <v>30000000</v>
      </c>
    </row>
    <row r="372" spans="3:5">
      <c r="C372" s="177" t="s">
        <v>648</v>
      </c>
      <c r="D372" s="173">
        <v>7286083</v>
      </c>
      <c r="E372" s="173">
        <v>0</v>
      </c>
    </row>
    <row r="373" spans="3:5">
      <c r="C373" s="176" t="s">
        <v>649</v>
      </c>
      <c r="D373" s="173">
        <v>6021071</v>
      </c>
      <c r="E373" s="173">
        <v>0</v>
      </c>
    </row>
    <row r="374" spans="3:5">
      <c r="C374" s="177" t="s">
        <v>650</v>
      </c>
      <c r="D374" s="173">
        <v>10000000</v>
      </c>
      <c r="E374" s="173">
        <v>5000000</v>
      </c>
    </row>
    <row r="375" spans="3:5">
      <c r="C375" s="176" t="s">
        <v>651</v>
      </c>
      <c r="D375" s="173">
        <v>15376092</v>
      </c>
      <c r="E375" s="173">
        <v>0</v>
      </c>
    </row>
    <row r="376" spans="3:5">
      <c r="C376" s="177" t="s">
        <v>652</v>
      </c>
      <c r="D376" s="173">
        <v>5103175</v>
      </c>
      <c r="E376" s="173">
        <v>0</v>
      </c>
    </row>
    <row r="377" spans="3:5">
      <c r="C377" s="176" t="s">
        <v>653</v>
      </c>
      <c r="D377" s="173">
        <v>75940047</v>
      </c>
      <c r="E377" s="173">
        <v>0</v>
      </c>
    </row>
    <row r="378" spans="3:5">
      <c r="C378" s="177" t="s">
        <v>654</v>
      </c>
      <c r="D378" s="173">
        <v>7330508</v>
      </c>
      <c r="E378" s="173">
        <v>0</v>
      </c>
    </row>
    <row r="379" spans="3:5">
      <c r="C379" s="176" t="s">
        <v>655</v>
      </c>
      <c r="D379" s="173">
        <v>7330508</v>
      </c>
      <c r="E379" s="173">
        <v>0</v>
      </c>
    </row>
    <row r="380" spans="3:5">
      <c r="C380" s="177" t="s">
        <v>656</v>
      </c>
      <c r="D380" s="173">
        <v>761695</v>
      </c>
      <c r="E380" s="173">
        <v>0</v>
      </c>
    </row>
    <row r="381" spans="3:5">
      <c r="C381" s="176" t="s">
        <v>657</v>
      </c>
      <c r="D381" s="173">
        <v>761695</v>
      </c>
      <c r="E381" s="173">
        <v>0</v>
      </c>
    </row>
    <row r="382" spans="3:5">
      <c r="C382" s="177" t="s">
        <v>658</v>
      </c>
      <c r="D382" s="173">
        <v>1384399</v>
      </c>
      <c r="E382" s="173">
        <v>0</v>
      </c>
    </row>
    <row r="383" spans="3:5">
      <c r="C383" s="176" t="s">
        <v>659</v>
      </c>
      <c r="D383" s="173">
        <v>0</v>
      </c>
      <c r="E383" s="173">
        <v>0</v>
      </c>
    </row>
    <row r="384" spans="3:5">
      <c r="C384" s="177" t="s">
        <v>660</v>
      </c>
      <c r="D384" s="173">
        <v>761695</v>
      </c>
      <c r="E384" s="173">
        <v>0</v>
      </c>
    </row>
    <row r="385" spans="3:5">
      <c r="C385" s="176" t="s">
        <v>661</v>
      </c>
      <c r="D385" s="173">
        <v>7233108</v>
      </c>
      <c r="E385" s="173">
        <v>0</v>
      </c>
    </row>
    <row r="386" spans="3:5">
      <c r="C386" s="177" t="s">
        <v>662</v>
      </c>
      <c r="D386" s="173">
        <v>12167387</v>
      </c>
      <c r="E386" s="173">
        <v>0</v>
      </c>
    </row>
    <row r="387" spans="3:5">
      <c r="C387" s="176" t="s">
        <v>663</v>
      </c>
      <c r="D387" s="173">
        <v>10000000</v>
      </c>
      <c r="E387" s="173">
        <v>0</v>
      </c>
    </row>
    <row r="388" spans="3:5">
      <c r="C388" s="177" t="s">
        <v>664</v>
      </c>
      <c r="D388" s="173">
        <v>53185650</v>
      </c>
      <c r="E388" s="173">
        <v>30883189</v>
      </c>
    </row>
    <row r="389" spans="3:5">
      <c r="C389" s="176" t="s">
        <v>665</v>
      </c>
      <c r="D389" s="173">
        <v>12167387</v>
      </c>
      <c r="E389" s="173">
        <v>0</v>
      </c>
    </row>
    <row r="390" spans="3:5">
      <c r="C390" s="177" t="s">
        <v>666</v>
      </c>
      <c r="D390" s="173">
        <v>12167387</v>
      </c>
      <c r="E390" s="173">
        <v>0</v>
      </c>
    </row>
    <row r="391" spans="3:5">
      <c r="C391" s="176" t="s">
        <v>667</v>
      </c>
      <c r="D391" s="173">
        <v>5098639</v>
      </c>
      <c r="E391" s="173">
        <v>0</v>
      </c>
    </row>
    <row r="392" spans="3:5">
      <c r="C392" s="177" t="s">
        <v>668</v>
      </c>
      <c r="D392" s="173">
        <v>20929582</v>
      </c>
      <c r="E392" s="173">
        <v>0</v>
      </c>
    </row>
    <row r="393" spans="3:5">
      <c r="C393" s="176" t="s">
        <v>669</v>
      </c>
      <c r="D393" s="173">
        <v>5098639</v>
      </c>
      <c r="E393" s="173">
        <v>0</v>
      </c>
    </row>
    <row r="394" spans="3:5">
      <c r="C394" s="177" t="s">
        <v>670</v>
      </c>
      <c r="D394" s="173">
        <v>5098639</v>
      </c>
      <c r="E394" s="173">
        <v>0</v>
      </c>
    </row>
    <row r="395" spans="3:5">
      <c r="C395" s="176" t="s">
        <v>671</v>
      </c>
      <c r="D395" s="173">
        <v>361715383</v>
      </c>
      <c r="E395" s="173">
        <v>597843107.90999997</v>
      </c>
    </row>
    <row r="396" spans="3:5">
      <c r="C396" s="177" t="s">
        <v>672</v>
      </c>
      <c r="D396" s="173">
        <v>8572349</v>
      </c>
      <c r="E396" s="173">
        <v>0</v>
      </c>
    </row>
    <row r="397" spans="3:5">
      <c r="C397" s="176" t="s">
        <v>673</v>
      </c>
      <c r="D397" s="173">
        <v>45982468</v>
      </c>
      <c r="E397" s="173">
        <v>30000000</v>
      </c>
    </row>
    <row r="398" spans="3:5">
      <c r="C398" s="177" t="s">
        <v>674</v>
      </c>
      <c r="D398" s="173">
        <v>41691694</v>
      </c>
      <c r="E398" s="173">
        <v>21000000</v>
      </c>
    </row>
    <row r="399" spans="3:5">
      <c r="C399" s="176" t="s">
        <v>675</v>
      </c>
      <c r="D399" s="173">
        <v>4120000</v>
      </c>
      <c r="E399" s="173">
        <v>0</v>
      </c>
    </row>
    <row r="400" spans="3:5">
      <c r="C400" s="177" t="s">
        <v>676</v>
      </c>
      <c r="D400" s="173">
        <v>105141182</v>
      </c>
      <c r="E400" s="173">
        <v>46396122.619999997</v>
      </c>
    </row>
    <row r="401" spans="3:5">
      <c r="C401" s="176" t="s">
        <v>677</v>
      </c>
      <c r="D401" s="173">
        <v>1000000</v>
      </c>
      <c r="E401" s="173">
        <v>0</v>
      </c>
    </row>
    <row r="402" spans="3:5">
      <c r="C402" s="177" t="s">
        <v>678</v>
      </c>
      <c r="D402" s="173">
        <v>40000000</v>
      </c>
      <c r="E402" s="173">
        <v>35177341.609999999</v>
      </c>
    </row>
    <row r="403" spans="3:5">
      <c r="C403" s="176" t="s">
        <v>679</v>
      </c>
      <c r="D403" s="173">
        <v>58295592</v>
      </c>
      <c r="E403" s="173">
        <v>0</v>
      </c>
    </row>
    <row r="404" spans="3:5">
      <c r="C404" s="177" t="s">
        <v>680</v>
      </c>
      <c r="D404" s="173">
        <v>30074683</v>
      </c>
      <c r="E404" s="173">
        <v>0</v>
      </c>
    </row>
    <row r="405" spans="3:5">
      <c r="C405" s="176" t="s">
        <v>681</v>
      </c>
      <c r="D405" s="173">
        <v>33000000</v>
      </c>
      <c r="E405" s="173">
        <v>0</v>
      </c>
    </row>
    <row r="406" spans="3:5">
      <c r="C406" s="177" t="s">
        <v>682</v>
      </c>
      <c r="D406" s="173">
        <v>129753211</v>
      </c>
      <c r="E406" s="173">
        <v>0</v>
      </c>
    </row>
    <row r="407" spans="3:5">
      <c r="C407" s="176" t="s">
        <v>683</v>
      </c>
      <c r="D407" s="173">
        <v>0</v>
      </c>
      <c r="E407" s="173">
        <v>0</v>
      </c>
    </row>
    <row r="408" spans="3:5">
      <c r="C408" s="177" t="s">
        <v>684</v>
      </c>
      <c r="D408" s="173">
        <v>83185651</v>
      </c>
      <c r="E408" s="173">
        <v>39552771.140000001</v>
      </c>
    </row>
    <row r="409" spans="3:5">
      <c r="C409" s="174" t="s">
        <v>245</v>
      </c>
      <c r="D409" s="175">
        <v>98434809</v>
      </c>
      <c r="E409" s="175">
        <v>0</v>
      </c>
    </row>
    <row r="410" spans="3:5">
      <c r="C410" s="177" t="s">
        <v>685</v>
      </c>
      <c r="D410" s="173">
        <v>3922442</v>
      </c>
      <c r="E410" s="173">
        <v>0</v>
      </c>
    </row>
    <row r="411" spans="3:5">
      <c r="C411" s="176" t="s">
        <v>686</v>
      </c>
      <c r="D411" s="173">
        <v>355985</v>
      </c>
      <c r="E411" s="173">
        <v>0</v>
      </c>
    </row>
    <row r="412" spans="3:5">
      <c r="C412" s="177" t="s">
        <v>687</v>
      </c>
      <c r="D412" s="173">
        <v>5000000</v>
      </c>
      <c r="E412" s="173">
        <v>0</v>
      </c>
    </row>
    <row r="413" spans="3:5">
      <c r="C413" s="176" t="s">
        <v>688</v>
      </c>
      <c r="D413" s="173">
        <v>43156382</v>
      </c>
      <c r="E413" s="173">
        <v>0</v>
      </c>
    </row>
    <row r="414" spans="3:5">
      <c r="C414" s="176" t="s">
        <v>673</v>
      </c>
      <c r="D414" s="173">
        <v>45000000</v>
      </c>
      <c r="E414" s="173">
        <v>0</v>
      </c>
    </row>
    <row r="415" spans="3:5">
      <c r="C415" s="177" t="s">
        <v>682</v>
      </c>
      <c r="D415" s="173">
        <v>1000000</v>
      </c>
      <c r="E415" s="173">
        <v>0</v>
      </c>
    </row>
    <row r="416" spans="3:5">
      <c r="C416" s="174" t="s">
        <v>246</v>
      </c>
      <c r="D416" s="175">
        <v>237320066</v>
      </c>
      <c r="E416" s="175">
        <v>0</v>
      </c>
    </row>
    <row r="417" spans="3:5">
      <c r="C417" s="176" t="s">
        <v>621</v>
      </c>
      <c r="D417" s="173">
        <v>237320066</v>
      </c>
      <c r="E417" s="173">
        <v>0</v>
      </c>
    </row>
    <row r="418" spans="3:5">
      <c r="C418" s="174" t="s">
        <v>247</v>
      </c>
      <c r="D418" s="175">
        <v>145977140</v>
      </c>
      <c r="E418" s="175">
        <v>0</v>
      </c>
    </row>
    <row r="419" spans="3:5">
      <c r="C419" s="177" t="s">
        <v>620</v>
      </c>
      <c r="D419" s="173">
        <v>79372140</v>
      </c>
      <c r="E419" s="173">
        <v>0</v>
      </c>
    </row>
    <row r="420" spans="3:5">
      <c r="C420" s="176" t="s">
        <v>621</v>
      </c>
      <c r="D420" s="173">
        <v>66605000</v>
      </c>
      <c r="E420" s="173">
        <v>0</v>
      </c>
    </row>
    <row r="421" spans="3:5">
      <c r="C421" s="172" t="s">
        <v>264</v>
      </c>
      <c r="D421" s="173">
        <v>542758310</v>
      </c>
      <c r="E421" s="173">
        <v>88333831.549999997</v>
      </c>
    </row>
    <row r="422" spans="3:5">
      <c r="C422" s="174" t="s">
        <v>243</v>
      </c>
      <c r="D422" s="175">
        <v>522690848</v>
      </c>
      <c r="E422" s="175">
        <v>88333831.549999997</v>
      </c>
    </row>
    <row r="423" spans="3:5">
      <c r="C423" s="177" t="s">
        <v>689</v>
      </c>
      <c r="D423" s="173">
        <v>35501007</v>
      </c>
      <c r="E423" s="173">
        <v>0</v>
      </c>
    </row>
    <row r="424" spans="3:5">
      <c r="C424" s="176" t="s">
        <v>690</v>
      </c>
      <c r="D424" s="173">
        <v>24367708</v>
      </c>
      <c r="E424" s="173">
        <v>6140488.1600000001</v>
      </c>
    </row>
    <row r="425" spans="3:5">
      <c r="C425" s="177" t="s">
        <v>691</v>
      </c>
      <c r="D425" s="173">
        <v>37821946</v>
      </c>
      <c r="E425" s="173">
        <v>0</v>
      </c>
    </row>
    <row r="426" spans="3:5">
      <c r="C426" s="176" t="s">
        <v>692</v>
      </c>
      <c r="D426" s="173">
        <v>7036873</v>
      </c>
      <c r="E426" s="173">
        <v>0</v>
      </c>
    </row>
    <row r="427" spans="3:5">
      <c r="C427" s="177" t="s">
        <v>693</v>
      </c>
      <c r="D427" s="173">
        <v>2400521</v>
      </c>
      <c r="E427" s="173">
        <v>0</v>
      </c>
    </row>
    <row r="428" spans="3:5">
      <c r="C428" s="176" t="s">
        <v>694</v>
      </c>
      <c r="D428" s="173">
        <v>2200407</v>
      </c>
      <c r="E428" s="173">
        <v>0</v>
      </c>
    </row>
    <row r="429" spans="3:5">
      <c r="C429" s="177" t="s">
        <v>695</v>
      </c>
      <c r="D429" s="173">
        <v>5848496</v>
      </c>
      <c r="E429" s="173">
        <v>0</v>
      </c>
    </row>
    <row r="430" spans="3:5">
      <c r="C430" s="176" t="s">
        <v>696</v>
      </c>
      <c r="D430" s="173">
        <v>57660333</v>
      </c>
      <c r="E430" s="173">
        <v>0</v>
      </c>
    </row>
    <row r="431" spans="3:5">
      <c r="C431" s="177" t="s">
        <v>697</v>
      </c>
      <c r="D431" s="173">
        <v>30000000</v>
      </c>
      <c r="E431" s="173">
        <v>0</v>
      </c>
    </row>
    <row r="432" spans="3:5">
      <c r="C432" s="176" t="s">
        <v>698</v>
      </c>
      <c r="D432" s="173">
        <v>55000000</v>
      </c>
      <c r="E432" s="173">
        <v>55000000</v>
      </c>
    </row>
    <row r="433" spans="3:5">
      <c r="C433" s="177" t="s">
        <v>699</v>
      </c>
      <c r="D433" s="173">
        <v>0</v>
      </c>
      <c r="E433" s="173">
        <v>0</v>
      </c>
    </row>
    <row r="434" spans="3:5">
      <c r="C434" s="176" t="s">
        <v>700</v>
      </c>
      <c r="D434" s="173">
        <v>2000000</v>
      </c>
      <c r="E434" s="173">
        <v>0</v>
      </c>
    </row>
    <row r="435" spans="3:5">
      <c r="C435" s="177" t="s">
        <v>701</v>
      </c>
      <c r="D435" s="173">
        <v>7331935</v>
      </c>
      <c r="E435" s="173">
        <v>0</v>
      </c>
    </row>
    <row r="436" spans="3:5">
      <c r="C436" s="177" t="s">
        <v>702</v>
      </c>
      <c r="D436" s="173">
        <v>0</v>
      </c>
      <c r="E436" s="173">
        <v>0</v>
      </c>
    </row>
    <row r="437" spans="3:5">
      <c r="C437" s="176" t="s">
        <v>703</v>
      </c>
      <c r="D437" s="173">
        <v>30000000</v>
      </c>
      <c r="E437" s="173">
        <v>0</v>
      </c>
    </row>
    <row r="438" spans="3:5">
      <c r="C438" s="177" t="s">
        <v>704</v>
      </c>
      <c r="D438" s="173">
        <v>30581085</v>
      </c>
      <c r="E438" s="173">
        <v>0</v>
      </c>
    </row>
    <row r="439" spans="3:5">
      <c r="C439" s="176" t="s">
        <v>705</v>
      </c>
      <c r="D439" s="173">
        <v>33147489</v>
      </c>
      <c r="E439" s="173">
        <v>0</v>
      </c>
    </row>
    <row r="440" spans="3:5">
      <c r="C440" s="177" t="s">
        <v>706</v>
      </c>
      <c r="D440" s="173">
        <v>42313597</v>
      </c>
      <c r="E440" s="173">
        <v>0</v>
      </c>
    </row>
    <row r="441" spans="3:5">
      <c r="C441" s="176" t="s">
        <v>707</v>
      </c>
      <c r="D441" s="173">
        <v>9114710</v>
      </c>
      <c r="E441" s="173">
        <v>1993343.39</v>
      </c>
    </row>
    <row r="442" spans="3:5">
      <c r="C442" s="177" t="s">
        <v>708</v>
      </c>
      <c r="D442" s="173">
        <v>1388002</v>
      </c>
      <c r="E442" s="173">
        <v>0</v>
      </c>
    </row>
    <row r="443" spans="3:5">
      <c r="C443" s="176" t="s">
        <v>709</v>
      </c>
      <c r="D443" s="173">
        <v>714679</v>
      </c>
      <c r="E443" s="173">
        <v>0</v>
      </c>
    </row>
    <row r="444" spans="3:5">
      <c r="C444" s="177" t="s">
        <v>710</v>
      </c>
      <c r="D444" s="173">
        <v>83038632</v>
      </c>
      <c r="E444" s="173">
        <v>0</v>
      </c>
    </row>
    <row r="445" spans="3:5">
      <c r="C445" s="176" t="s">
        <v>711</v>
      </c>
      <c r="D445" s="173">
        <v>25223428</v>
      </c>
      <c r="E445" s="173">
        <v>25200000</v>
      </c>
    </row>
    <row r="446" spans="3:5">
      <c r="C446" s="174" t="s">
        <v>245</v>
      </c>
      <c r="D446" s="175">
        <v>20067462</v>
      </c>
      <c r="E446" s="175">
        <v>0</v>
      </c>
    </row>
    <row r="447" spans="3:5">
      <c r="C447" s="176" t="s">
        <v>712</v>
      </c>
      <c r="D447" s="173">
        <v>67462</v>
      </c>
      <c r="E447" s="173">
        <v>0</v>
      </c>
    </row>
    <row r="448" spans="3:5">
      <c r="C448" s="177" t="s">
        <v>711</v>
      </c>
      <c r="D448" s="173">
        <v>20000000</v>
      </c>
      <c r="E448" s="173">
        <v>0</v>
      </c>
    </row>
    <row r="449" spans="3:5">
      <c r="C449" s="172" t="s">
        <v>250</v>
      </c>
      <c r="D449" s="173">
        <v>1835873973</v>
      </c>
      <c r="E449" s="173">
        <v>235364818.90000001</v>
      </c>
    </row>
    <row r="450" spans="3:5">
      <c r="C450" s="174" t="s">
        <v>243</v>
      </c>
      <c r="D450" s="175">
        <v>1691564330</v>
      </c>
      <c r="E450" s="175">
        <v>193362911.10000002</v>
      </c>
    </row>
    <row r="451" spans="3:5">
      <c r="C451" s="176" t="s">
        <v>713</v>
      </c>
      <c r="D451" s="173">
        <v>53828367</v>
      </c>
      <c r="E451" s="173">
        <v>0</v>
      </c>
    </row>
    <row r="452" spans="3:5">
      <c r="C452" s="177" t="s">
        <v>714</v>
      </c>
      <c r="D452" s="173">
        <v>73520872</v>
      </c>
      <c r="E452" s="173">
        <v>0</v>
      </c>
    </row>
    <row r="453" spans="3:5">
      <c r="C453" s="176" t="s">
        <v>715</v>
      </c>
      <c r="D453" s="173">
        <v>5000000</v>
      </c>
      <c r="E453" s="173">
        <v>0</v>
      </c>
    </row>
    <row r="454" spans="3:5">
      <c r="C454" s="177" t="s">
        <v>716</v>
      </c>
      <c r="D454" s="173">
        <v>11814538</v>
      </c>
      <c r="E454" s="173">
        <v>0</v>
      </c>
    </row>
    <row r="455" spans="3:5">
      <c r="C455" s="176" t="s">
        <v>717</v>
      </c>
      <c r="D455" s="173">
        <v>16115496</v>
      </c>
      <c r="E455" s="173">
        <v>0</v>
      </c>
    </row>
    <row r="456" spans="3:5">
      <c r="C456" s="177" t="s">
        <v>718</v>
      </c>
      <c r="D456" s="173">
        <v>260000000</v>
      </c>
      <c r="E456" s="173">
        <v>0</v>
      </c>
    </row>
    <row r="457" spans="3:5">
      <c r="C457" s="176" t="s">
        <v>719</v>
      </c>
      <c r="D457" s="173">
        <v>2335247</v>
      </c>
      <c r="E457" s="173">
        <v>0</v>
      </c>
    </row>
    <row r="458" spans="3:5">
      <c r="C458" s="177" t="s">
        <v>720</v>
      </c>
      <c r="D458" s="173">
        <v>119460239</v>
      </c>
      <c r="E458" s="173">
        <v>0</v>
      </c>
    </row>
    <row r="459" spans="3:5">
      <c r="C459" s="176" t="s">
        <v>721</v>
      </c>
      <c r="D459" s="173">
        <v>7306888</v>
      </c>
      <c r="E459" s="173">
        <v>0</v>
      </c>
    </row>
    <row r="460" spans="3:5">
      <c r="C460" s="177" t="s">
        <v>722</v>
      </c>
      <c r="D460" s="173">
        <v>56778348</v>
      </c>
      <c r="E460" s="173">
        <v>54220954.729999997</v>
      </c>
    </row>
    <row r="461" spans="3:5">
      <c r="C461" s="176" t="s">
        <v>723</v>
      </c>
      <c r="D461" s="173">
        <v>2030470</v>
      </c>
      <c r="E461" s="173">
        <v>0</v>
      </c>
    </row>
    <row r="462" spans="3:5">
      <c r="C462" s="177" t="s">
        <v>724</v>
      </c>
      <c r="D462" s="173">
        <v>7851414</v>
      </c>
      <c r="E462" s="173">
        <v>0</v>
      </c>
    </row>
    <row r="463" spans="3:5">
      <c r="C463" s="176" t="s">
        <v>725</v>
      </c>
      <c r="D463" s="173">
        <v>2030470</v>
      </c>
      <c r="E463" s="173">
        <v>0</v>
      </c>
    </row>
    <row r="464" spans="3:5">
      <c r="C464" s="177" t="s">
        <v>726</v>
      </c>
      <c r="D464" s="173">
        <v>1340925</v>
      </c>
      <c r="E464" s="173">
        <v>0</v>
      </c>
    </row>
    <row r="465" spans="3:5">
      <c r="C465" s="176" t="s">
        <v>727</v>
      </c>
      <c r="D465" s="173">
        <v>1394931</v>
      </c>
      <c r="E465" s="173">
        <v>0</v>
      </c>
    </row>
    <row r="466" spans="3:5">
      <c r="C466" s="177" t="s">
        <v>728</v>
      </c>
      <c r="D466" s="173">
        <v>20000000</v>
      </c>
      <c r="E466" s="173">
        <v>0</v>
      </c>
    </row>
    <row r="467" spans="3:5">
      <c r="C467" s="176" t="s">
        <v>729</v>
      </c>
      <c r="D467" s="173">
        <v>20000000</v>
      </c>
      <c r="E467" s="173">
        <v>0</v>
      </c>
    </row>
    <row r="468" spans="3:5">
      <c r="C468" s="177" t="s">
        <v>730</v>
      </c>
      <c r="D468" s="173">
        <v>145075093</v>
      </c>
      <c r="E468" s="173">
        <v>0</v>
      </c>
    </row>
    <row r="469" spans="3:5">
      <c r="C469" s="176" t="s">
        <v>731</v>
      </c>
      <c r="D469" s="173">
        <v>20000000</v>
      </c>
      <c r="E469" s="173">
        <v>0</v>
      </c>
    </row>
    <row r="470" spans="3:5">
      <c r="C470" s="177" t="s">
        <v>732</v>
      </c>
      <c r="D470" s="173">
        <v>85571997</v>
      </c>
      <c r="E470" s="173">
        <v>0</v>
      </c>
    </row>
    <row r="471" spans="3:5">
      <c r="C471" s="176" t="s">
        <v>733</v>
      </c>
      <c r="D471" s="173">
        <v>12438836</v>
      </c>
      <c r="E471" s="173">
        <v>16135237.869999999</v>
      </c>
    </row>
    <row r="472" spans="3:5">
      <c r="C472" s="177" t="s">
        <v>734</v>
      </c>
      <c r="D472" s="173">
        <v>100453305</v>
      </c>
      <c r="E472" s="173">
        <v>67069987.700000003</v>
      </c>
    </row>
    <row r="473" spans="3:5">
      <c r="C473" s="176" t="s">
        <v>735</v>
      </c>
      <c r="D473" s="173">
        <v>83357913</v>
      </c>
      <c r="E473" s="173">
        <v>31262092.129999999</v>
      </c>
    </row>
    <row r="474" spans="3:5">
      <c r="C474" s="177" t="s">
        <v>736</v>
      </c>
      <c r="D474" s="173">
        <v>354098605</v>
      </c>
      <c r="E474" s="173">
        <v>0</v>
      </c>
    </row>
    <row r="475" spans="3:5">
      <c r="C475" s="176" t="s">
        <v>737</v>
      </c>
      <c r="D475" s="173">
        <v>8000000</v>
      </c>
      <c r="E475" s="173">
        <v>0</v>
      </c>
    </row>
    <row r="476" spans="3:5">
      <c r="C476" s="177" t="s">
        <v>738</v>
      </c>
      <c r="D476" s="173">
        <v>10217612</v>
      </c>
      <c r="E476" s="173">
        <v>0</v>
      </c>
    </row>
    <row r="477" spans="3:5">
      <c r="C477" s="176" t="s">
        <v>739</v>
      </c>
      <c r="D477" s="173">
        <v>90994893</v>
      </c>
      <c r="E477" s="173">
        <v>24674638.670000002</v>
      </c>
    </row>
    <row r="478" spans="3:5">
      <c r="C478" s="177" t="s">
        <v>740</v>
      </c>
      <c r="D478" s="173">
        <v>42029812</v>
      </c>
      <c r="E478" s="173">
        <v>0</v>
      </c>
    </row>
    <row r="479" spans="3:5">
      <c r="C479" s="176" t="s">
        <v>741</v>
      </c>
      <c r="D479" s="173">
        <v>18486497</v>
      </c>
      <c r="E479" s="173">
        <v>0</v>
      </c>
    </row>
    <row r="480" spans="3:5">
      <c r="C480" s="177" t="s">
        <v>742</v>
      </c>
      <c r="D480" s="173">
        <v>10000000</v>
      </c>
      <c r="E480" s="173">
        <v>0</v>
      </c>
    </row>
    <row r="481" spans="3:5">
      <c r="C481" s="176" t="s">
        <v>743</v>
      </c>
      <c r="D481" s="173">
        <v>50031562</v>
      </c>
      <c r="E481" s="173">
        <v>0</v>
      </c>
    </row>
    <row r="482" spans="3:5">
      <c r="C482" s="177" t="s">
        <v>744</v>
      </c>
      <c r="D482" s="173">
        <v>0</v>
      </c>
      <c r="E482" s="173">
        <v>0</v>
      </c>
    </row>
    <row r="483" spans="3:5">
      <c r="C483" s="174" t="s">
        <v>245</v>
      </c>
      <c r="D483" s="175">
        <v>144309643</v>
      </c>
      <c r="E483" s="175">
        <v>42001907.799999997</v>
      </c>
    </row>
    <row r="484" spans="3:5">
      <c r="C484" s="177" t="s">
        <v>745</v>
      </c>
      <c r="D484" s="173">
        <v>19999999</v>
      </c>
      <c r="E484" s="173">
        <v>11392651.82</v>
      </c>
    </row>
    <row r="485" spans="3:5">
      <c r="C485" s="176" t="s">
        <v>746</v>
      </c>
      <c r="D485" s="173">
        <v>41000000</v>
      </c>
      <c r="E485" s="173">
        <v>30609255.98</v>
      </c>
    </row>
    <row r="486" spans="3:5">
      <c r="C486" s="177" t="s">
        <v>741</v>
      </c>
      <c r="D486" s="173">
        <v>83309644</v>
      </c>
      <c r="E486" s="173">
        <v>0</v>
      </c>
    </row>
    <row r="487" spans="3:5">
      <c r="C487" s="172" t="s">
        <v>265</v>
      </c>
      <c r="D487" s="173">
        <v>491426007</v>
      </c>
      <c r="E487" s="173">
        <v>252612803.30000001</v>
      </c>
    </row>
    <row r="488" spans="3:5">
      <c r="C488" s="174" t="s">
        <v>243</v>
      </c>
      <c r="D488" s="175">
        <v>471426007</v>
      </c>
      <c r="E488" s="175">
        <v>240920626.99000001</v>
      </c>
    </row>
    <row r="489" spans="3:5">
      <c r="C489" s="176" t="s">
        <v>747</v>
      </c>
      <c r="D489" s="173">
        <v>4603072</v>
      </c>
      <c r="E489" s="173">
        <v>0</v>
      </c>
    </row>
    <row r="490" spans="3:5">
      <c r="C490" s="177" t="s">
        <v>748</v>
      </c>
      <c r="D490" s="173">
        <v>48240000</v>
      </c>
      <c r="E490" s="173">
        <v>11268933.910000002</v>
      </c>
    </row>
    <row r="491" spans="3:5">
      <c r="C491" s="176" t="s">
        <v>749</v>
      </c>
      <c r="D491" s="173">
        <v>789735</v>
      </c>
      <c r="E491" s="173">
        <v>0</v>
      </c>
    </row>
    <row r="492" spans="3:5">
      <c r="C492" s="177" t="s">
        <v>750</v>
      </c>
      <c r="D492" s="173">
        <v>4810533</v>
      </c>
      <c r="E492" s="173">
        <v>0</v>
      </c>
    </row>
    <row r="493" spans="3:5">
      <c r="C493" s="176" t="s">
        <v>751</v>
      </c>
      <c r="D493" s="173">
        <v>62021281</v>
      </c>
      <c r="E493" s="173">
        <v>0</v>
      </c>
    </row>
    <row r="494" spans="3:5">
      <c r="C494" s="177" t="s">
        <v>752</v>
      </c>
      <c r="D494" s="173">
        <v>20787154</v>
      </c>
      <c r="E494" s="173">
        <v>0</v>
      </c>
    </row>
    <row r="495" spans="3:5">
      <c r="C495" s="176" t="s">
        <v>753</v>
      </c>
      <c r="D495" s="173">
        <v>2523769</v>
      </c>
      <c r="E495" s="173">
        <v>0</v>
      </c>
    </row>
    <row r="496" spans="3:5">
      <c r="C496" s="177" t="s">
        <v>754</v>
      </c>
      <c r="D496" s="173">
        <v>10947984</v>
      </c>
      <c r="E496" s="173">
        <v>3181189.17</v>
      </c>
    </row>
    <row r="497" spans="3:5">
      <c r="C497" s="176" t="s">
        <v>755</v>
      </c>
      <c r="D497" s="173">
        <v>97282052</v>
      </c>
      <c r="E497" s="173">
        <v>70992529.920000002</v>
      </c>
    </row>
    <row r="498" spans="3:5">
      <c r="C498" s="177" t="s">
        <v>756</v>
      </c>
      <c r="D498" s="173">
        <v>6944551</v>
      </c>
      <c r="E498" s="173">
        <v>0</v>
      </c>
    </row>
    <row r="499" spans="3:5">
      <c r="C499" s="176" t="s">
        <v>757</v>
      </c>
      <c r="D499" s="173">
        <v>45173787</v>
      </c>
      <c r="E499" s="173">
        <v>32517980</v>
      </c>
    </row>
    <row r="500" spans="3:5">
      <c r="C500" s="177" t="s">
        <v>758</v>
      </c>
      <c r="D500" s="173">
        <v>6944551</v>
      </c>
      <c r="E500" s="173">
        <v>0</v>
      </c>
    </row>
    <row r="501" spans="3:5">
      <c r="C501" s="176" t="s">
        <v>759</v>
      </c>
      <c r="D501" s="173">
        <v>955159</v>
      </c>
      <c r="E501" s="173">
        <v>0</v>
      </c>
    </row>
    <row r="502" spans="3:5">
      <c r="C502" s="177" t="s">
        <v>760</v>
      </c>
      <c r="D502" s="173">
        <v>10000000</v>
      </c>
      <c r="E502" s="173">
        <v>0</v>
      </c>
    </row>
    <row r="503" spans="3:5">
      <c r="C503" s="176" t="s">
        <v>761</v>
      </c>
      <c r="D503" s="173">
        <v>32379976</v>
      </c>
      <c r="E503" s="173">
        <v>28050885</v>
      </c>
    </row>
    <row r="504" spans="3:5">
      <c r="C504" s="177" t="s">
        <v>762</v>
      </c>
      <c r="D504" s="173">
        <v>8081935</v>
      </c>
      <c r="E504" s="173">
        <v>0</v>
      </c>
    </row>
    <row r="505" spans="3:5">
      <c r="C505" s="176" t="s">
        <v>763</v>
      </c>
      <c r="D505" s="173">
        <v>43776923</v>
      </c>
      <c r="E505" s="173">
        <v>34287040.989999995</v>
      </c>
    </row>
    <row r="506" spans="3:5">
      <c r="C506" s="177" t="s">
        <v>764</v>
      </c>
      <c r="D506" s="173">
        <v>30998493</v>
      </c>
      <c r="E506" s="173">
        <v>16457016</v>
      </c>
    </row>
    <row r="507" spans="3:5">
      <c r="C507" s="176" t="s">
        <v>765</v>
      </c>
      <c r="D507" s="173">
        <v>34165052</v>
      </c>
      <c r="E507" s="173">
        <v>44165052</v>
      </c>
    </row>
    <row r="508" spans="3:5">
      <c r="C508" s="174" t="s">
        <v>245</v>
      </c>
      <c r="D508" s="175">
        <v>20000000</v>
      </c>
      <c r="E508" s="175">
        <v>11692176.310000001</v>
      </c>
    </row>
    <row r="509" spans="3:5">
      <c r="C509" s="176" t="s">
        <v>766</v>
      </c>
      <c r="D509" s="173">
        <v>20000000</v>
      </c>
      <c r="E509" s="173">
        <v>11692176.310000001</v>
      </c>
    </row>
    <row r="510" spans="3:5">
      <c r="C510" s="174" t="s">
        <v>246</v>
      </c>
      <c r="D510" s="175">
        <v>0</v>
      </c>
      <c r="E510" s="175">
        <v>0</v>
      </c>
    </row>
    <row r="511" spans="3:5">
      <c r="C511" s="176" t="s">
        <v>765</v>
      </c>
      <c r="D511" s="173">
        <v>0</v>
      </c>
      <c r="E511" s="173">
        <v>0</v>
      </c>
    </row>
    <row r="512" spans="3:5">
      <c r="C512" s="172" t="s">
        <v>251</v>
      </c>
      <c r="D512" s="173">
        <v>464694984</v>
      </c>
      <c r="E512" s="173">
        <v>24273366.899999999</v>
      </c>
    </row>
    <row r="513" spans="3:5">
      <c r="C513" s="174" t="s">
        <v>243</v>
      </c>
      <c r="D513" s="175">
        <v>464694984</v>
      </c>
      <c r="E513" s="175">
        <v>24273366.899999999</v>
      </c>
    </row>
    <row r="514" spans="3:5">
      <c r="C514" s="177" t="s">
        <v>767</v>
      </c>
      <c r="D514" s="173">
        <v>2799546</v>
      </c>
      <c r="E514" s="173">
        <v>0</v>
      </c>
    </row>
    <row r="515" spans="3:5">
      <c r="C515" s="176" t="s">
        <v>768</v>
      </c>
      <c r="D515" s="173">
        <v>1256445</v>
      </c>
      <c r="E515" s="173">
        <v>0</v>
      </c>
    </row>
    <row r="516" spans="3:5">
      <c r="C516" s="177" t="s">
        <v>769</v>
      </c>
      <c r="D516" s="173">
        <v>2799546</v>
      </c>
      <c r="E516" s="173">
        <v>0</v>
      </c>
    </row>
    <row r="517" spans="3:5">
      <c r="C517" s="176" t="s">
        <v>770</v>
      </c>
      <c r="D517" s="173">
        <v>15000000</v>
      </c>
      <c r="E517" s="173">
        <v>7032201.9199999999</v>
      </c>
    </row>
    <row r="518" spans="3:5">
      <c r="C518" s="177" t="s">
        <v>771</v>
      </c>
      <c r="D518" s="173">
        <v>10611201</v>
      </c>
      <c r="E518" s="173">
        <v>0</v>
      </c>
    </row>
    <row r="519" spans="3:5">
      <c r="C519" s="176" t="s">
        <v>772</v>
      </c>
      <c r="D519" s="173">
        <v>29646707</v>
      </c>
      <c r="E519" s="173">
        <v>0</v>
      </c>
    </row>
    <row r="520" spans="3:5">
      <c r="C520" s="177" t="s">
        <v>773</v>
      </c>
      <c r="D520" s="173">
        <v>425768</v>
      </c>
      <c r="E520" s="173">
        <v>0</v>
      </c>
    </row>
    <row r="521" spans="3:5">
      <c r="C521" s="176" t="s">
        <v>774</v>
      </c>
      <c r="D521" s="173">
        <v>37397609</v>
      </c>
      <c r="E521" s="173">
        <v>0</v>
      </c>
    </row>
    <row r="522" spans="3:5">
      <c r="C522" s="177" t="s">
        <v>775</v>
      </c>
      <c r="D522" s="173">
        <v>4920242</v>
      </c>
      <c r="E522" s="173">
        <v>0</v>
      </c>
    </row>
    <row r="523" spans="3:5">
      <c r="C523" s="176" t="s">
        <v>776</v>
      </c>
      <c r="D523" s="173">
        <v>18284533</v>
      </c>
      <c r="E523" s="173">
        <v>0</v>
      </c>
    </row>
    <row r="524" spans="3:5">
      <c r="C524" s="177" t="s">
        <v>777</v>
      </c>
      <c r="D524" s="173">
        <v>6106338</v>
      </c>
      <c r="E524" s="173">
        <v>0</v>
      </c>
    </row>
    <row r="525" spans="3:5">
      <c r="C525" s="176" t="s">
        <v>778</v>
      </c>
      <c r="D525" s="173">
        <v>7364658</v>
      </c>
      <c r="E525" s="173">
        <v>0</v>
      </c>
    </row>
    <row r="526" spans="3:5">
      <c r="C526" s="177" t="s">
        <v>779</v>
      </c>
      <c r="D526" s="173">
        <v>5129592</v>
      </c>
      <c r="E526" s="173">
        <v>0</v>
      </c>
    </row>
    <row r="527" spans="3:5">
      <c r="C527" s="176" t="s">
        <v>780</v>
      </c>
      <c r="D527" s="173">
        <v>13752724</v>
      </c>
      <c r="E527" s="173">
        <v>0</v>
      </c>
    </row>
    <row r="528" spans="3:5">
      <c r="C528" s="177" t="s">
        <v>781</v>
      </c>
      <c r="D528" s="173">
        <v>7379600</v>
      </c>
      <c r="E528" s="173">
        <v>0</v>
      </c>
    </row>
    <row r="529" spans="3:5">
      <c r="C529" s="176" t="s">
        <v>782</v>
      </c>
      <c r="D529" s="173">
        <v>23744168</v>
      </c>
      <c r="E529" s="173">
        <v>0</v>
      </c>
    </row>
    <row r="530" spans="3:5">
      <c r="C530" s="177" t="s">
        <v>783</v>
      </c>
      <c r="D530" s="173">
        <v>13421241</v>
      </c>
      <c r="E530" s="173">
        <v>0</v>
      </c>
    </row>
    <row r="531" spans="3:5">
      <c r="C531" s="176" t="s">
        <v>784</v>
      </c>
      <c r="D531" s="173">
        <v>5137508</v>
      </c>
      <c r="E531" s="173">
        <v>0</v>
      </c>
    </row>
    <row r="532" spans="3:5">
      <c r="C532" s="176" t="s">
        <v>785</v>
      </c>
      <c r="D532" s="173">
        <v>15774478</v>
      </c>
      <c r="E532" s="173">
        <v>0</v>
      </c>
    </row>
    <row r="533" spans="3:5">
      <c r="C533" s="177" t="s">
        <v>786</v>
      </c>
      <c r="D533" s="173">
        <v>65464844</v>
      </c>
      <c r="E533" s="173">
        <v>0</v>
      </c>
    </row>
    <row r="534" spans="3:5">
      <c r="C534" s="176" t="s">
        <v>787</v>
      </c>
      <c r="D534" s="173">
        <v>5000000</v>
      </c>
      <c r="E534" s="173">
        <v>0</v>
      </c>
    </row>
    <row r="535" spans="3:5">
      <c r="C535" s="177" t="s">
        <v>788</v>
      </c>
      <c r="D535" s="173">
        <v>32081839</v>
      </c>
      <c r="E535" s="173">
        <v>0</v>
      </c>
    </row>
    <row r="536" spans="3:5">
      <c r="C536" s="172" t="s">
        <v>789</v>
      </c>
      <c r="D536" s="173">
        <v>102065877</v>
      </c>
      <c r="E536" s="173">
        <v>17241164.98</v>
      </c>
    </row>
    <row r="537" spans="3:5">
      <c r="C537" s="176" t="s">
        <v>790</v>
      </c>
      <c r="D537" s="173">
        <v>39130520</v>
      </c>
      <c r="E537" s="173">
        <v>0</v>
      </c>
    </row>
    <row r="538" spans="3:5">
      <c r="C538" s="174" t="s">
        <v>245</v>
      </c>
      <c r="D538" s="175">
        <v>0</v>
      </c>
      <c r="E538" s="175">
        <v>0</v>
      </c>
    </row>
    <row r="539" spans="3:5">
      <c r="C539" s="172" t="s">
        <v>791</v>
      </c>
      <c r="D539" s="173">
        <v>0</v>
      </c>
      <c r="E539" s="173">
        <v>0</v>
      </c>
    </row>
    <row r="540" spans="3:5">
      <c r="C540" s="172" t="s">
        <v>252</v>
      </c>
      <c r="D540" s="173">
        <v>1838115789</v>
      </c>
      <c r="E540" s="173">
        <v>555428413.63</v>
      </c>
    </row>
    <row r="541" spans="3:5">
      <c r="C541" s="174" t="s">
        <v>243</v>
      </c>
      <c r="D541" s="175">
        <v>1587700010</v>
      </c>
      <c r="E541" s="175">
        <v>499866289.17999995</v>
      </c>
    </row>
    <row r="542" spans="3:5">
      <c r="C542" s="176" t="s">
        <v>792</v>
      </c>
      <c r="D542" s="173">
        <v>2030470</v>
      </c>
      <c r="E542" s="173">
        <v>0</v>
      </c>
    </row>
    <row r="543" spans="3:5">
      <c r="C543" s="177" t="s">
        <v>793</v>
      </c>
      <c r="D543" s="173">
        <v>4127067</v>
      </c>
      <c r="E543" s="173">
        <v>0</v>
      </c>
    </row>
    <row r="544" spans="3:5">
      <c r="C544" s="176" t="s">
        <v>794</v>
      </c>
      <c r="D544" s="173">
        <v>1253439</v>
      </c>
      <c r="E544" s="173">
        <v>0</v>
      </c>
    </row>
    <row r="545" spans="3:5">
      <c r="C545" s="177" t="s">
        <v>795</v>
      </c>
      <c r="D545" s="173">
        <v>44422301</v>
      </c>
      <c r="E545" s="173">
        <v>0</v>
      </c>
    </row>
    <row r="546" spans="3:5">
      <c r="C546" s="176" t="s">
        <v>796</v>
      </c>
      <c r="D546" s="173">
        <v>2030470</v>
      </c>
      <c r="E546" s="173">
        <v>0</v>
      </c>
    </row>
    <row r="547" spans="3:5">
      <c r="C547" s="177" t="s">
        <v>797</v>
      </c>
      <c r="D547" s="173">
        <v>73589468</v>
      </c>
      <c r="E547" s="173">
        <v>0</v>
      </c>
    </row>
    <row r="548" spans="3:5">
      <c r="C548" s="176" t="s">
        <v>798</v>
      </c>
      <c r="D548" s="173">
        <v>791841</v>
      </c>
      <c r="E548" s="173">
        <v>0</v>
      </c>
    </row>
    <row r="549" spans="3:5">
      <c r="C549" s="177" t="s">
        <v>799</v>
      </c>
      <c r="D549" s="173">
        <v>481336</v>
      </c>
      <c r="E549" s="173">
        <v>0</v>
      </c>
    </row>
    <row r="550" spans="3:5">
      <c r="C550" s="176" t="s">
        <v>800</v>
      </c>
      <c r="D550" s="173">
        <v>10909446</v>
      </c>
      <c r="E550" s="173">
        <v>0</v>
      </c>
    </row>
    <row r="551" spans="3:5">
      <c r="C551" s="177" t="s">
        <v>801</v>
      </c>
      <c r="D551" s="173">
        <v>20000000</v>
      </c>
      <c r="E551" s="173">
        <v>0</v>
      </c>
    </row>
    <row r="552" spans="3:5">
      <c r="C552" s="176" t="s">
        <v>802</v>
      </c>
      <c r="D552" s="173">
        <v>2088607</v>
      </c>
      <c r="E552" s="173">
        <v>0</v>
      </c>
    </row>
    <row r="553" spans="3:5">
      <c r="C553" s="177" t="s">
        <v>803</v>
      </c>
      <c r="D553" s="173">
        <v>93000000</v>
      </c>
      <c r="E553" s="173">
        <v>0</v>
      </c>
    </row>
    <row r="554" spans="3:5">
      <c r="C554" s="176" t="s">
        <v>804</v>
      </c>
      <c r="D554" s="173">
        <v>3614249</v>
      </c>
      <c r="E554" s="173">
        <v>0</v>
      </c>
    </row>
    <row r="555" spans="3:5">
      <c r="C555" s="177" t="s">
        <v>805</v>
      </c>
      <c r="D555" s="173">
        <v>20000000</v>
      </c>
      <c r="E555" s="173">
        <v>20000000</v>
      </c>
    </row>
    <row r="556" spans="3:5">
      <c r="C556" s="176" t="s">
        <v>806</v>
      </c>
      <c r="D556" s="173">
        <v>791841</v>
      </c>
      <c r="E556" s="173">
        <v>0</v>
      </c>
    </row>
    <row r="557" spans="3:5">
      <c r="C557" s="177" t="s">
        <v>807</v>
      </c>
      <c r="D557" s="173">
        <v>20000000</v>
      </c>
      <c r="E557" s="173">
        <v>0</v>
      </c>
    </row>
    <row r="558" spans="3:5">
      <c r="C558" s="176" t="s">
        <v>808</v>
      </c>
      <c r="D558" s="173">
        <v>2753439</v>
      </c>
      <c r="E558" s="173">
        <v>0</v>
      </c>
    </row>
    <row r="559" spans="3:5">
      <c r="C559" s="177" t="s">
        <v>809</v>
      </c>
      <c r="D559" s="173">
        <v>20000000</v>
      </c>
      <c r="E559" s="173">
        <v>20000000</v>
      </c>
    </row>
    <row r="560" spans="3:5">
      <c r="C560" s="176" t="s">
        <v>810</v>
      </c>
      <c r="D560" s="173">
        <v>141167282</v>
      </c>
      <c r="E560" s="173">
        <v>0</v>
      </c>
    </row>
    <row r="561" spans="3:5">
      <c r="C561" s="177" t="s">
        <v>811</v>
      </c>
      <c r="D561" s="173">
        <v>29000000</v>
      </c>
      <c r="E561" s="173">
        <v>0</v>
      </c>
    </row>
    <row r="562" spans="3:5">
      <c r="C562" s="176" t="s">
        <v>812</v>
      </c>
      <c r="D562" s="173">
        <v>9467926</v>
      </c>
      <c r="E562" s="173">
        <v>1201320.6599999999</v>
      </c>
    </row>
    <row r="563" spans="3:5">
      <c r="C563" s="177" t="s">
        <v>813</v>
      </c>
      <c r="D563" s="173">
        <v>261078074</v>
      </c>
      <c r="E563" s="173">
        <v>0</v>
      </c>
    </row>
    <row r="564" spans="3:5">
      <c r="C564" s="176" t="s">
        <v>814</v>
      </c>
      <c r="D564" s="173">
        <v>20000000</v>
      </c>
      <c r="E564" s="173">
        <v>20000000</v>
      </c>
    </row>
    <row r="565" spans="3:5">
      <c r="C565" s="177" t="s">
        <v>815</v>
      </c>
      <c r="D565" s="173">
        <v>10000000</v>
      </c>
      <c r="E565" s="173">
        <v>0</v>
      </c>
    </row>
    <row r="566" spans="3:5">
      <c r="C566" s="176" t="s">
        <v>816</v>
      </c>
      <c r="D566" s="173">
        <v>0</v>
      </c>
      <c r="E566" s="173">
        <v>31273062</v>
      </c>
    </row>
    <row r="567" spans="3:5">
      <c r="C567" s="177" t="s">
        <v>817</v>
      </c>
      <c r="D567" s="173">
        <v>52764804</v>
      </c>
      <c r="E567" s="173">
        <v>8563663.9299999997</v>
      </c>
    </row>
    <row r="568" spans="3:5">
      <c r="C568" s="176" t="s">
        <v>818</v>
      </c>
      <c r="D568" s="173">
        <v>5000000</v>
      </c>
      <c r="E568" s="173">
        <v>0</v>
      </c>
    </row>
    <row r="569" spans="3:5">
      <c r="C569" s="177" t="s">
        <v>819</v>
      </c>
      <c r="D569" s="173">
        <v>23291774</v>
      </c>
      <c r="E569" s="173">
        <v>12847955.949999999</v>
      </c>
    </row>
    <row r="570" spans="3:5">
      <c r="C570" s="176" t="s">
        <v>820</v>
      </c>
      <c r="D570" s="173">
        <v>124198927</v>
      </c>
      <c r="E570" s="173">
        <v>198441047.16</v>
      </c>
    </row>
    <row r="571" spans="3:5">
      <c r="C571" s="177" t="s">
        <v>821</v>
      </c>
      <c r="D571" s="173">
        <v>165440861</v>
      </c>
      <c r="E571" s="173">
        <v>81100897.329999998</v>
      </c>
    </row>
    <row r="572" spans="3:5">
      <c r="C572" s="176" t="s">
        <v>822</v>
      </c>
      <c r="D572" s="173">
        <v>10000000</v>
      </c>
      <c r="E572" s="173">
        <v>19034684.27</v>
      </c>
    </row>
    <row r="573" spans="3:5">
      <c r="C573" s="177" t="s">
        <v>823</v>
      </c>
      <c r="D573" s="173">
        <v>14508081</v>
      </c>
      <c r="E573" s="173">
        <v>3294886.39</v>
      </c>
    </row>
    <row r="574" spans="3:5">
      <c r="C574" s="176" t="s">
        <v>824</v>
      </c>
      <c r="D574" s="173">
        <v>73950835</v>
      </c>
      <c r="E574" s="173">
        <v>38777353.359999999</v>
      </c>
    </row>
    <row r="575" spans="3:5">
      <c r="C575" s="177" t="s">
        <v>825</v>
      </c>
      <c r="D575" s="173">
        <v>19889640</v>
      </c>
      <c r="E575" s="173">
        <v>4462456.12</v>
      </c>
    </row>
    <row r="576" spans="3:5">
      <c r="C576" s="176" t="s">
        <v>826</v>
      </c>
      <c r="D576" s="173">
        <v>20159965</v>
      </c>
      <c r="E576" s="173">
        <v>0</v>
      </c>
    </row>
    <row r="577" spans="3:5">
      <c r="C577" s="177" t="s">
        <v>827</v>
      </c>
      <c r="D577" s="173">
        <v>77445249</v>
      </c>
      <c r="E577" s="173">
        <v>0</v>
      </c>
    </row>
    <row r="578" spans="3:5">
      <c r="C578" s="176" t="s">
        <v>828</v>
      </c>
      <c r="D578" s="173">
        <v>2000000</v>
      </c>
      <c r="E578" s="173">
        <v>0</v>
      </c>
    </row>
    <row r="579" spans="3:5">
      <c r="C579" s="177" t="s">
        <v>829</v>
      </c>
      <c r="D579" s="173">
        <v>10000000</v>
      </c>
      <c r="E579" s="173">
        <v>0</v>
      </c>
    </row>
    <row r="580" spans="3:5">
      <c r="C580" s="176" t="s">
        <v>830</v>
      </c>
      <c r="D580" s="173">
        <v>2000000</v>
      </c>
      <c r="E580" s="173">
        <v>0</v>
      </c>
    </row>
    <row r="581" spans="3:5">
      <c r="C581" s="177" t="s">
        <v>831</v>
      </c>
      <c r="D581" s="173">
        <v>85653451</v>
      </c>
      <c r="E581" s="173">
        <v>0</v>
      </c>
    </row>
    <row r="582" spans="3:5">
      <c r="C582" s="172" t="s">
        <v>832</v>
      </c>
      <c r="D582" s="173">
        <v>35520682</v>
      </c>
      <c r="E582" s="173">
        <v>33744648</v>
      </c>
    </row>
    <row r="583" spans="3:5">
      <c r="C583" s="176" t="s">
        <v>833</v>
      </c>
      <c r="D583" s="173">
        <v>16689757</v>
      </c>
      <c r="E583" s="173">
        <v>0</v>
      </c>
    </row>
    <row r="584" spans="3:5">
      <c r="C584" s="176" t="s">
        <v>834</v>
      </c>
      <c r="D584" s="173">
        <v>56588728</v>
      </c>
      <c r="E584" s="173">
        <v>7124314.0099999998</v>
      </c>
    </row>
    <row r="585" spans="3:5">
      <c r="C585" s="174" t="s">
        <v>245</v>
      </c>
      <c r="D585" s="175">
        <v>250415779</v>
      </c>
      <c r="E585" s="175">
        <v>55562124.450000003</v>
      </c>
    </row>
    <row r="586" spans="3:5">
      <c r="C586" s="176" t="s">
        <v>835</v>
      </c>
      <c r="D586" s="173">
        <v>162716893</v>
      </c>
      <c r="E586" s="173">
        <v>0</v>
      </c>
    </row>
    <row r="587" spans="3:5">
      <c r="C587" s="177" t="s">
        <v>836</v>
      </c>
      <c r="D587" s="173">
        <v>7797132</v>
      </c>
      <c r="E587" s="173">
        <v>4742824.6500000004</v>
      </c>
    </row>
    <row r="588" spans="3:5">
      <c r="C588" s="176" t="s">
        <v>837</v>
      </c>
      <c r="D588" s="173">
        <v>40125835</v>
      </c>
      <c r="E588" s="173">
        <v>27303230.850000001</v>
      </c>
    </row>
    <row r="589" spans="3:5">
      <c r="C589" s="177" t="s">
        <v>838</v>
      </c>
      <c r="D589" s="173">
        <v>924915</v>
      </c>
      <c r="E589" s="173">
        <v>0</v>
      </c>
    </row>
    <row r="590" spans="3:5">
      <c r="C590" s="176" t="s">
        <v>839</v>
      </c>
      <c r="D590" s="173">
        <v>38851004</v>
      </c>
      <c r="E590" s="173">
        <v>23516068.949999999</v>
      </c>
    </row>
    <row r="591" spans="3:5">
      <c r="C591" s="177" t="s">
        <v>840</v>
      </c>
      <c r="D591" s="173">
        <v>0</v>
      </c>
      <c r="E591" s="173">
        <v>0</v>
      </c>
    </row>
    <row r="592" spans="3:5">
      <c r="C592" s="172" t="s">
        <v>266</v>
      </c>
      <c r="D592" s="173">
        <v>590800924</v>
      </c>
      <c r="E592" s="173">
        <v>255407663.03</v>
      </c>
    </row>
    <row r="593" spans="3:5">
      <c r="C593" s="174" t="s">
        <v>243</v>
      </c>
      <c r="D593" s="175">
        <v>432160924</v>
      </c>
      <c r="E593" s="175">
        <v>245251137.31999999</v>
      </c>
    </row>
    <row r="594" spans="3:5">
      <c r="C594" s="176" t="s">
        <v>841</v>
      </c>
      <c r="D594" s="173">
        <v>10954464</v>
      </c>
      <c r="E594" s="173">
        <v>0</v>
      </c>
    </row>
    <row r="595" spans="3:5">
      <c r="C595" s="177" t="s">
        <v>842</v>
      </c>
      <c r="D595" s="173">
        <v>0</v>
      </c>
      <c r="E595" s="173">
        <v>0</v>
      </c>
    </row>
    <row r="596" spans="3:5">
      <c r="C596" s="176" t="s">
        <v>843</v>
      </c>
      <c r="D596" s="173">
        <v>15000000</v>
      </c>
      <c r="E596" s="173">
        <v>0</v>
      </c>
    </row>
    <row r="597" spans="3:5">
      <c r="C597" s="177" t="s">
        <v>844</v>
      </c>
      <c r="D597" s="173">
        <v>5000000</v>
      </c>
      <c r="E597" s="173">
        <v>0</v>
      </c>
    </row>
    <row r="598" spans="3:5">
      <c r="C598" s="176" t="s">
        <v>845</v>
      </c>
      <c r="D598" s="173">
        <v>783418</v>
      </c>
      <c r="E598" s="173">
        <v>0</v>
      </c>
    </row>
    <row r="599" spans="3:5">
      <c r="C599" s="177" t="s">
        <v>846</v>
      </c>
      <c r="D599" s="173">
        <v>6726364</v>
      </c>
      <c r="E599" s="173">
        <v>0</v>
      </c>
    </row>
    <row r="600" spans="3:5">
      <c r="C600" s="176" t="s">
        <v>847</v>
      </c>
      <c r="D600" s="173">
        <v>783417</v>
      </c>
      <c r="E600" s="173">
        <v>0</v>
      </c>
    </row>
    <row r="601" spans="3:5">
      <c r="C601" s="177" t="s">
        <v>848</v>
      </c>
      <c r="D601" s="173">
        <v>0</v>
      </c>
      <c r="E601" s="173">
        <v>0</v>
      </c>
    </row>
    <row r="602" spans="3:5">
      <c r="C602" s="176" t="s">
        <v>849</v>
      </c>
      <c r="D602" s="173">
        <v>12066015</v>
      </c>
      <c r="E602" s="173">
        <v>0</v>
      </c>
    </row>
    <row r="603" spans="3:5">
      <c r="C603" s="177" t="s">
        <v>850</v>
      </c>
      <c r="D603" s="173">
        <v>3417914</v>
      </c>
      <c r="E603" s="173">
        <v>0</v>
      </c>
    </row>
    <row r="604" spans="3:5">
      <c r="C604" s="176" t="s">
        <v>851</v>
      </c>
      <c r="D604" s="173">
        <v>21182604</v>
      </c>
      <c r="E604" s="173">
        <v>0</v>
      </c>
    </row>
    <row r="605" spans="3:5">
      <c r="C605" s="177" t="s">
        <v>852</v>
      </c>
      <c r="D605" s="173">
        <v>0</v>
      </c>
      <c r="E605" s="173">
        <v>0</v>
      </c>
    </row>
    <row r="606" spans="3:5">
      <c r="C606" s="176" t="s">
        <v>853</v>
      </c>
      <c r="D606" s="173">
        <v>184848771</v>
      </c>
      <c r="E606" s="173">
        <v>119920162.43000001</v>
      </c>
    </row>
    <row r="607" spans="3:5">
      <c r="C607" s="177" t="s">
        <v>854</v>
      </c>
      <c r="D607" s="173">
        <v>55372480</v>
      </c>
      <c r="E607" s="173">
        <v>42578067.140000001</v>
      </c>
    </row>
    <row r="608" spans="3:5">
      <c r="C608" s="176" t="s">
        <v>855</v>
      </c>
      <c r="D608" s="173">
        <v>81505429</v>
      </c>
      <c r="E608" s="173">
        <v>61774717.82</v>
      </c>
    </row>
    <row r="609" spans="3:5">
      <c r="C609" s="177" t="s">
        <v>856</v>
      </c>
      <c r="D609" s="173">
        <v>2792904</v>
      </c>
      <c r="E609" s="173">
        <v>0</v>
      </c>
    </row>
    <row r="610" spans="3:5">
      <c r="C610" s="177" t="s">
        <v>857</v>
      </c>
      <c r="D610" s="173">
        <v>31727144</v>
      </c>
      <c r="E610" s="173">
        <v>20978189.93</v>
      </c>
    </row>
    <row r="611" spans="3:5">
      <c r="C611" s="174" t="s">
        <v>245</v>
      </c>
      <c r="D611" s="175">
        <v>158640000</v>
      </c>
      <c r="E611" s="175">
        <v>10156525.710000001</v>
      </c>
    </row>
    <row r="612" spans="3:5">
      <c r="C612" s="177" t="s">
        <v>858</v>
      </c>
      <c r="D612" s="173">
        <v>0</v>
      </c>
      <c r="E612" s="173">
        <v>10156525.710000001</v>
      </c>
    </row>
    <row r="613" spans="3:5">
      <c r="C613" s="176" t="s">
        <v>859</v>
      </c>
      <c r="D613" s="173">
        <v>158640000</v>
      </c>
      <c r="E613" s="173">
        <v>0</v>
      </c>
    </row>
    <row r="614" spans="3:5">
      <c r="C614" s="172" t="s">
        <v>253</v>
      </c>
      <c r="D614" s="173">
        <v>1210673472</v>
      </c>
      <c r="E614" s="173">
        <v>511220771.46000004</v>
      </c>
    </row>
    <row r="615" spans="3:5">
      <c r="C615" s="174" t="s">
        <v>243</v>
      </c>
      <c r="D615" s="175">
        <v>1067488608</v>
      </c>
      <c r="E615" s="175">
        <v>454394557.37</v>
      </c>
    </row>
    <row r="616" spans="3:5">
      <c r="C616" s="177" t="s">
        <v>860</v>
      </c>
      <c r="D616" s="173">
        <v>7940241</v>
      </c>
      <c r="E616" s="173">
        <v>0</v>
      </c>
    </row>
    <row r="617" spans="3:5">
      <c r="C617" s="176" t="s">
        <v>861</v>
      </c>
      <c r="D617" s="173">
        <v>1495764</v>
      </c>
      <c r="E617" s="173">
        <v>0</v>
      </c>
    </row>
    <row r="618" spans="3:5">
      <c r="C618" s="177" t="s">
        <v>862</v>
      </c>
      <c r="D618" s="173">
        <v>1124434</v>
      </c>
      <c r="E618" s="173">
        <v>0</v>
      </c>
    </row>
    <row r="619" spans="3:5">
      <c r="C619" s="176" t="s">
        <v>863</v>
      </c>
      <c r="D619" s="173">
        <v>4270029</v>
      </c>
      <c r="E619" s="173">
        <v>0</v>
      </c>
    </row>
    <row r="620" spans="3:5">
      <c r="C620" s="177" t="s">
        <v>864</v>
      </c>
      <c r="D620" s="173">
        <v>2595669</v>
      </c>
      <c r="E620" s="173">
        <v>0</v>
      </c>
    </row>
    <row r="621" spans="3:5">
      <c r="C621" s="176" t="s">
        <v>865</v>
      </c>
      <c r="D621" s="173">
        <v>705374</v>
      </c>
      <c r="E621" s="173">
        <v>0</v>
      </c>
    </row>
    <row r="622" spans="3:5">
      <c r="C622" s="177" t="s">
        <v>866</v>
      </c>
      <c r="D622" s="173">
        <v>4638767</v>
      </c>
      <c r="E622" s="173">
        <v>0</v>
      </c>
    </row>
    <row r="623" spans="3:5">
      <c r="C623" s="176" t="s">
        <v>867</v>
      </c>
      <c r="D623" s="173">
        <v>3752852</v>
      </c>
      <c r="E623" s="173">
        <v>0</v>
      </c>
    </row>
    <row r="624" spans="3:5">
      <c r="C624" s="177" t="s">
        <v>868</v>
      </c>
      <c r="D624" s="173">
        <v>27415214</v>
      </c>
      <c r="E624" s="173">
        <v>0</v>
      </c>
    </row>
    <row r="625" spans="3:5">
      <c r="C625" s="176" t="s">
        <v>869</v>
      </c>
      <c r="D625" s="173">
        <v>12244226</v>
      </c>
      <c r="E625" s="173">
        <v>0</v>
      </c>
    </row>
    <row r="626" spans="3:5">
      <c r="C626" s="177" t="s">
        <v>870</v>
      </c>
      <c r="D626" s="173">
        <v>1095313</v>
      </c>
      <c r="E626" s="173">
        <v>0</v>
      </c>
    </row>
    <row r="627" spans="3:5">
      <c r="C627" s="176" t="s">
        <v>871</v>
      </c>
      <c r="D627" s="173">
        <v>2565308</v>
      </c>
      <c r="E627" s="173">
        <v>0</v>
      </c>
    </row>
    <row r="628" spans="3:5">
      <c r="C628" s="177" t="s">
        <v>872</v>
      </c>
      <c r="D628" s="173">
        <v>2565308</v>
      </c>
      <c r="E628" s="173">
        <v>0</v>
      </c>
    </row>
    <row r="629" spans="3:5">
      <c r="C629" s="176" t="s">
        <v>873</v>
      </c>
      <c r="D629" s="173">
        <v>3765377</v>
      </c>
      <c r="E629" s="173">
        <v>0</v>
      </c>
    </row>
    <row r="630" spans="3:5">
      <c r="C630" s="177" t="s">
        <v>874</v>
      </c>
      <c r="D630" s="173">
        <v>1262818</v>
      </c>
      <c r="E630" s="173">
        <v>0</v>
      </c>
    </row>
    <row r="631" spans="3:5">
      <c r="C631" s="176" t="s">
        <v>875</v>
      </c>
      <c r="D631" s="173">
        <v>6646032</v>
      </c>
      <c r="E631" s="173">
        <v>0</v>
      </c>
    </row>
    <row r="632" spans="3:5">
      <c r="C632" s="177" t="s">
        <v>876</v>
      </c>
      <c r="D632" s="173">
        <v>31184647</v>
      </c>
      <c r="E632" s="173">
        <v>0</v>
      </c>
    </row>
    <row r="633" spans="3:5">
      <c r="C633" s="176" t="s">
        <v>877</v>
      </c>
      <c r="D633" s="173">
        <v>4684108</v>
      </c>
      <c r="E633" s="173">
        <v>0</v>
      </c>
    </row>
    <row r="634" spans="3:5">
      <c r="C634" s="177" t="s">
        <v>878</v>
      </c>
      <c r="D634" s="173">
        <v>6692496</v>
      </c>
      <c r="E634" s="173">
        <v>0</v>
      </c>
    </row>
    <row r="635" spans="3:5">
      <c r="C635" s="176" t="s">
        <v>879</v>
      </c>
      <c r="D635" s="173">
        <v>3693289</v>
      </c>
      <c r="E635" s="173">
        <v>0</v>
      </c>
    </row>
    <row r="636" spans="3:5">
      <c r="C636" s="177" t="s">
        <v>880</v>
      </c>
      <c r="D636" s="173">
        <v>2524063</v>
      </c>
      <c r="E636" s="173">
        <v>0</v>
      </c>
    </row>
    <row r="637" spans="3:5">
      <c r="C637" s="176" t="s">
        <v>881</v>
      </c>
      <c r="D637" s="173">
        <v>2524063</v>
      </c>
      <c r="E637" s="173">
        <v>0</v>
      </c>
    </row>
    <row r="638" spans="3:5">
      <c r="C638" s="177" t="s">
        <v>882</v>
      </c>
      <c r="D638" s="173">
        <v>25216142</v>
      </c>
      <c r="E638" s="173">
        <v>0</v>
      </c>
    </row>
    <row r="639" spans="3:5">
      <c r="C639" s="176" t="s">
        <v>883</v>
      </c>
      <c r="D639" s="173">
        <v>3067874</v>
      </c>
      <c r="E639" s="173">
        <v>0</v>
      </c>
    </row>
    <row r="640" spans="3:5">
      <c r="C640" s="177" t="s">
        <v>884</v>
      </c>
      <c r="D640" s="173">
        <v>3067874</v>
      </c>
      <c r="E640" s="173">
        <v>0</v>
      </c>
    </row>
    <row r="641" spans="3:5">
      <c r="C641" s="176" t="s">
        <v>885</v>
      </c>
      <c r="D641" s="173">
        <v>5120664</v>
      </c>
      <c r="E641" s="173">
        <v>0</v>
      </c>
    </row>
    <row r="642" spans="3:5">
      <c r="C642" s="177" t="s">
        <v>886</v>
      </c>
      <c r="D642" s="173">
        <v>4341063</v>
      </c>
      <c r="E642" s="173">
        <v>0</v>
      </c>
    </row>
    <row r="643" spans="3:5">
      <c r="C643" s="176" t="s">
        <v>887</v>
      </c>
      <c r="D643" s="173">
        <v>26140065</v>
      </c>
      <c r="E643" s="173">
        <v>18138376.890000001</v>
      </c>
    </row>
    <row r="644" spans="3:5">
      <c r="C644" s="177" t="s">
        <v>888</v>
      </c>
      <c r="D644" s="173">
        <v>5103076</v>
      </c>
      <c r="E644" s="173">
        <v>0</v>
      </c>
    </row>
    <row r="645" spans="3:5">
      <c r="C645" s="176" t="s">
        <v>889</v>
      </c>
      <c r="D645" s="173">
        <v>16757020</v>
      </c>
      <c r="E645" s="173">
        <v>7299772.79</v>
      </c>
    </row>
    <row r="646" spans="3:5">
      <c r="C646" s="177" t="s">
        <v>890</v>
      </c>
      <c r="D646" s="173">
        <v>10000000</v>
      </c>
      <c r="E646" s="173">
        <v>0</v>
      </c>
    </row>
    <row r="647" spans="3:5">
      <c r="C647" s="176" t="s">
        <v>891</v>
      </c>
      <c r="D647" s="173">
        <v>5000000</v>
      </c>
      <c r="E647" s="173">
        <v>0</v>
      </c>
    </row>
    <row r="648" spans="3:5">
      <c r="C648" s="177" t="s">
        <v>892</v>
      </c>
      <c r="D648" s="173">
        <v>2142699</v>
      </c>
      <c r="E648" s="173">
        <v>0</v>
      </c>
    </row>
    <row r="649" spans="3:5">
      <c r="C649" s="176" t="s">
        <v>893</v>
      </c>
      <c r="D649" s="173">
        <v>27143613</v>
      </c>
      <c r="E649" s="173">
        <v>0</v>
      </c>
    </row>
    <row r="650" spans="3:5">
      <c r="C650" s="177" t="s">
        <v>894</v>
      </c>
      <c r="D650" s="173">
        <v>136157143</v>
      </c>
      <c r="E650" s="173">
        <v>84224894.260000005</v>
      </c>
    </row>
    <row r="651" spans="3:5">
      <c r="C651" s="176" t="s">
        <v>895</v>
      </c>
      <c r="D651" s="173">
        <v>50946538</v>
      </c>
      <c r="E651" s="173">
        <v>38310156.57</v>
      </c>
    </row>
    <row r="652" spans="3:5">
      <c r="C652" s="177" t="s">
        <v>896</v>
      </c>
      <c r="D652" s="173">
        <v>8692036</v>
      </c>
      <c r="E652" s="173">
        <v>0</v>
      </c>
    </row>
    <row r="653" spans="3:5">
      <c r="C653" s="176" t="s">
        <v>897</v>
      </c>
      <c r="D653" s="173">
        <v>33489931</v>
      </c>
      <c r="E653" s="173">
        <v>0</v>
      </c>
    </row>
    <row r="654" spans="3:5">
      <c r="C654" s="177" t="s">
        <v>898</v>
      </c>
      <c r="D654" s="173">
        <v>29859567</v>
      </c>
      <c r="E654" s="173">
        <v>0</v>
      </c>
    </row>
    <row r="655" spans="3:5">
      <c r="C655" s="176" t="s">
        <v>899</v>
      </c>
      <c r="D655" s="173">
        <v>122935036</v>
      </c>
      <c r="E655" s="173">
        <v>111507030.48</v>
      </c>
    </row>
    <row r="656" spans="3:5">
      <c r="C656" s="177" t="s">
        <v>900</v>
      </c>
      <c r="D656" s="173">
        <v>38456580</v>
      </c>
      <c r="E656" s="173">
        <v>0</v>
      </c>
    </row>
    <row r="657" spans="3:5">
      <c r="C657" s="176" t="s">
        <v>901</v>
      </c>
      <c r="D657" s="173">
        <v>10000000</v>
      </c>
      <c r="E657" s="173">
        <v>0</v>
      </c>
    </row>
    <row r="658" spans="3:5">
      <c r="C658" s="177" t="s">
        <v>902</v>
      </c>
      <c r="D658" s="173">
        <v>20155391</v>
      </c>
      <c r="E658" s="173">
        <v>0</v>
      </c>
    </row>
    <row r="659" spans="3:5">
      <c r="C659" s="176" t="s">
        <v>903</v>
      </c>
      <c r="D659" s="173">
        <v>12275437</v>
      </c>
      <c r="E659" s="173">
        <v>0</v>
      </c>
    </row>
    <row r="660" spans="3:5">
      <c r="C660" s="177" t="s">
        <v>904</v>
      </c>
      <c r="D660" s="173">
        <v>30217777</v>
      </c>
      <c r="E660" s="173">
        <v>0</v>
      </c>
    </row>
    <row r="661" spans="3:5">
      <c r="C661" s="176" t="s">
        <v>905</v>
      </c>
      <c r="D661" s="173">
        <v>69223576</v>
      </c>
      <c r="E661" s="173">
        <v>17966428.23</v>
      </c>
    </row>
    <row r="662" spans="3:5">
      <c r="C662" s="177" t="s">
        <v>906</v>
      </c>
      <c r="D662" s="173">
        <v>100000000</v>
      </c>
      <c r="E662" s="173">
        <v>99999999.430000007</v>
      </c>
    </row>
    <row r="663" spans="3:5">
      <c r="C663" s="176" t="s">
        <v>907</v>
      </c>
      <c r="D663" s="173">
        <v>120757727</v>
      </c>
      <c r="E663" s="173">
        <v>76947898.719999999</v>
      </c>
    </row>
    <row r="664" spans="3:5">
      <c r="C664" s="177" t="s">
        <v>908</v>
      </c>
      <c r="D664" s="173">
        <v>15836387</v>
      </c>
      <c r="E664" s="173">
        <v>0</v>
      </c>
    </row>
    <row r="665" spans="3:5">
      <c r="C665" s="174" t="s">
        <v>245</v>
      </c>
      <c r="D665" s="175">
        <v>143184864</v>
      </c>
      <c r="E665" s="175">
        <v>56826214.089999996</v>
      </c>
    </row>
    <row r="666" spans="3:5">
      <c r="C666" s="177" t="s">
        <v>909</v>
      </c>
      <c r="D666" s="173">
        <v>46099145</v>
      </c>
      <c r="E666" s="173">
        <v>6707916.0999999996</v>
      </c>
    </row>
    <row r="667" spans="3:5">
      <c r="C667" s="176" t="s">
        <v>910</v>
      </c>
      <c r="D667" s="173">
        <v>54198739</v>
      </c>
      <c r="E667" s="173">
        <v>29705485.27</v>
      </c>
    </row>
    <row r="668" spans="3:5">
      <c r="C668" s="177" t="s">
        <v>911</v>
      </c>
      <c r="D668" s="173">
        <v>0</v>
      </c>
      <c r="E668" s="173">
        <v>0</v>
      </c>
    </row>
    <row r="669" spans="3:5">
      <c r="C669" s="176" t="s">
        <v>912</v>
      </c>
      <c r="D669" s="173">
        <v>42886980</v>
      </c>
      <c r="E669" s="173">
        <v>20412812.719999999</v>
      </c>
    </row>
    <row r="670" spans="3:5">
      <c r="C670" s="172" t="s">
        <v>267</v>
      </c>
      <c r="D670" s="173">
        <v>1498177270</v>
      </c>
      <c r="E670" s="173">
        <v>1234546973.9099998</v>
      </c>
    </row>
    <row r="671" spans="3:5">
      <c r="C671" s="174" t="s">
        <v>243</v>
      </c>
      <c r="D671" s="175">
        <v>1473680528</v>
      </c>
      <c r="E671" s="175">
        <v>1234546973.9099998</v>
      </c>
    </row>
    <row r="672" spans="3:5">
      <c r="C672" s="177" t="s">
        <v>913</v>
      </c>
      <c r="D672" s="173">
        <v>24072499</v>
      </c>
      <c r="E672" s="173">
        <v>0</v>
      </c>
    </row>
    <row r="673" spans="3:5">
      <c r="C673" s="176" t="s">
        <v>914</v>
      </c>
      <c r="D673" s="173">
        <v>15305469</v>
      </c>
      <c r="E673" s="173">
        <v>5167101.17</v>
      </c>
    </row>
    <row r="674" spans="3:5">
      <c r="C674" s="177" t="s">
        <v>915</v>
      </c>
      <c r="D674" s="173">
        <v>103320931</v>
      </c>
      <c r="E674" s="173">
        <v>626747573.16999996</v>
      </c>
    </row>
    <row r="675" spans="3:5">
      <c r="C675" s="176" t="s">
        <v>916</v>
      </c>
      <c r="D675" s="173">
        <v>7036873</v>
      </c>
      <c r="E675" s="173">
        <v>0</v>
      </c>
    </row>
    <row r="676" spans="3:5">
      <c r="C676" s="177" t="s">
        <v>917</v>
      </c>
      <c r="D676" s="173">
        <v>4844222</v>
      </c>
      <c r="E676" s="173">
        <v>0</v>
      </c>
    </row>
    <row r="677" spans="3:5">
      <c r="C677" s="176" t="s">
        <v>918</v>
      </c>
      <c r="D677" s="173">
        <v>18428206</v>
      </c>
      <c r="E677" s="173">
        <v>0</v>
      </c>
    </row>
    <row r="678" spans="3:5">
      <c r="C678" s="177" t="s">
        <v>919</v>
      </c>
      <c r="D678" s="173">
        <v>1875179</v>
      </c>
      <c r="E678" s="173">
        <v>0</v>
      </c>
    </row>
    <row r="679" spans="3:5">
      <c r="C679" s="176" t="s">
        <v>920</v>
      </c>
      <c r="D679" s="173">
        <v>11762181</v>
      </c>
      <c r="E679" s="173">
        <v>0</v>
      </c>
    </row>
    <row r="680" spans="3:5">
      <c r="C680" s="177" t="s">
        <v>921</v>
      </c>
      <c r="D680" s="173">
        <v>4844222</v>
      </c>
      <c r="E680" s="173">
        <v>0</v>
      </c>
    </row>
    <row r="681" spans="3:5">
      <c r="C681" s="176" t="s">
        <v>922</v>
      </c>
      <c r="D681" s="173">
        <v>7036873</v>
      </c>
      <c r="E681" s="173">
        <v>0</v>
      </c>
    </row>
    <row r="682" spans="3:5">
      <c r="C682" s="177" t="s">
        <v>923</v>
      </c>
      <c r="D682" s="173">
        <v>57467939</v>
      </c>
      <c r="E682" s="173">
        <v>0</v>
      </c>
    </row>
    <row r="683" spans="3:5">
      <c r="C683" s="176" t="s">
        <v>924</v>
      </c>
      <c r="D683" s="173">
        <v>62745808</v>
      </c>
      <c r="E683" s="173">
        <v>32376278.98</v>
      </c>
    </row>
    <row r="684" spans="3:5">
      <c r="C684" s="177" t="s">
        <v>925</v>
      </c>
      <c r="D684" s="173">
        <v>8679557</v>
      </c>
      <c r="E684" s="173">
        <v>0</v>
      </c>
    </row>
    <row r="685" spans="3:5">
      <c r="C685" s="176" t="s">
        <v>926</v>
      </c>
      <c r="D685" s="173">
        <v>30000000</v>
      </c>
      <c r="E685" s="173">
        <v>30000000</v>
      </c>
    </row>
    <row r="686" spans="3:5">
      <c r="C686" s="177" t="s">
        <v>927</v>
      </c>
      <c r="D686" s="173">
        <v>9195495</v>
      </c>
      <c r="E686" s="173">
        <v>9195495</v>
      </c>
    </row>
    <row r="687" spans="3:5">
      <c r="C687" s="176" t="s">
        <v>928</v>
      </c>
      <c r="D687" s="173">
        <v>22405690</v>
      </c>
      <c r="E687" s="173">
        <v>22405690</v>
      </c>
    </row>
    <row r="688" spans="3:5">
      <c r="C688" s="177" t="s">
        <v>929</v>
      </c>
      <c r="D688" s="173">
        <v>5229408</v>
      </c>
      <c r="E688" s="173">
        <v>0</v>
      </c>
    </row>
    <row r="689" spans="3:5">
      <c r="C689" s="176" t="s">
        <v>930</v>
      </c>
      <c r="D689" s="173">
        <v>24706655</v>
      </c>
      <c r="E689" s="173">
        <v>24000000</v>
      </c>
    </row>
    <row r="690" spans="3:5">
      <c r="C690" s="177" t="s">
        <v>931</v>
      </c>
      <c r="D690" s="173">
        <v>20000000</v>
      </c>
      <c r="E690" s="173">
        <v>0</v>
      </c>
    </row>
    <row r="691" spans="3:5">
      <c r="C691" s="176" t="s">
        <v>932</v>
      </c>
      <c r="D691" s="173">
        <v>25000000</v>
      </c>
      <c r="E691" s="173">
        <v>25000000</v>
      </c>
    </row>
    <row r="692" spans="3:5">
      <c r="C692" s="177" t="s">
        <v>933</v>
      </c>
      <c r="D692" s="173">
        <v>30000000</v>
      </c>
      <c r="E692" s="173">
        <v>34654794.509999998</v>
      </c>
    </row>
    <row r="693" spans="3:5">
      <c r="C693" s="176" t="s">
        <v>934</v>
      </c>
      <c r="D693" s="173">
        <v>2929951</v>
      </c>
      <c r="E693" s="173">
        <v>0</v>
      </c>
    </row>
    <row r="694" spans="3:5">
      <c r="C694" s="177" t="s">
        <v>935</v>
      </c>
      <c r="D694" s="173">
        <v>5137508</v>
      </c>
      <c r="E694" s="173">
        <v>0</v>
      </c>
    </row>
    <row r="695" spans="3:5">
      <c r="C695" s="176" t="s">
        <v>936</v>
      </c>
      <c r="D695" s="173">
        <v>2929951</v>
      </c>
      <c r="E695" s="173">
        <v>0</v>
      </c>
    </row>
    <row r="696" spans="3:5">
      <c r="C696" s="177" t="s">
        <v>937</v>
      </c>
      <c r="D696" s="173">
        <v>4368873</v>
      </c>
      <c r="E696" s="173">
        <v>0</v>
      </c>
    </row>
    <row r="697" spans="3:5">
      <c r="C697" s="176" t="s">
        <v>938</v>
      </c>
      <c r="D697" s="173">
        <v>7204080</v>
      </c>
      <c r="E697" s="173">
        <v>0</v>
      </c>
    </row>
    <row r="698" spans="3:5">
      <c r="C698" s="177" t="s">
        <v>939</v>
      </c>
      <c r="D698" s="173">
        <v>3004912</v>
      </c>
      <c r="E698" s="173">
        <v>0</v>
      </c>
    </row>
    <row r="699" spans="3:5">
      <c r="C699" s="176" t="s">
        <v>940</v>
      </c>
      <c r="D699" s="173">
        <v>65620558</v>
      </c>
      <c r="E699" s="173">
        <v>16204640.67</v>
      </c>
    </row>
    <row r="700" spans="3:5">
      <c r="C700" s="177" t="s">
        <v>941</v>
      </c>
      <c r="D700" s="173">
        <v>3687187</v>
      </c>
      <c r="E700" s="173">
        <v>0</v>
      </c>
    </row>
    <row r="701" spans="3:5">
      <c r="C701" s="176" t="s">
        <v>942</v>
      </c>
      <c r="D701" s="173">
        <v>3687187</v>
      </c>
      <c r="E701" s="173">
        <v>0</v>
      </c>
    </row>
    <row r="702" spans="3:5">
      <c r="C702" s="177" t="s">
        <v>943</v>
      </c>
      <c r="D702" s="173">
        <v>13975681</v>
      </c>
      <c r="E702" s="173">
        <v>0</v>
      </c>
    </row>
    <row r="703" spans="3:5">
      <c r="C703" s="176" t="s">
        <v>944</v>
      </c>
      <c r="D703" s="173">
        <v>10152268</v>
      </c>
      <c r="E703" s="173">
        <v>0</v>
      </c>
    </row>
    <row r="704" spans="3:5">
      <c r="C704" s="177" t="s">
        <v>945</v>
      </c>
      <c r="D704" s="173">
        <v>70946399</v>
      </c>
      <c r="E704" s="173">
        <v>0</v>
      </c>
    </row>
    <row r="705" spans="3:5">
      <c r="C705" s="176" t="s">
        <v>946</v>
      </c>
      <c r="D705" s="173">
        <v>736903086</v>
      </c>
      <c r="E705" s="173">
        <v>408795400.41000003</v>
      </c>
    </row>
    <row r="706" spans="3:5">
      <c r="C706" s="177" t="s">
        <v>947</v>
      </c>
      <c r="D706" s="173">
        <v>49175680</v>
      </c>
      <c r="E706" s="173">
        <v>0</v>
      </c>
    </row>
    <row r="707" spans="3:5">
      <c r="C707" s="174" t="s">
        <v>245</v>
      </c>
      <c r="D707" s="175">
        <v>24496742</v>
      </c>
      <c r="E707" s="175">
        <v>0</v>
      </c>
    </row>
    <row r="708" spans="3:5">
      <c r="C708" s="177" t="s">
        <v>948</v>
      </c>
      <c r="D708" s="173">
        <v>0</v>
      </c>
      <c r="E708" s="173">
        <v>0</v>
      </c>
    </row>
    <row r="709" spans="3:5">
      <c r="C709" s="176" t="s">
        <v>949</v>
      </c>
      <c r="D709" s="173">
        <v>16198552</v>
      </c>
      <c r="E709" s="173">
        <v>0</v>
      </c>
    </row>
    <row r="710" spans="3:5">
      <c r="C710" s="177" t="s">
        <v>950</v>
      </c>
      <c r="D710" s="173">
        <v>0</v>
      </c>
      <c r="E710" s="173">
        <v>0</v>
      </c>
    </row>
    <row r="711" spans="3:5">
      <c r="C711" s="176" t="s">
        <v>951</v>
      </c>
      <c r="D711" s="173">
        <v>8298190</v>
      </c>
      <c r="E711" s="173">
        <v>0</v>
      </c>
    </row>
    <row r="712" spans="3:5">
      <c r="C712" s="172" t="s">
        <v>268</v>
      </c>
      <c r="D712" s="173">
        <v>4905265143</v>
      </c>
      <c r="E712" s="173">
        <v>777529166.61000001</v>
      </c>
    </row>
    <row r="713" spans="3:5">
      <c r="C713" s="174" t="s">
        <v>243</v>
      </c>
      <c r="D713" s="175">
        <v>1890790749</v>
      </c>
      <c r="E713" s="175">
        <v>666294580.75999999</v>
      </c>
    </row>
    <row r="714" spans="3:5">
      <c r="C714" s="177" t="s">
        <v>952</v>
      </c>
      <c r="D714" s="173">
        <v>793946</v>
      </c>
      <c r="E714" s="173">
        <v>0</v>
      </c>
    </row>
    <row r="715" spans="3:5">
      <c r="C715" s="176" t="s">
        <v>953</v>
      </c>
      <c r="D715" s="173">
        <v>2411805</v>
      </c>
      <c r="E715" s="173">
        <v>0</v>
      </c>
    </row>
    <row r="716" spans="3:5">
      <c r="C716" s="177" t="s">
        <v>954</v>
      </c>
      <c r="D716" s="173">
        <v>900000000</v>
      </c>
      <c r="E716" s="173">
        <v>161856687.22</v>
      </c>
    </row>
    <row r="717" spans="3:5">
      <c r="C717" s="176" t="s">
        <v>955</v>
      </c>
      <c r="D717" s="173">
        <v>0</v>
      </c>
      <c r="E717" s="173">
        <v>0</v>
      </c>
    </row>
    <row r="718" spans="3:5">
      <c r="C718" s="177" t="s">
        <v>956</v>
      </c>
      <c r="D718" s="173">
        <v>793946</v>
      </c>
      <c r="E718" s="173">
        <v>0</v>
      </c>
    </row>
    <row r="719" spans="3:5">
      <c r="C719" s="176" t="s">
        <v>957</v>
      </c>
      <c r="D719" s="173">
        <v>7036874</v>
      </c>
      <c r="E719" s="173">
        <v>0</v>
      </c>
    </row>
    <row r="720" spans="3:5">
      <c r="C720" s="177" t="s">
        <v>958</v>
      </c>
      <c r="D720" s="173">
        <v>1288275</v>
      </c>
      <c r="E720" s="173">
        <v>0</v>
      </c>
    </row>
    <row r="721" spans="3:5">
      <c r="C721" s="176" t="s">
        <v>959</v>
      </c>
      <c r="D721" s="173">
        <v>793946</v>
      </c>
      <c r="E721" s="173">
        <v>0</v>
      </c>
    </row>
    <row r="722" spans="3:5">
      <c r="C722" s="177" t="s">
        <v>960</v>
      </c>
      <c r="D722" s="173">
        <v>1830442</v>
      </c>
      <c r="E722" s="173">
        <v>0</v>
      </c>
    </row>
    <row r="723" spans="3:5">
      <c r="C723" s="176" t="s">
        <v>961</v>
      </c>
      <c r="D723" s="173">
        <v>12210754</v>
      </c>
      <c r="E723" s="173">
        <v>0</v>
      </c>
    </row>
    <row r="724" spans="3:5">
      <c r="C724" s="177" t="s">
        <v>962</v>
      </c>
      <c r="D724" s="173">
        <v>50000000</v>
      </c>
      <c r="E724" s="173">
        <v>0</v>
      </c>
    </row>
    <row r="725" spans="3:5">
      <c r="C725" s="176" t="s">
        <v>963</v>
      </c>
      <c r="D725" s="173">
        <v>60004371</v>
      </c>
      <c r="E725" s="173">
        <v>25826601</v>
      </c>
    </row>
    <row r="726" spans="3:5">
      <c r="C726" s="177" t="s">
        <v>964</v>
      </c>
      <c r="D726" s="173">
        <v>5000000</v>
      </c>
      <c r="E726" s="173">
        <v>0</v>
      </c>
    </row>
    <row r="727" spans="3:5">
      <c r="C727" s="176" t="s">
        <v>965</v>
      </c>
      <c r="D727" s="173">
        <v>97691808</v>
      </c>
      <c r="E727" s="173">
        <v>15605301.939999999</v>
      </c>
    </row>
    <row r="728" spans="3:5">
      <c r="C728" s="176" t="s">
        <v>966</v>
      </c>
      <c r="D728" s="173">
        <v>223697782</v>
      </c>
      <c r="E728" s="173">
        <v>139643726.64000005</v>
      </c>
    </row>
    <row r="729" spans="3:5">
      <c r="C729" s="177" t="s">
        <v>967</v>
      </c>
      <c r="D729" s="173">
        <v>76016568</v>
      </c>
      <c r="E729" s="173">
        <v>0</v>
      </c>
    </row>
    <row r="730" spans="3:5">
      <c r="C730" s="176" t="s">
        <v>968</v>
      </c>
      <c r="D730" s="173">
        <v>1386356</v>
      </c>
      <c r="E730" s="173">
        <v>0</v>
      </c>
    </row>
    <row r="731" spans="3:5">
      <c r="C731" s="177" t="s">
        <v>969</v>
      </c>
      <c r="D731" s="173">
        <v>2571728</v>
      </c>
      <c r="E731" s="173">
        <v>0</v>
      </c>
    </row>
    <row r="732" spans="3:5">
      <c r="C732" s="176" t="s">
        <v>970</v>
      </c>
      <c r="D732" s="173">
        <v>1658212</v>
      </c>
      <c r="E732" s="173">
        <v>0</v>
      </c>
    </row>
    <row r="733" spans="3:5">
      <c r="C733" s="177" t="s">
        <v>971</v>
      </c>
      <c r="D733" s="173">
        <v>1658212</v>
      </c>
      <c r="E733" s="173">
        <v>0</v>
      </c>
    </row>
    <row r="734" spans="3:5">
      <c r="C734" s="176" t="s">
        <v>972</v>
      </c>
      <c r="D734" s="173">
        <v>1386356</v>
      </c>
      <c r="E734" s="173">
        <v>0</v>
      </c>
    </row>
    <row r="735" spans="3:5">
      <c r="C735" s="177" t="s">
        <v>973</v>
      </c>
      <c r="D735" s="173">
        <v>25000000</v>
      </c>
      <c r="E735" s="173">
        <v>0</v>
      </c>
    </row>
    <row r="736" spans="3:5">
      <c r="C736" s="176" t="s">
        <v>974</v>
      </c>
      <c r="D736" s="173">
        <v>145335</v>
      </c>
      <c r="E736" s="173">
        <v>0</v>
      </c>
    </row>
    <row r="737" spans="3:5">
      <c r="C737" s="177" t="s">
        <v>975</v>
      </c>
      <c r="D737" s="173">
        <v>1552464</v>
      </c>
      <c r="E737" s="173">
        <v>0</v>
      </c>
    </row>
    <row r="738" spans="3:5">
      <c r="C738" s="176" t="s">
        <v>976</v>
      </c>
      <c r="D738" s="173">
        <v>2408296</v>
      </c>
      <c r="E738" s="173">
        <v>0</v>
      </c>
    </row>
    <row r="739" spans="3:5">
      <c r="C739" s="177" t="s">
        <v>977</v>
      </c>
      <c r="D739" s="173">
        <v>1552464</v>
      </c>
      <c r="E739" s="173">
        <v>0</v>
      </c>
    </row>
    <row r="740" spans="3:5">
      <c r="C740" s="176" t="s">
        <v>978</v>
      </c>
      <c r="D740" s="173">
        <v>1292069</v>
      </c>
      <c r="E740" s="173">
        <v>0</v>
      </c>
    </row>
    <row r="741" spans="3:5">
      <c r="C741" s="176" t="s">
        <v>979</v>
      </c>
      <c r="D741" s="173">
        <v>1292069</v>
      </c>
      <c r="E741" s="173">
        <v>0</v>
      </c>
    </row>
    <row r="742" spans="3:5">
      <c r="C742" s="177" t="s">
        <v>980</v>
      </c>
      <c r="D742" s="173">
        <v>1524615</v>
      </c>
      <c r="E742" s="173">
        <v>0</v>
      </c>
    </row>
    <row r="743" spans="3:5">
      <c r="C743" s="176" t="s">
        <v>981</v>
      </c>
      <c r="D743" s="173">
        <v>1524615</v>
      </c>
      <c r="E743" s="173">
        <v>0</v>
      </c>
    </row>
    <row r="744" spans="3:5">
      <c r="C744" s="176" t="s">
        <v>982</v>
      </c>
      <c r="D744" s="173">
        <v>1290217</v>
      </c>
      <c r="E744" s="173">
        <v>0</v>
      </c>
    </row>
    <row r="745" spans="3:5">
      <c r="C745" s="177" t="s">
        <v>983</v>
      </c>
      <c r="D745" s="173">
        <v>2467692</v>
      </c>
      <c r="E745" s="173">
        <v>0</v>
      </c>
    </row>
    <row r="746" spans="3:5">
      <c r="C746" s="176" t="s">
        <v>984</v>
      </c>
      <c r="D746" s="173">
        <v>1083448</v>
      </c>
      <c r="E746" s="173">
        <v>0</v>
      </c>
    </row>
    <row r="747" spans="3:5">
      <c r="C747" s="177" t="s">
        <v>985</v>
      </c>
      <c r="D747" s="173">
        <v>7000000</v>
      </c>
      <c r="E747" s="173">
        <v>2138187.2000000002</v>
      </c>
    </row>
    <row r="748" spans="3:5">
      <c r="C748" s="172" t="s">
        <v>986</v>
      </c>
      <c r="D748" s="173">
        <v>1083448</v>
      </c>
      <c r="E748" s="173">
        <v>0</v>
      </c>
    </row>
    <row r="749" spans="3:5">
      <c r="C749" s="176" t="s">
        <v>987</v>
      </c>
      <c r="D749" s="173">
        <v>1083448</v>
      </c>
      <c r="E749" s="173">
        <v>0</v>
      </c>
    </row>
    <row r="750" spans="3:5">
      <c r="C750" s="176" t="s">
        <v>988</v>
      </c>
      <c r="D750" s="173">
        <v>10000000</v>
      </c>
      <c r="E750" s="173">
        <v>25992815.760000002</v>
      </c>
    </row>
    <row r="751" spans="3:5">
      <c r="C751" s="177" t="s">
        <v>989</v>
      </c>
      <c r="D751" s="173">
        <v>49509381</v>
      </c>
      <c r="E751" s="173">
        <v>30245975</v>
      </c>
    </row>
    <row r="752" spans="3:5">
      <c r="C752" s="176" t="s">
        <v>990</v>
      </c>
      <c r="D752" s="173">
        <v>56815896</v>
      </c>
      <c r="E752" s="173">
        <v>40956579</v>
      </c>
    </row>
    <row r="753" spans="3:5">
      <c r="C753" s="177" t="s">
        <v>991</v>
      </c>
      <c r="D753" s="173">
        <v>53002068</v>
      </c>
      <c r="E753" s="173">
        <v>39276656</v>
      </c>
    </row>
    <row r="754" spans="3:5">
      <c r="C754" s="176" t="s">
        <v>992</v>
      </c>
      <c r="D754" s="173">
        <v>89928181</v>
      </c>
      <c r="E754" s="173">
        <v>89928181</v>
      </c>
    </row>
    <row r="755" spans="3:5">
      <c r="C755" s="177" t="s">
        <v>993</v>
      </c>
      <c r="D755" s="173">
        <v>93502610</v>
      </c>
      <c r="E755" s="173">
        <v>74136886</v>
      </c>
    </row>
    <row r="756" spans="3:5">
      <c r="C756" s="176" t="s">
        <v>994</v>
      </c>
      <c r="D756" s="173">
        <v>39501052</v>
      </c>
      <c r="E756" s="173">
        <v>20686984</v>
      </c>
    </row>
    <row r="757" spans="3:5">
      <c r="C757" s="174" t="s">
        <v>246</v>
      </c>
      <c r="D757" s="175">
        <v>3014474394</v>
      </c>
      <c r="E757" s="175">
        <v>111234585.84999999</v>
      </c>
    </row>
    <row r="758" spans="3:5">
      <c r="C758" s="176" t="s">
        <v>995</v>
      </c>
      <c r="D758" s="173">
        <v>3014474394</v>
      </c>
      <c r="E758" s="173">
        <v>111234585.84999999</v>
      </c>
    </row>
    <row r="759" spans="3:5">
      <c r="C759" s="172" t="s">
        <v>269</v>
      </c>
      <c r="D759" s="173">
        <v>708754976</v>
      </c>
      <c r="E759" s="173">
        <v>61494025.879999995</v>
      </c>
    </row>
    <row r="760" spans="3:5">
      <c r="C760" s="174" t="s">
        <v>243</v>
      </c>
      <c r="D760" s="175">
        <v>391443082</v>
      </c>
      <c r="E760" s="175">
        <v>61494025.879999995</v>
      </c>
    </row>
    <row r="761" spans="3:5">
      <c r="C761" s="177" t="s">
        <v>996</v>
      </c>
      <c r="D761" s="173">
        <v>53100000</v>
      </c>
      <c r="E761" s="173">
        <v>13502186.970000001</v>
      </c>
    </row>
    <row r="762" spans="3:5">
      <c r="C762" s="176" t="s">
        <v>997</v>
      </c>
      <c r="D762" s="173">
        <v>1000000</v>
      </c>
      <c r="E762" s="173">
        <v>0</v>
      </c>
    </row>
    <row r="763" spans="3:5">
      <c r="C763" s="177" t="s">
        <v>998</v>
      </c>
      <c r="D763" s="173">
        <v>4364944</v>
      </c>
      <c r="E763" s="173">
        <v>0</v>
      </c>
    </row>
    <row r="764" spans="3:5">
      <c r="C764" s="176" t="s">
        <v>999</v>
      </c>
      <c r="D764" s="173">
        <v>1875179</v>
      </c>
      <c r="E764" s="173">
        <v>0</v>
      </c>
    </row>
    <row r="765" spans="3:5">
      <c r="C765" s="177" t="s">
        <v>1000</v>
      </c>
      <c r="D765" s="173">
        <v>6352861</v>
      </c>
      <c r="E765" s="173">
        <v>0</v>
      </c>
    </row>
    <row r="766" spans="3:5">
      <c r="C766" s="176" t="s">
        <v>1001</v>
      </c>
      <c r="D766" s="173">
        <v>3424658</v>
      </c>
      <c r="E766" s="173">
        <v>3191848.9</v>
      </c>
    </row>
    <row r="767" spans="3:5">
      <c r="C767" s="177" t="s">
        <v>1002</v>
      </c>
      <c r="D767" s="173">
        <v>2125528</v>
      </c>
      <c r="E767" s="173">
        <v>0</v>
      </c>
    </row>
    <row r="768" spans="3:5">
      <c r="C768" s="176" t="s">
        <v>1003</v>
      </c>
      <c r="D768" s="173">
        <v>11123796</v>
      </c>
      <c r="E768" s="173">
        <v>0</v>
      </c>
    </row>
    <row r="769" spans="3:5">
      <c r="C769" s="177" t="s">
        <v>1004</v>
      </c>
      <c r="D769" s="173">
        <v>1000000</v>
      </c>
      <c r="E769" s="173">
        <v>0</v>
      </c>
    </row>
    <row r="770" spans="3:5">
      <c r="C770" s="176" t="s">
        <v>1005</v>
      </c>
      <c r="D770" s="173">
        <v>19508354</v>
      </c>
      <c r="E770" s="173">
        <v>0</v>
      </c>
    </row>
    <row r="771" spans="3:5">
      <c r="C771" s="177" t="s">
        <v>1006</v>
      </c>
      <c r="D771" s="173">
        <v>87002149</v>
      </c>
      <c r="E771" s="173">
        <v>0</v>
      </c>
    </row>
    <row r="772" spans="3:5">
      <c r="C772" s="176" t="s">
        <v>1007</v>
      </c>
      <c r="D772" s="173">
        <v>20000000</v>
      </c>
      <c r="E772" s="173">
        <v>0</v>
      </c>
    </row>
    <row r="773" spans="3:5">
      <c r="C773" s="177" t="s">
        <v>1008</v>
      </c>
      <c r="D773" s="173">
        <v>498000</v>
      </c>
      <c r="E773" s="173">
        <v>0</v>
      </c>
    </row>
    <row r="774" spans="3:5">
      <c r="C774" s="176" t="s">
        <v>1009</v>
      </c>
      <c r="D774" s="173">
        <v>180067613</v>
      </c>
      <c r="E774" s="173">
        <v>44799990.009999998</v>
      </c>
    </row>
    <row r="775" spans="3:5">
      <c r="C775" s="174" t="s">
        <v>245</v>
      </c>
      <c r="D775" s="175">
        <v>306000000</v>
      </c>
      <c r="E775" s="175">
        <v>0</v>
      </c>
    </row>
    <row r="776" spans="3:5">
      <c r="C776" s="176" t="s">
        <v>1010</v>
      </c>
      <c r="D776" s="173">
        <v>306000000</v>
      </c>
      <c r="E776" s="173">
        <v>0</v>
      </c>
    </row>
    <row r="777" spans="3:5">
      <c r="C777" s="174" t="s">
        <v>247</v>
      </c>
      <c r="D777" s="175">
        <v>11311894</v>
      </c>
      <c r="E777" s="175">
        <v>0</v>
      </c>
    </row>
    <row r="778" spans="3:5">
      <c r="C778" s="176" t="s">
        <v>244</v>
      </c>
      <c r="D778" s="173">
        <v>11311894</v>
      </c>
      <c r="E778" s="173">
        <v>0</v>
      </c>
    </row>
    <row r="779" spans="3:5">
      <c r="C779" s="172" t="s">
        <v>270</v>
      </c>
      <c r="D779" s="173">
        <v>746919014</v>
      </c>
      <c r="E779" s="173">
        <v>236178783.35999998</v>
      </c>
    </row>
    <row r="780" spans="3:5">
      <c r="C780" s="174" t="s">
        <v>243</v>
      </c>
      <c r="D780" s="175">
        <v>706857248</v>
      </c>
      <c r="E780" s="175">
        <v>236178783.35999998</v>
      </c>
    </row>
    <row r="781" spans="3:5">
      <c r="C781" s="177" t="s">
        <v>244</v>
      </c>
      <c r="D781" s="173">
        <v>2459823</v>
      </c>
      <c r="E781" s="173">
        <v>0</v>
      </c>
    </row>
    <row r="782" spans="3:5">
      <c r="C782" s="176" t="s">
        <v>1011</v>
      </c>
      <c r="D782" s="173">
        <v>2782305</v>
      </c>
      <c r="E782" s="173">
        <v>0</v>
      </c>
    </row>
    <row r="783" spans="3:5">
      <c r="C783" s="177" t="s">
        <v>1012</v>
      </c>
      <c r="D783" s="173">
        <v>79196</v>
      </c>
      <c r="E783" s="173">
        <v>0</v>
      </c>
    </row>
    <row r="784" spans="3:5">
      <c r="C784" s="176" t="s">
        <v>1013</v>
      </c>
      <c r="D784" s="173">
        <v>2400521</v>
      </c>
      <c r="E784" s="173">
        <v>0</v>
      </c>
    </row>
    <row r="785" spans="3:5">
      <c r="C785" s="177" t="s">
        <v>1014</v>
      </c>
      <c r="D785" s="173">
        <v>2188169</v>
      </c>
      <c r="E785" s="173">
        <v>0</v>
      </c>
    </row>
    <row r="786" spans="3:5">
      <c r="C786" s="176" t="s">
        <v>1015</v>
      </c>
      <c r="D786" s="173">
        <v>4603072</v>
      </c>
      <c r="E786" s="173">
        <v>0</v>
      </c>
    </row>
    <row r="787" spans="3:5">
      <c r="C787" s="177" t="s">
        <v>1016</v>
      </c>
      <c r="D787" s="173">
        <v>1250434</v>
      </c>
      <c r="E787" s="173">
        <v>0</v>
      </c>
    </row>
    <row r="788" spans="3:5">
      <c r="C788" s="176" t="s">
        <v>1017</v>
      </c>
      <c r="D788" s="173">
        <v>2025413</v>
      </c>
      <c r="E788" s="173">
        <v>0</v>
      </c>
    </row>
    <row r="789" spans="3:5">
      <c r="C789" s="177" t="s">
        <v>1018</v>
      </c>
      <c r="D789" s="173">
        <v>2025413</v>
      </c>
      <c r="E789" s="173">
        <v>0</v>
      </c>
    </row>
    <row r="790" spans="3:5">
      <c r="C790" s="176" t="s">
        <v>1019</v>
      </c>
      <c r="D790" s="173">
        <v>3227211</v>
      </c>
      <c r="E790" s="173">
        <v>0</v>
      </c>
    </row>
    <row r="791" spans="3:5">
      <c r="C791" s="177" t="s">
        <v>1020</v>
      </c>
      <c r="D791" s="173">
        <v>2025413</v>
      </c>
      <c r="E791" s="173">
        <v>0</v>
      </c>
    </row>
    <row r="792" spans="3:5">
      <c r="C792" s="176" t="s">
        <v>1021</v>
      </c>
      <c r="D792" s="173">
        <v>5276742</v>
      </c>
      <c r="E792" s="173">
        <v>0</v>
      </c>
    </row>
    <row r="793" spans="3:5">
      <c r="C793" s="177" t="s">
        <v>1022</v>
      </c>
      <c r="D793" s="173">
        <v>2025413</v>
      </c>
      <c r="E793" s="173">
        <v>0</v>
      </c>
    </row>
    <row r="794" spans="3:5">
      <c r="C794" s="176" t="s">
        <v>1023</v>
      </c>
      <c r="D794" s="173">
        <v>2295673</v>
      </c>
      <c r="E794" s="173">
        <v>0</v>
      </c>
    </row>
    <row r="795" spans="3:5">
      <c r="C795" s="177" t="s">
        <v>1024</v>
      </c>
      <c r="D795" s="173">
        <v>119534</v>
      </c>
      <c r="E795" s="173">
        <v>0</v>
      </c>
    </row>
    <row r="796" spans="3:5">
      <c r="C796" s="176" t="s">
        <v>1025</v>
      </c>
      <c r="D796" s="173">
        <v>13000000</v>
      </c>
      <c r="E796" s="173">
        <v>0</v>
      </c>
    </row>
    <row r="797" spans="3:5">
      <c r="C797" s="176" t="s">
        <v>1026</v>
      </c>
      <c r="D797" s="173">
        <v>1000000</v>
      </c>
      <c r="E797" s="173">
        <v>0</v>
      </c>
    </row>
    <row r="798" spans="3:5">
      <c r="C798" s="177" t="s">
        <v>1027</v>
      </c>
      <c r="D798" s="173">
        <v>10000000</v>
      </c>
      <c r="E798" s="173">
        <v>0</v>
      </c>
    </row>
    <row r="799" spans="3:5">
      <c r="C799" s="176" t="s">
        <v>1028</v>
      </c>
      <c r="D799" s="173">
        <v>58125000</v>
      </c>
      <c r="E799" s="173">
        <v>0</v>
      </c>
    </row>
    <row r="800" spans="3:5">
      <c r="C800" s="177" t="s">
        <v>1029</v>
      </c>
      <c r="D800" s="173">
        <v>4302296</v>
      </c>
      <c r="E800" s="173">
        <v>0</v>
      </c>
    </row>
    <row r="801" spans="3:5">
      <c r="C801" s="176" t="s">
        <v>1030</v>
      </c>
      <c r="D801" s="173">
        <v>9738353</v>
      </c>
      <c r="E801" s="173">
        <v>0</v>
      </c>
    </row>
    <row r="802" spans="3:5">
      <c r="C802" s="176" t="s">
        <v>1031</v>
      </c>
      <c r="D802" s="173">
        <v>13086250</v>
      </c>
      <c r="E802" s="173">
        <v>0</v>
      </c>
    </row>
    <row r="803" spans="3:5">
      <c r="C803" s="176" t="s">
        <v>1032</v>
      </c>
      <c r="D803" s="173">
        <v>6062686</v>
      </c>
      <c r="E803" s="173">
        <v>0</v>
      </c>
    </row>
    <row r="804" spans="3:5">
      <c r="C804" s="177" t="s">
        <v>1033</v>
      </c>
      <c r="D804" s="173">
        <v>9738353</v>
      </c>
      <c r="E804" s="173">
        <v>0</v>
      </c>
    </row>
    <row r="805" spans="3:5">
      <c r="C805" s="176" t="s">
        <v>1034</v>
      </c>
      <c r="D805" s="173">
        <v>5105537</v>
      </c>
      <c r="E805" s="173">
        <v>0</v>
      </c>
    </row>
    <row r="806" spans="3:5">
      <c r="C806" s="177" t="s">
        <v>1035</v>
      </c>
      <c r="D806" s="173">
        <v>7331976</v>
      </c>
      <c r="E806" s="173">
        <v>0</v>
      </c>
    </row>
    <row r="807" spans="3:5">
      <c r="C807" s="176" t="s">
        <v>1036</v>
      </c>
      <c r="D807" s="173">
        <v>68635382</v>
      </c>
      <c r="E807" s="173">
        <v>26903338.800000001</v>
      </c>
    </row>
    <row r="808" spans="3:5">
      <c r="C808" s="177" t="s">
        <v>1037</v>
      </c>
      <c r="D808" s="173">
        <v>4088406</v>
      </c>
      <c r="E808" s="173">
        <v>0</v>
      </c>
    </row>
    <row r="809" spans="3:5">
      <c r="C809" s="176" t="s">
        <v>1038</v>
      </c>
      <c r="D809" s="173">
        <v>10523913</v>
      </c>
      <c r="E809" s="173">
        <v>0</v>
      </c>
    </row>
    <row r="810" spans="3:5">
      <c r="C810" s="177" t="s">
        <v>1039</v>
      </c>
      <c r="D810" s="173">
        <v>2151870</v>
      </c>
      <c r="E810" s="173">
        <v>0</v>
      </c>
    </row>
    <row r="811" spans="3:5">
      <c r="C811" s="176" t="s">
        <v>1040</v>
      </c>
      <c r="D811" s="173">
        <v>12430184</v>
      </c>
      <c r="E811" s="173">
        <v>0</v>
      </c>
    </row>
    <row r="812" spans="3:5">
      <c r="C812" s="177" t="s">
        <v>1041</v>
      </c>
      <c r="D812" s="173">
        <v>4088406</v>
      </c>
      <c r="E812" s="173">
        <v>0</v>
      </c>
    </row>
    <row r="813" spans="3:5">
      <c r="C813" s="176" t="s">
        <v>1042</v>
      </c>
      <c r="D813" s="173">
        <v>12185418</v>
      </c>
      <c r="E813" s="173">
        <v>0</v>
      </c>
    </row>
    <row r="814" spans="3:5">
      <c r="C814" s="177" t="s">
        <v>1043</v>
      </c>
      <c r="D814" s="173">
        <v>4312963</v>
      </c>
      <c r="E814" s="173">
        <v>0</v>
      </c>
    </row>
    <row r="815" spans="3:5">
      <c r="C815" s="176" t="s">
        <v>1044</v>
      </c>
      <c r="D815" s="173">
        <v>6723366</v>
      </c>
      <c r="E815" s="173">
        <v>0</v>
      </c>
    </row>
    <row r="816" spans="3:5">
      <c r="C816" s="177" t="s">
        <v>1045</v>
      </c>
      <c r="D816" s="173">
        <v>7333389</v>
      </c>
      <c r="E816" s="173">
        <v>0</v>
      </c>
    </row>
    <row r="817" spans="3:5">
      <c r="C817" s="176" t="s">
        <v>1046</v>
      </c>
      <c r="D817" s="173">
        <v>7296416</v>
      </c>
      <c r="E817" s="173">
        <v>0</v>
      </c>
    </row>
    <row r="818" spans="3:5">
      <c r="C818" s="177" t="s">
        <v>1047</v>
      </c>
      <c r="D818" s="173">
        <v>646004</v>
      </c>
      <c r="E818" s="173">
        <v>0</v>
      </c>
    </row>
    <row r="819" spans="3:5">
      <c r="C819" s="176" t="s">
        <v>1048</v>
      </c>
      <c r="D819" s="173">
        <v>18779624</v>
      </c>
      <c r="E819" s="173">
        <v>0</v>
      </c>
    </row>
    <row r="820" spans="3:5">
      <c r="C820" s="177" t="s">
        <v>1049</v>
      </c>
      <c r="D820" s="173">
        <v>7786208</v>
      </c>
      <c r="E820" s="173">
        <v>0</v>
      </c>
    </row>
    <row r="821" spans="3:5">
      <c r="C821" s="176" t="s">
        <v>1050</v>
      </c>
      <c r="D821" s="173">
        <v>44144214</v>
      </c>
      <c r="E821" s="173">
        <v>26376733.190000001</v>
      </c>
    </row>
    <row r="822" spans="3:5">
      <c r="C822" s="177" t="s">
        <v>1051</v>
      </c>
      <c r="D822" s="173">
        <v>232118496</v>
      </c>
      <c r="E822" s="173">
        <v>182898711.36999997</v>
      </c>
    </row>
    <row r="823" spans="3:5">
      <c r="C823" s="176" t="s">
        <v>1052</v>
      </c>
      <c r="D823" s="173">
        <v>12982145</v>
      </c>
      <c r="E823" s="173">
        <v>0</v>
      </c>
    </row>
    <row r="824" spans="3:5">
      <c r="C824" s="177" t="s">
        <v>1053</v>
      </c>
      <c r="D824" s="173">
        <v>78356061</v>
      </c>
      <c r="E824" s="173">
        <v>0</v>
      </c>
    </row>
    <row r="825" spans="3:5">
      <c r="C825" s="174" t="s">
        <v>245</v>
      </c>
      <c r="D825" s="175">
        <v>15596660</v>
      </c>
      <c r="E825" s="175">
        <v>0</v>
      </c>
    </row>
    <row r="826" spans="3:5">
      <c r="C826" s="177" t="s">
        <v>1054</v>
      </c>
      <c r="D826" s="173">
        <v>15596660</v>
      </c>
      <c r="E826" s="173">
        <v>0</v>
      </c>
    </row>
    <row r="827" spans="3:5">
      <c r="C827" s="176" t="s">
        <v>1055</v>
      </c>
      <c r="D827" s="173">
        <v>0</v>
      </c>
      <c r="E827" s="173">
        <v>0</v>
      </c>
    </row>
    <row r="828" spans="3:5">
      <c r="C828" s="174" t="s">
        <v>247</v>
      </c>
      <c r="D828" s="175">
        <v>24465106</v>
      </c>
      <c r="E828" s="175">
        <v>0</v>
      </c>
    </row>
    <row r="829" spans="3:5">
      <c r="C829" s="176" t="s">
        <v>244</v>
      </c>
      <c r="D829" s="173">
        <v>24465106</v>
      </c>
      <c r="E829" s="173">
        <v>0</v>
      </c>
    </row>
    <row r="830" spans="3:5">
      <c r="C830" s="172" t="s">
        <v>271</v>
      </c>
      <c r="D830" s="173">
        <v>1705111399</v>
      </c>
      <c r="E830" s="173">
        <v>627677281.17000008</v>
      </c>
    </row>
    <row r="831" spans="3:5">
      <c r="C831" s="174" t="s">
        <v>243</v>
      </c>
      <c r="D831" s="175">
        <v>1268788349</v>
      </c>
      <c r="E831" s="175">
        <v>569188476.28000009</v>
      </c>
    </row>
    <row r="832" spans="3:5">
      <c r="C832" s="177" t="s">
        <v>1056</v>
      </c>
      <c r="D832" s="173">
        <v>1573587</v>
      </c>
      <c r="E832" s="173">
        <v>0</v>
      </c>
    </row>
    <row r="833" spans="3:5">
      <c r="C833" s="176" t="s">
        <v>1057</v>
      </c>
      <c r="D833" s="173">
        <v>0</v>
      </c>
      <c r="E833" s="173">
        <v>0</v>
      </c>
    </row>
    <row r="834" spans="3:5">
      <c r="C834" s="177" t="s">
        <v>1058</v>
      </c>
      <c r="D834" s="173">
        <v>22400000</v>
      </c>
      <c r="E834" s="173">
        <v>4339804.99</v>
      </c>
    </row>
    <row r="835" spans="3:5">
      <c r="C835" s="176" t="s">
        <v>1059</v>
      </c>
      <c r="D835" s="173">
        <v>2413329</v>
      </c>
      <c r="E835" s="173">
        <v>0</v>
      </c>
    </row>
    <row r="836" spans="3:5">
      <c r="C836" s="177" t="s">
        <v>1060</v>
      </c>
      <c r="D836" s="173">
        <v>1301004</v>
      </c>
      <c r="E836" s="173">
        <v>0</v>
      </c>
    </row>
    <row r="837" spans="3:5">
      <c r="C837" s="176" t="s">
        <v>1061</v>
      </c>
      <c r="D837" s="173">
        <v>0</v>
      </c>
      <c r="E837" s="173">
        <v>16165338.41</v>
      </c>
    </row>
    <row r="838" spans="3:5">
      <c r="C838" s="177" t="s">
        <v>1062</v>
      </c>
      <c r="D838" s="173">
        <v>2413329</v>
      </c>
      <c r="E838" s="173">
        <v>0</v>
      </c>
    </row>
    <row r="839" spans="3:5">
      <c r="C839" s="176" t="s">
        <v>1063</v>
      </c>
      <c r="D839" s="173">
        <v>87233939</v>
      </c>
      <c r="E839" s="173">
        <v>0</v>
      </c>
    </row>
    <row r="840" spans="3:5">
      <c r="C840" s="177" t="s">
        <v>1064</v>
      </c>
      <c r="D840" s="173">
        <v>7995818</v>
      </c>
      <c r="E840" s="173">
        <v>0</v>
      </c>
    </row>
    <row r="841" spans="3:5">
      <c r="C841" s="176" t="s">
        <v>1065</v>
      </c>
      <c r="D841" s="173">
        <v>2654072</v>
      </c>
      <c r="E841" s="173">
        <v>0</v>
      </c>
    </row>
    <row r="842" spans="3:5">
      <c r="C842" s="177" t="s">
        <v>1066</v>
      </c>
      <c r="D842" s="173">
        <v>2654072</v>
      </c>
      <c r="E842" s="173">
        <v>0</v>
      </c>
    </row>
    <row r="843" spans="3:5">
      <c r="C843" s="176" t="s">
        <v>1067</v>
      </c>
      <c r="D843" s="173">
        <v>178414777</v>
      </c>
      <c r="E843" s="173">
        <v>0</v>
      </c>
    </row>
    <row r="844" spans="3:5">
      <c r="C844" s="177" t="s">
        <v>1068</v>
      </c>
      <c r="D844" s="173">
        <v>2654072</v>
      </c>
      <c r="E844" s="173">
        <v>0</v>
      </c>
    </row>
    <row r="845" spans="3:5">
      <c r="C845" s="176" t="s">
        <v>1069</v>
      </c>
      <c r="D845" s="173">
        <v>1865003</v>
      </c>
      <c r="E845" s="173">
        <v>0</v>
      </c>
    </row>
    <row r="846" spans="3:5">
      <c r="C846" s="177" t="s">
        <v>1070</v>
      </c>
      <c r="D846" s="173">
        <v>6083027</v>
      </c>
      <c r="E846" s="173">
        <v>0</v>
      </c>
    </row>
    <row r="847" spans="3:5">
      <c r="C847" s="176" t="s">
        <v>1071</v>
      </c>
      <c r="D847" s="173">
        <v>3261638</v>
      </c>
      <c r="E847" s="173">
        <v>0</v>
      </c>
    </row>
    <row r="848" spans="3:5">
      <c r="C848" s="177" t="s">
        <v>1072</v>
      </c>
      <c r="D848" s="173">
        <v>3560142</v>
      </c>
      <c r="E848" s="173">
        <v>0</v>
      </c>
    </row>
    <row r="849" spans="3:5">
      <c r="C849" s="176" t="s">
        <v>1073</v>
      </c>
      <c r="D849" s="173">
        <v>3532376</v>
      </c>
      <c r="E849" s="173">
        <v>0</v>
      </c>
    </row>
    <row r="850" spans="3:5">
      <c r="C850" s="177" t="s">
        <v>1074</v>
      </c>
      <c r="D850" s="173">
        <v>0</v>
      </c>
      <c r="E850" s="173">
        <v>21328058.879999999</v>
      </c>
    </row>
    <row r="851" spans="3:5">
      <c r="C851" s="176" t="s">
        <v>1075</v>
      </c>
      <c r="D851" s="173">
        <v>4016874</v>
      </c>
      <c r="E851" s="173">
        <v>0</v>
      </c>
    </row>
    <row r="852" spans="3:5">
      <c r="C852" s="177" t="s">
        <v>1076</v>
      </c>
      <c r="D852" s="173">
        <v>3443139</v>
      </c>
      <c r="E852" s="173">
        <v>0</v>
      </c>
    </row>
    <row r="853" spans="3:5">
      <c r="C853" s="176" t="s">
        <v>1077</v>
      </c>
      <c r="D853" s="173">
        <v>2954072</v>
      </c>
      <c r="E853" s="173">
        <v>0</v>
      </c>
    </row>
    <row r="854" spans="3:5">
      <c r="C854" s="177" t="s">
        <v>1078</v>
      </c>
      <c r="D854" s="173">
        <v>28000000</v>
      </c>
      <c r="E854" s="173">
        <v>0</v>
      </c>
    </row>
    <row r="855" spans="3:5">
      <c r="C855" s="176" t="s">
        <v>1079</v>
      </c>
      <c r="D855" s="173">
        <v>11218697</v>
      </c>
      <c r="E855" s="173">
        <v>0</v>
      </c>
    </row>
    <row r="856" spans="3:5">
      <c r="C856" s="177" t="s">
        <v>1080</v>
      </c>
      <c r="D856" s="173">
        <v>10000000</v>
      </c>
      <c r="E856" s="173">
        <v>0</v>
      </c>
    </row>
    <row r="857" spans="3:5">
      <c r="C857" s="176" t="s">
        <v>1081</v>
      </c>
      <c r="D857" s="173">
        <v>49169329</v>
      </c>
      <c r="E857" s="173">
        <v>29228964.440000001</v>
      </c>
    </row>
    <row r="858" spans="3:5">
      <c r="C858" s="177" t="s">
        <v>1082</v>
      </c>
      <c r="D858" s="173">
        <v>87144574</v>
      </c>
      <c r="E858" s="173">
        <v>62687049.5</v>
      </c>
    </row>
    <row r="859" spans="3:5">
      <c r="C859" s="176" t="s">
        <v>1083</v>
      </c>
      <c r="D859" s="173">
        <v>1301843</v>
      </c>
      <c r="E859" s="173">
        <v>0</v>
      </c>
    </row>
    <row r="860" spans="3:5">
      <c r="C860" s="177" t="s">
        <v>1084</v>
      </c>
      <c r="D860" s="173">
        <v>15000000</v>
      </c>
      <c r="E860" s="173">
        <v>0</v>
      </c>
    </row>
    <row r="861" spans="3:5">
      <c r="C861" s="176" t="s">
        <v>1085</v>
      </c>
      <c r="D861" s="173">
        <v>7570295</v>
      </c>
      <c r="E861" s="173">
        <v>0</v>
      </c>
    </row>
    <row r="862" spans="3:5">
      <c r="C862" s="177" t="s">
        <v>1086</v>
      </c>
      <c r="D862" s="173">
        <v>5000000</v>
      </c>
      <c r="E862" s="173">
        <v>0</v>
      </c>
    </row>
    <row r="863" spans="3:5">
      <c r="C863" s="176" t="s">
        <v>1087</v>
      </c>
      <c r="D863" s="173">
        <v>12408251</v>
      </c>
      <c r="E863" s="173">
        <v>0</v>
      </c>
    </row>
    <row r="864" spans="3:5">
      <c r="C864" s="177" t="s">
        <v>1088</v>
      </c>
      <c r="D864" s="173">
        <v>12372948</v>
      </c>
      <c r="E864" s="173">
        <v>0</v>
      </c>
    </row>
    <row r="865" spans="3:5">
      <c r="C865" s="176" t="s">
        <v>1089</v>
      </c>
      <c r="D865" s="173">
        <v>52524374</v>
      </c>
      <c r="E865" s="173">
        <v>0</v>
      </c>
    </row>
    <row r="866" spans="3:5">
      <c r="C866" s="177" t="s">
        <v>1090</v>
      </c>
      <c r="D866" s="173">
        <v>28764263</v>
      </c>
      <c r="E866" s="173">
        <v>26919909</v>
      </c>
    </row>
    <row r="867" spans="3:5">
      <c r="C867" s="176" t="s">
        <v>1091</v>
      </c>
      <c r="D867" s="173">
        <v>43624733</v>
      </c>
      <c r="E867" s="173">
        <v>28611211.34</v>
      </c>
    </row>
    <row r="868" spans="3:5">
      <c r="C868" s="176" t="s">
        <v>1092</v>
      </c>
      <c r="D868" s="173">
        <v>62964489</v>
      </c>
      <c r="E868" s="173">
        <v>57000000</v>
      </c>
    </row>
    <row r="869" spans="3:5">
      <c r="C869" s="177" t="s">
        <v>1093</v>
      </c>
      <c r="D869" s="173">
        <v>10000000</v>
      </c>
      <c r="E869" s="173">
        <v>0</v>
      </c>
    </row>
    <row r="870" spans="3:5">
      <c r="C870" s="176" t="s">
        <v>1094</v>
      </c>
      <c r="D870" s="173">
        <v>40269532</v>
      </c>
      <c r="E870" s="173">
        <v>35364993.009999998</v>
      </c>
    </row>
    <row r="871" spans="3:5">
      <c r="C871" s="177" t="s">
        <v>1095</v>
      </c>
      <c r="D871" s="173">
        <v>13983297</v>
      </c>
      <c r="E871" s="173">
        <v>0</v>
      </c>
    </row>
    <row r="872" spans="3:5">
      <c r="C872" s="176" t="s">
        <v>1096</v>
      </c>
      <c r="D872" s="173">
        <v>52947752</v>
      </c>
      <c r="E872" s="173">
        <v>36862306.789999999</v>
      </c>
    </row>
    <row r="873" spans="3:5">
      <c r="C873" s="177" t="s">
        <v>1097</v>
      </c>
      <c r="D873" s="173">
        <v>5000000</v>
      </c>
      <c r="E873" s="173">
        <v>0</v>
      </c>
    </row>
    <row r="874" spans="3:5">
      <c r="C874" s="176" t="s">
        <v>1098</v>
      </c>
      <c r="D874" s="173">
        <v>10000000</v>
      </c>
      <c r="E874" s="173">
        <v>0</v>
      </c>
    </row>
    <row r="875" spans="3:5">
      <c r="C875" s="176" t="s">
        <v>1099</v>
      </c>
      <c r="D875" s="173">
        <v>74863554</v>
      </c>
      <c r="E875" s="173">
        <v>58546802.780000001</v>
      </c>
    </row>
    <row r="876" spans="3:5">
      <c r="C876" s="176" t="s">
        <v>1100</v>
      </c>
      <c r="D876" s="173">
        <v>10000000</v>
      </c>
      <c r="E876" s="173">
        <v>0</v>
      </c>
    </row>
    <row r="877" spans="3:5">
      <c r="C877" s="177" t="s">
        <v>1101</v>
      </c>
      <c r="D877" s="173">
        <v>0</v>
      </c>
      <c r="E877" s="173">
        <v>0</v>
      </c>
    </row>
    <row r="878" spans="3:5">
      <c r="C878" s="176" t="s">
        <v>1102</v>
      </c>
      <c r="D878" s="173">
        <v>9638950</v>
      </c>
      <c r="E878" s="173">
        <v>4800080.9800000004</v>
      </c>
    </row>
    <row r="879" spans="3:5">
      <c r="C879" s="177" t="s">
        <v>1103</v>
      </c>
      <c r="D879" s="173">
        <v>0</v>
      </c>
      <c r="E879" s="173">
        <v>0</v>
      </c>
    </row>
    <row r="880" spans="3:5">
      <c r="C880" s="176" t="s">
        <v>1104</v>
      </c>
      <c r="D880" s="173">
        <v>132021221</v>
      </c>
      <c r="E880" s="173">
        <v>102692508.50999999</v>
      </c>
    </row>
    <row r="881" spans="3:5">
      <c r="C881" s="177" t="s">
        <v>1105</v>
      </c>
      <c r="D881" s="173">
        <v>36637165</v>
      </c>
      <c r="E881" s="173">
        <v>34364272.32</v>
      </c>
    </row>
    <row r="882" spans="3:5">
      <c r="C882" s="176" t="s">
        <v>1106</v>
      </c>
      <c r="D882" s="173">
        <v>64931847</v>
      </c>
      <c r="E882" s="173">
        <v>38012139</v>
      </c>
    </row>
    <row r="883" spans="3:5">
      <c r="C883" s="177" t="s">
        <v>1107</v>
      </c>
      <c r="D883" s="173">
        <v>39433378</v>
      </c>
      <c r="E883" s="173">
        <v>12265036.33</v>
      </c>
    </row>
    <row r="884" spans="3:5">
      <c r="C884" s="176" t="s">
        <v>1108</v>
      </c>
      <c r="D884" s="173">
        <v>1573587</v>
      </c>
      <c r="E884" s="173">
        <v>0</v>
      </c>
    </row>
    <row r="885" spans="3:5">
      <c r="C885" s="174" t="s">
        <v>245</v>
      </c>
      <c r="D885" s="175">
        <v>436323050</v>
      </c>
      <c r="E885" s="175">
        <v>58488804.890000001</v>
      </c>
    </row>
    <row r="886" spans="3:5">
      <c r="C886" s="176" t="s">
        <v>1109</v>
      </c>
      <c r="D886" s="173">
        <v>0</v>
      </c>
      <c r="E886" s="173">
        <v>25825047.41</v>
      </c>
    </row>
    <row r="887" spans="3:5">
      <c r="C887" s="177" t="s">
        <v>1110</v>
      </c>
      <c r="D887" s="173">
        <v>4035043</v>
      </c>
      <c r="E887" s="173">
        <v>824936.47000000009</v>
      </c>
    </row>
    <row r="888" spans="3:5">
      <c r="C888" s="176" t="s">
        <v>1111</v>
      </c>
      <c r="D888" s="173">
        <v>318622007</v>
      </c>
      <c r="E888" s="173">
        <v>0</v>
      </c>
    </row>
    <row r="889" spans="3:5">
      <c r="C889" s="177" t="s">
        <v>1112</v>
      </c>
      <c r="D889" s="173">
        <v>0</v>
      </c>
      <c r="E889" s="173">
        <v>10224236.119999999</v>
      </c>
    </row>
    <row r="890" spans="3:5">
      <c r="C890" s="176" t="s">
        <v>1113</v>
      </c>
      <c r="D890" s="173">
        <v>17665999</v>
      </c>
      <c r="E890" s="173">
        <v>21614584.890000001</v>
      </c>
    </row>
    <row r="891" spans="3:5">
      <c r="C891" s="177" t="s">
        <v>1114</v>
      </c>
      <c r="D891" s="173">
        <v>96000001</v>
      </c>
      <c r="E891" s="173">
        <v>0</v>
      </c>
    </row>
    <row r="892" spans="3:5">
      <c r="C892" s="172" t="s">
        <v>272</v>
      </c>
      <c r="D892" s="173">
        <v>438639614</v>
      </c>
      <c r="E892" s="173">
        <v>221966461.71000004</v>
      </c>
    </row>
    <row r="893" spans="3:5">
      <c r="C893" s="174" t="s">
        <v>243</v>
      </c>
      <c r="D893" s="175">
        <v>426139614</v>
      </c>
      <c r="E893" s="175">
        <v>221966461.71000004</v>
      </c>
    </row>
    <row r="894" spans="3:5">
      <c r="C894" s="176" t="s">
        <v>1115</v>
      </c>
      <c r="D894" s="173">
        <v>2025413</v>
      </c>
      <c r="E894" s="173">
        <v>0</v>
      </c>
    </row>
    <row r="895" spans="3:5">
      <c r="C895" s="177" t="s">
        <v>1116</v>
      </c>
      <c r="D895" s="173">
        <v>2686980</v>
      </c>
      <c r="E895" s="173">
        <v>0</v>
      </c>
    </row>
    <row r="896" spans="3:5">
      <c r="C896" s="176" t="s">
        <v>1117</v>
      </c>
      <c r="D896" s="173">
        <v>0</v>
      </c>
      <c r="E896" s="173">
        <v>51903283.549999997</v>
      </c>
    </row>
    <row r="897" spans="3:5">
      <c r="C897" s="177" t="s">
        <v>1118</v>
      </c>
      <c r="D897" s="173">
        <v>215335</v>
      </c>
      <c r="E897" s="173">
        <v>0</v>
      </c>
    </row>
    <row r="898" spans="3:5">
      <c r="C898" s="176" t="s">
        <v>1119</v>
      </c>
      <c r="D898" s="173">
        <v>1250434</v>
      </c>
      <c r="E898" s="173">
        <v>0</v>
      </c>
    </row>
    <row r="899" spans="3:5">
      <c r="C899" s="177" t="s">
        <v>1120</v>
      </c>
      <c r="D899" s="173">
        <v>12500000</v>
      </c>
      <c r="E899" s="173">
        <v>7264914.5899999999</v>
      </c>
    </row>
    <row r="900" spans="3:5">
      <c r="C900" s="176" t="s">
        <v>1121</v>
      </c>
      <c r="D900" s="173">
        <v>35366240</v>
      </c>
      <c r="E900" s="173">
        <v>0</v>
      </c>
    </row>
    <row r="901" spans="3:5">
      <c r="C901" s="177" t="s">
        <v>1122</v>
      </c>
      <c r="D901" s="173">
        <v>18949611</v>
      </c>
      <c r="E901" s="173">
        <v>0</v>
      </c>
    </row>
    <row r="902" spans="3:5">
      <c r="C902" s="176" t="s">
        <v>1123</v>
      </c>
      <c r="D902" s="173">
        <v>2177274</v>
      </c>
      <c r="E902" s="173">
        <v>0</v>
      </c>
    </row>
    <row r="903" spans="3:5">
      <c r="C903" s="177" t="s">
        <v>1124</v>
      </c>
      <c r="D903" s="173">
        <v>881280</v>
      </c>
      <c r="E903" s="173">
        <v>0</v>
      </c>
    </row>
    <row r="904" spans="3:5">
      <c r="C904" s="176" t="s">
        <v>1125</v>
      </c>
      <c r="D904" s="173">
        <v>64029667</v>
      </c>
      <c r="E904" s="173">
        <v>33265162</v>
      </c>
    </row>
    <row r="905" spans="3:5">
      <c r="C905" s="177" t="s">
        <v>1126</v>
      </c>
      <c r="D905" s="173">
        <v>2177274</v>
      </c>
      <c r="E905" s="173">
        <v>0</v>
      </c>
    </row>
    <row r="906" spans="3:5">
      <c r="C906" s="176" t="s">
        <v>1127</v>
      </c>
      <c r="D906" s="173">
        <v>2177274</v>
      </c>
      <c r="E906" s="173">
        <v>0</v>
      </c>
    </row>
    <row r="907" spans="3:5">
      <c r="C907" s="177" t="s">
        <v>1128</v>
      </c>
      <c r="D907" s="173">
        <v>1283065</v>
      </c>
      <c r="E907" s="173">
        <v>0</v>
      </c>
    </row>
    <row r="908" spans="3:5">
      <c r="C908" s="176" t="s">
        <v>1129</v>
      </c>
      <c r="D908" s="173">
        <v>1283065</v>
      </c>
      <c r="E908" s="173">
        <v>0</v>
      </c>
    </row>
    <row r="909" spans="3:5">
      <c r="C909" s="177" t="s">
        <v>1130</v>
      </c>
      <c r="D909" s="173">
        <v>855982</v>
      </c>
      <c r="E909" s="173">
        <v>0</v>
      </c>
    </row>
    <row r="910" spans="3:5">
      <c r="C910" s="176" t="s">
        <v>1131</v>
      </c>
      <c r="D910" s="173">
        <v>5000000</v>
      </c>
      <c r="E910" s="173">
        <v>0</v>
      </c>
    </row>
    <row r="911" spans="3:5">
      <c r="C911" s="177" t="s">
        <v>1132</v>
      </c>
      <c r="D911" s="173">
        <v>11615952</v>
      </c>
      <c r="E911" s="173">
        <v>0</v>
      </c>
    </row>
    <row r="912" spans="3:5">
      <c r="C912" s="176" t="s">
        <v>1133</v>
      </c>
      <c r="D912" s="173">
        <v>30979808</v>
      </c>
      <c r="E912" s="173">
        <v>26906665</v>
      </c>
    </row>
    <row r="913" spans="3:5">
      <c r="C913" s="177" t="s">
        <v>1134</v>
      </c>
      <c r="D913" s="173">
        <v>1466974</v>
      </c>
      <c r="E913" s="173">
        <v>0</v>
      </c>
    </row>
    <row r="914" spans="3:5">
      <c r="C914" s="176" t="s">
        <v>1135</v>
      </c>
      <c r="D914" s="173">
        <v>38020348</v>
      </c>
      <c r="E914" s="173">
        <v>35819568.670000002</v>
      </c>
    </row>
    <row r="915" spans="3:5">
      <c r="C915" s="176" t="s">
        <v>1136</v>
      </c>
      <c r="D915" s="173">
        <v>10000000</v>
      </c>
      <c r="E915" s="173">
        <v>10000000</v>
      </c>
    </row>
    <row r="916" spans="3:5">
      <c r="C916" s="177" t="s">
        <v>1137</v>
      </c>
      <c r="D916" s="173">
        <v>22611444</v>
      </c>
      <c r="E916" s="173">
        <v>20463874.920000002</v>
      </c>
    </row>
    <row r="917" spans="3:5">
      <c r="C917" s="176" t="s">
        <v>1138</v>
      </c>
      <c r="D917" s="173">
        <v>22817684</v>
      </c>
      <c r="E917" s="173">
        <v>0</v>
      </c>
    </row>
    <row r="918" spans="3:5">
      <c r="C918" s="176" t="s">
        <v>1139</v>
      </c>
      <c r="D918" s="173">
        <v>7348649</v>
      </c>
      <c r="E918" s="173">
        <v>0</v>
      </c>
    </row>
    <row r="919" spans="3:5">
      <c r="C919" s="177" t="s">
        <v>1140</v>
      </c>
      <c r="D919" s="173">
        <v>5098639</v>
      </c>
      <c r="E919" s="173">
        <v>0</v>
      </c>
    </row>
    <row r="920" spans="3:5">
      <c r="C920" s="176" t="s">
        <v>1141</v>
      </c>
      <c r="D920" s="173">
        <v>10939016</v>
      </c>
      <c r="E920" s="173">
        <v>0</v>
      </c>
    </row>
    <row r="921" spans="3:5">
      <c r="C921" s="176" t="s">
        <v>1142</v>
      </c>
      <c r="D921" s="173">
        <v>5000000</v>
      </c>
      <c r="E921" s="173">
        <v>0</v>
      </c>
    </row>
    <row r="922" spans="3:5">
      <c r="C922" s="176" t="s">
        <v>1143</v>
      </c>
      <c r="D922" s="173">
        <v>27965372</v>
      </c>
      <c r="E922" s="173">
        <v>5135100.09</v>
      </c>
    </row>
    <row r="923" spans="3:5">
      <c r="C923" s="177" t="s">
        <v>1144</v>
      </c>
      <c r="D923" s="173">
        <v>73629686</v>
      </c>
      <c r="E923" s="173">
        <v>31207892.890000001</v>
      </c>
    </row>
    <row r="924" spans="3:5">
      <c r="C924" s="176" t="s">
        <v>1145</v>
      </c>
      <c r="D924" s="173">
        <v>5787148</v>
      </c>
      <c r="E924" s="173">
        <v>0</v>
      </c>
    </row>
    <row r="925" spans="3:5">
      <c r="C925" s="174" t="s">
        <v>245</v>
      </c>
      <c r="D925" s="175">
        <v>12500000</v>
      </c>
      <c r="E925" s="175">
        <v>0</v>
      </c>
    </row>
    <row r="926" spans="3:5">
      <c r="C926" s="176" t="s">
        <v>1120</v>
      </c>
      <c r="D926" s="173">
        <v>12500000</v>
      </c>
      <c r="E926" s="173">
        <v>0</v>
      </c>
    </row>
    <row r="927" spans="3:5">
      <c r="C927" s="172" t="s">
        <v>273</v>
      </c>
      <c r="D927" s="173">
        <v>859715674</v>
      </c>
      <c r="E927" s="173">
        <v>198048403.43999997</v>
      </c>
    </row>
    <row r="928" spans="3:5">
      <c r="C928" s="174" t="s">
        <v>243</v>
      </c>
      <c r="D928" s="175">
        <v>643854280</v>
      </c>
      <c r="E928" s="175">
        <v>136349497.25999999</v>
      </c>
    </row>
    <row r="929" spans="3:5">
      <c r="C929" s="177" t="s">
        <v>1146</v>
      </c>
      <c r="D929" s="173">
        <v>63882720</v>
      </c>
      <c r="E929" s="173">
        <v>29633308.969999999</v>
      </c>
    </row>
    <row r="930" spans="3:5">
      <c r="C930" s="176" t="s">
        <v>1147</v>
      </c>
      <c r="D930" s="173">
        <v>95576106</v>
      </c>
      <c r="E930" s="173">
        <v>7937735.1100000003</v>
      </c>
    </row>
    <row r="931" spans="3:5">
      <c r="C931" s="177" t="s">
        <v>1148</v>
      </c>
      <c r="D931" s="173">
        <v>29391796</v>
      </c>
      <c r="E931" s="173">
        <v>11264490.59</v>
      </c>
    </row>
    <row r="932" spans="3:5">
      <c r="C932" s="176" t="s">
        <v>1149</v>
      </c>
      <c r="D932" s="173">
        <v>12155794</v>
      </c>
      <c r="E932" s="173">
        <v>11395504</v>
      </c>
    </row>
    <row r="933" spans="3:5">
      <c r="C933" s="177" t="s">
        <v>1150</v>
      </c>
      <c r="D933" s="173">
        <v>127695291</v>
      </c>
      <c r="E933" s="173">
        <v>0</v>
      </c>
    </row>
    <row r="934" spans="3:5">
      <c r="C934" s="176" t="s">
        <v>1151</v>
      </c>
      <c r="D934" s="173">
        <v>6115384</v>
      </c>
      <c r="E934" s="173">
        <v>5733114</v>
      </c>
    </row>
    <row r="935" spans="3:5">
      <c r="C935" s="177" t="s">
        <v>1152</v>
      </c>
      <c r="D935" s="173">
        <v>55886222</v>
      </c>
      <c r="E935" s="173">
        <v>14984887.949999999</v>
      </c>
    </row>
    <row r="936" spans="3:5">
      <c r="C936" s="176" t="s">
        <v>1153</v>
      </c>
      <c r="D936" s="173">
        <v>70399902</v>
      </c>
      <c r="E936" s="173">
        <v>7000000</v>
      </c>
    </row>
    <row r="937" spans="3:5">
      <c r="C937" s="177" t="s">
        <v>1154</v>
      </c>
      <c r="D937" s="173">
        <v>4844222</v>
      </c>
      <c r="E937" s="173">
        <v>0</v>
      </c>
    </row>
    <row r="938" spans="3:5">
      <c r="C938" s="176" t="s">
        <v>1155</v>
      </c>
      <c r="D938" s="173">
        <v>11762183</v>
      </c>
      <c r="E938" s="173">
        <v>0</v>
      </c>
    </row>
    <row r="939" spans="3:5">
      <c r="C939" s="177" t="s">
        <v>1156</v>
      </c>
      <c r="D939" s="173">
        <v>6625122</v>
      </c>
      <c r="E939" s="173">
        <v>0</v>
      </c>
    </row>
    <row r="940" spans="3:5">
      <c r="C940" s="176" t="s">
        <v>1157</v>
      </c>
      <c r="D940" s="173">
        <v>2799546</v>
      </c>
      <c r="E940" s="173">
        <v>0</v>
      </c>
    </row>
    <row r="941" spans="3:5">
      <c r="C941" s="177" t="s">
        <v>1158</v>
      </c>
      <c r="D941" s="173">
        <v>9446153</v>
      </c>
      <c r="E941" s="173">
        <v>0</v>
      </c>
    </row>
    <row r="942" spans="3:5">
      <c r="C942" s="176" t="s">
        <v>1159</v>
      </c>
      <c r="D942" s="173">
        <v>36427627</v>
      </c>
      <c r="E942" s="173">
        <v>0</v>
      </c>
    </row>
    <row r="943" spans="3:5">
      <c r="C943" s="177" t="s">
        <v>1160</v>
      </c>
      <c r="D943" s="173">
        <v>0</v>
      </c>
      <c r="E943" s="173">
        <v>34860624.789999999</v>
      </c>
    </row>
    <row r="944" spans="3:5">
      <c r="C944" s="176" t="s">
        <v>1161</v>
      </c>
      <c r="D944" s="173">
        <v>10508708</v>
      </c>
      <c r="E944" s="173">
        <v>0</v>
      </c>
    </row>
    <row r="945" spans="3:5">
      <c r="C945" s="177" t="s">
        <v>1162</v>
      </c>
      <c r="D945" s="173">
        <v>1500000</v>
      </c>
      <c r="E945" s="173">
        <v>0</v>
      </c>
    </row>
    <row r="946" spans="3:5">
      <c r="C946" s="176" t="s">
        <v>1163</v>
      </c>
      <c r="D946" s="173">
        <v>2601681</v>
      </c>
      <c r="E946" s="173">
        <v>0</v>
      </c>
    </row>
    <row r="947" spans="3:5">
      <c r="C947" s="177" t="s">
        <v>1164</v>
      </c>
      <c r="D947" s="173">
        <v>5119151</v>
      </c>
      <c r="E947" s="173">
        <v>0</v>
      </c>
    </row>
    <row r="948" spans="3:5">
      <c r="C948" s="176" t="s">
        <v>1165</v>
      </c>
      <c r="D948" s="173">
        <v>5120551</v>
      </c>
      <c r="E948" s="173">
        <v>0</v>
      </c>
    </row>
    <row r="949" spans="3:5">
      <c r="C949" s="177" t="s">
        <v>1166</v>
      </c>
      <c r="D949" s="173">
        <v>10000000</v>
      </c>
      <c r="E949" s="173">
        <v>10000000</v>
      </c>
    </row>
    <row r="950" spans="3:5">
      <c r="C950" s="176" t="s">
        <v>1167</v>
      </c>
      <c r="D950" s="173">
        <v>75996121</v>
      </c>
      <c r="E950" s="173">
        <v>3539831.85</v>
      </c>
    </row>
    <row r="951" spans="3:5">
      <c r="C951" s="174" t="s">
        <v>245</v>
      </c>
      <c r="D951" s="175">
        <v>215861394</v>
      </c>
      <c r="E951" s="175">
        <v>61698906.18</v>
      </c>
    </row>
    <row r="952" spans="3:5">
      <c r="C952" s="176" t="s">
        <v>1168</v>
      </c>
      <c r="D952" s="173">
        <v>92139087</v>
      </c>
      <c r="E952" s="173">
        <v>19547243.75</v>
      </c>
    </row>
    <row r="953" spans="3:5">
      <c r="C953" s="177" t="s">
        <v>1169</v>
      </c>
      <c r="D953" s="173">
        <v>322307</v>
      </c>
      <c r="E953" s="173">
        <v>21665072.199999999</v>
      </c>
    </row>
    <row r="954" spans="3:5">
      <c r="C954" s="176" t="s">
        <v>1170</v>
      </c>
      <c r="D954" s="173">
        <v>0</v>
      </c>
      <c r="E954" s="173">
        <v>0</v>
      </c>
    </row>
    <row r="955" spans="3:5">
      <c r="C955" s="177" t="s">
        <v>1171</v>
      </c>
      <c r="D955" s="173">
        <v>0</v>
      </c>
      <c r="E955" s="173">
        <v>0</v>
      </c>
    </row>
    <row r="956" spans="3:5">
      <c r="C956" s="176" t="s">
        <v>1172</v>
      </c>
      <c r="D956" s="173">
        <v>0</v>
      </c>
      <c r="E956" s="173">
        <v>6577532.3499999996</v>
      </c>
    </row>
    <row r="957" spans="3:5">
      <c r="C957" s="177" t="s">
        <v>1173</v>
      </c>
      <c r="D957" s="173">
        <v>0</v>
      </c>
      <c r="E957" s="173">
        <v>0</v>
      </c>
    </row>
    <row r="958" spans="3:5">
      <c r="C958" s="176" t="s">
        <v>1174</v>
      </c>
      <c r="D958" s="173">
        <v>30000000</v>
      </c>
      <c r="E958" s="173">
        <v>0</v>
      </c>
    </row>
    <row r="959" spans="3:5">
      <c r="C959" s="177" t="s">
        <v>1175</v>
      </c>
      <c r="D959" s="173">
        <v>5400000</v>
      </c>
      <c r="E959" s="173">
        <v>0</v>
      </c>
    </row>
    <row r="960" spans="3:5">
      <c r="C960" s="176" t="s">
        <v>1176</v>
      </c>
      <c r="D960" s="173">
        <v>0</v>
      </c>
      <c r="E960" s="173">
        <v>9785895.6999999993</v>
      </c>
    </row>
    <row r="961" spans="3:5">
      <c r="C961" s="177" t="s">
        <v>1177</v>
      </c>
      <c r="D961" s="173">
        <v>0</v>
      </c>
      <c r="E961" s="173">
        <v>4123162.1799999997</v>
      </c>
    </row>
    <row r="962" spans="3:5">
      <c r="C962" s="176" t="s">
        <v>1178</v>
      </c>
      <c r="D962" s="173">
        <v>88000000</v>
      </c>
      <c r="E962" s="173">
        <v>0</v>
      </c>
    </row>
    <row r="963" spans="3:5">
      <c r="C963" s="172" t="s">
        <v>254</v>
      </c>
      <c r="D963" s="173">
        <v>1300879786</v>
      </c>
      <c r="E963" s="173">
        <v>609399618.4799999</v>
      </c>
    </row>
    <row r="964" spans="3:5">
      <c r="C964" s="174" t="s">
        <v>243</v>
      </c>
      <c r="D964" s="175">
        <v>1300879786</v>
      </c>
      <c r="E964" s="175">
        <v>594589291.67999995</v>
      </c>
    </row>
    <row r="965" spans="3:5">
      <c r="C965" s="177" t="s">
        <v>1179</v>
      </c>
      <c r="D965" s="173">
        <v>0</v>
      </c>
      <c r="E965" s="173">
        <v>0</v>
      </c>
    </row>
    <row r="966" spans="3:5">
      <c r="C966" s="176" t="s">
        <v>1180</v>
      </c>
      <c r="D966" s="173">
        <v>20747766</v>
      </c>
      <c r="E966" s="173">
        <v>3686015.48</v>
      </c>
    </row>
    <row r="967" spans="3:5">
      <c r="C967" s="177" t="s">
        <v>1181</v>
      </c>
      <c r="D967" s="173">
        <v>4807567</v>
      </c>
      <c r="E967" s="173">
        <v>0</v>
      </c>
    </row>
    <row r="968" spans="3:5">
      <c r="C968" s="177" t="s">
        <v>1182</v>
      </c>
      <c r="D968" s="173">
        <v>0</v>
      </c>
      <c r="E968" s="173">
        <v>0</v>
      </c>
    </row>
    <row r="969" spans="3:5">
      <c r="C969" s="176" t="s">
        <v>1183</v>
      </c>
      <c r="D969" s="173">
        <v>311388206</v>
      </c>
      <c r="E969" s="173">
        <v>184861814.69999999</v>
      </c>
    </row>
    <row r="970" spans="3:5">
      <c r="C970" s="177" t="s">
        <v>1184</v>
      </c>
      <c r="D970" s="173">
        <v>20509966</v>
      </c>
      <c r="E970" s="173">
        <v>0</v>
      </c>
    </row>
    <row r="971" spans="3:5">
      <c r="C971" s="176" t="s">
        <v>1185</v>
      </c>
      <c r="D971" s="173">
        <v>5254613</v>
      </c>
      <c r="E971" s="173">
        <v>0</v>
      </c>
    </row>
    <row r="972" spans="3:5">
      <c r="C972" s="176" t="s">
        <v>1186</v>
      </c>
      <c r="D972" s="173">
        <v>70000000</v>
      </c>
      <c r="E972" s="173">
        <v>0</v>
      </c>
    </row>
    <row r="973" spans="3:5">
      <c r="C973" s="176" t="s">
        <v>1187</v>
      </c>
      <c r="D973" s="173">
        <v>458797</v>
      </c>
      <c r="E973" s="173">
        <v>0</v>
      </c>
    </row>
    <row r="974" spans="3:5">
      <c r="C974" s="176" t="s">
        <v>1188</v>
      </c>
      <c r="D974" s="173">
        <v>9173874</v>
      </c>
      <c r="E974" s="173">
        <v>0</v>
      </c>
    </row>
    <row r="975" spans="3:5">
      <c r="C975" s="177" t="s">
        <v>1189</v>
      </c>
      <c r="D975" s="173">
        <v>17397527</v>
      </c>
      <c r="E975" s="173">
        <v>0</v>
      </c>
    </row>
    <row r="976" spans="3:5">
      <c r="C976" s="176" t="s">
        <v>1190</v>
      </c>
      <c r="D976" s="173">
        <v>4734096</v>
      </c>
      <c r="E976" s="173">
        <v>5854365.6100000003</v>
      </c>
    </row>
    <row r="977" spans="3:5">
      <c r="C977" s="177" t="s">
        <v>1191</v>
      </c>
      <c r="D977" s="173">
        <v>80247</v>
      </c>
      <c r="E977" s="173">
        <v>0</v>
      </c>
    </row>
    <row r="978" spans="3:5">
      <c r="C978" s="176" t="s">
        <v>1192</v>
      </c>
      <c r="D978" s="173">
        <v>75086</v>
      </c>
      <c r="E978" s="173">
        <v>0</v>
      </c>
    </row>
    <row r="979" spans="3:5">
      <c r="C979" s="177" t="s">
        <v>1193</v>
      </c>
      <c r="D979" s="173">
        <v>80247</v>
      </c>
      <c r="E979" s="173">
        <v>0</v>
      </c>
    </row>
    <row r="980" spans="3:5">
      <c r="C980" s="176" t="s">
        <v>1194</v>
      </c>
      <c r="D980" s="173">
        <v>0</v>
      </c>
      <c r="E980" s="173">
        <v>0</v>
      </c>
    </row>
    <row r="981" spans="3:5">
      <c r="C981" s="177" t="s">
        <v>1195</v>
      </c>
      <c r="D981" s="173">
        <v>46476764</v>
      </c>
      <c r="E981" s="173">
        <v>0</v>
      </c>
    </row>
    <row r="982" spans="3:5">
      <c r="C982" s="176" t="s">
        <v>1196</v>
      </c>
      <c r="D982" s="173">
        <v>3000000</v>
      </c>
      <c r="E982" s="173">
        <v>0</v>
      </c>
    </row>
    <row r="983" spans="3:5">
      <c r="C983" s="177" t="s">
        <v>1197</v>
      </c>
      <c r="D983" s="173">
        <v>30068537</v>
      </c>
      <c r="E983" s="173">
        <v>23307733.969999999</v>
      </c>
    </row>
    <row r="984" spans="3:5">
      <c r="C984" s="176" t="s">
        <v>1198</v>
      </c>
      <c r="D984" s="173">
        <v>4237286</v>
      </c>
      <c r="E984" s="173">
        <v>0</v>
      </c>
    </row>
    <row r="985" spans="3:5">
      <c r="C985" s="177" t="s">
        <v>1199</v>
      </c>
      <c r="D985" s="173">
        <v>597761</v>
      </c>
      <c r="E985" s="173">
        <v>0</v>
      </c>
    </row>
    <row r="986" spans="3:5">
      <c r="C986" s="176" t="s">
        <v>1200</v>
      </c>
      <c r="D986" s="173">
        <v>25000000</v>
      </c>
      <c r="E986" s="173">
        <v>0</v>
      </c>
    </row>
    <row r="987" spans="3:5">
      <c r="C987" s="177" t="s">
        <v>1201</v>
      </c>
      <c r="D987" s="173">
        <v>2587656</v>
      </c>
      <c r="E987" s="173">
        <v>0</v>
      </c>
    </row>
    <row r="988" spans="3:5">
      <c r="C988" s="176" t="s">
        <v>1202</v>
      </c>
      <c r="D988" s="173">
        <v>31477472</v>
      </c>
      <c r="E988" s="173">
        <v>0</v>
      </c>
    </row>
    <row r="989" spans="3:5">
      <c r="C989" s="177" t="s">
        <v>1203</v>
      </c>
      <c r="D989" s="173">
        <v>889724</v>
      </c>
      <c r="E989" s="173">
        <v>0</v>
      </c>
    </row>
    <row r="990" spans="3:5">
      <c r="C990" s="176" t="s">
        <v>1204</v>
      </c>
      <c r="D990" s="173">
        <v>5051678</v>
      </c>
      <c r="E990" s="173">
        <v>0</v>
      </c>
    </row>
    <row r="991" spans="3:5">
      <c r="C991" s="177" t="s">
        <v>1205</v>
      </c>
      <c r="D991" s="173">
        <v>29687478</v>
      </c>
      <c r="E991" s="173">
        <v>23935743</v>
      </c>
    </row>
    <row r="992" spans="3:5">
      <c r="C992" s="176" t="s">
        <v>1206</v>
      </c>
      <c r="D992" s="173">
        <v>9591650</v>
      </c>
      <c r="E992" s="173">
        <v>0</v>
      </c>
    </row>
    <row r="993" spans="3:5">
      <c r="C993" s="177" t="s">
        <v>1207</v>
      </c>
      <c r="D993" s="173">
        <v>35161253</v>
      </c>
      <c r="E993" s="173">
        <v>29993000</v>
      </c>
    </row>
    <row r="994" spans="3:5">
      <c r="C994" s="176" t="s">
        <v>1208</v>
      </c>
      <c r="D994" s="173">
        <v>9591650</v>
      </c>
      <c r="E994" s="173">
        <v>0</v>
      </c>
    </row>
    <row r="995" spans="3:5">
      <c r="C995" s="177" t="s">
        <v>1209</v>
      </c>
      <c r="D995" s="173">
        <v>3618597</v>
      </c>
      <c r="E995" s="173">
        <v>0</v>
      </c>
    </row>
    <row r="996" spans="3:5">
      <c r="C996" s="176" t="s">
        <v>1210</v>
      </c>
      <c r="D996" s="173">
        <v>117367382</v>
      </c>
      <c r="E996" s="173">
        <v>70000000</v>
      </c>
    </row>
    <row r="997" spans="3:5">
      <c r="C997" s="177" t="s">
        <v>1211</v>
      </c>
      <c r="D997" s="173">
        <v>5803815</v>
      </c>
      <c r="E997" s="173">
        <v>0</v>
      </c>
    </row>
    <row r="998" spans="3:5">
      <c r="C998" s="176" t="s">
        <v>1212</v>
      </c>
      <c r="D998" s="173">
        <v>53904088</v>
      </c>
      <c r="E998" s="173">
        <v>25000000</v>
      </c>
    </row>
    <row r="999" spans="3:5">
      <c r="C999" s="177" t="s">
        <v>1213</v>
      </c>
      <c r="D999" s="173">
        <v>1181902</v>
      </c>
      <c r="E999" s="173">
        <v>0</v>
      </c>
    </row>
    <row r="1000" spans="3:5">
      <c r="C1000" s="176" t="s">
        <v>1214</v>
      </c>
      <c r="D1000" s="173">
        <v>36000000</v>
      </c>
      <c r="E1000" s="173">
        <v>0</v>
      </c>
    </row>
    <row r="1001" spans="3:5">
      <c r="C1001" s="177" t="s">
        <v>1215</v>
      </c>
      <c r="D1001" s="173">
        <v>1181902</v>
      </c>
      <c r="E1001" s="173">
        <v>0</v>
      </c>
    </row>
    <row r="1002" spans="3:5">
      <c r="C1002" s="176" t="s">
        <v>1216</v>
      </c>
      <c r="D1002" s="173">
        <v>1181902</v>
      </c>
      <c r="E1002" s="173">
        <v>0</v>
      </c>
    </row>
    <row r="1003" spans="3:5">
      <c r="C1003" s="177" t="s">
        <v>1217</v>
      </c>
      <c r="D1003" s="173">
        <v>2792959</v>
      </c>
      <c r="E1003" s="173">
        <v>0</v>
      </c>
    </row>
    <row r="1004" spans="3:5">
      <c r="C1004" s="176" t="s">
        <v>1218</v>
      </c>
      <c r="D1004" s="173">
        <v>33121737</v>
      </c>
      <c r="E1004" s="173">
        <v>23529261.809999999</v>
      </c>
    </row>
    <row r="1005" spans="3:5">
      <c r="C1005" s="177" t="s">
        <v>1219</v>
      </c>
      <c r="D1005" s="173">
        <v>2579928</v>
      </c>
      <c r="E1005" s="173">
        <v>0</v>
      </c>
    </row>
    <row r="1006" spans="3:5">
      <c r="C1006" s="176" t="s">
        <v>1220</v>
      </c>
      <c r="D1006" s="173">
        <v>223499064</v>
      </c>
      <c r="E1006" s="173">
        <v>159598516.93000001</v>
      </c>
    </row>
    <row r="1007" spans="3:5">
      <c r="C1007" s="177" t="s">
        <v>1221</v>
      </c>
      <c r="D1007" s="173">
        <v>1720224</v>
      </c>
      <c r="E1007" s="173">
        <v>0</v>
      </c>
    </row>
    <row r="1008" spans="3:5">
      <c r="C1008" s="176" t="s">
        <v>1222</v>
      </c>
      <c r="D1008" s="173">
        <v>805138</v>
      </c>
      <c r="E1008" s="173">
        <v>0</v>
      </c>
    </row>
    <row r="1009" spans="3:5">
      <c r="C1009" s="177" t="s">
        <v>1223</v>
      </c>
      <c r="D1009" s="173">
        <v>2792959</v>
      </c>
      <c r="E1009" s="173">
        <v>0</v>
      </c>
    </row>
    <row r="1010" spans="3:5">
      <c r="C1010" s="176" t="s">
        <v>1224</v>
      </c>
      <c r="D1010" s="173">
        <v>923196</v>
      </c>
      <c r="E1010" s="173">
        <v>0</v>
      </c>
    </row>
    <row r="1011" spans="3:5">
      <c r="C1011" s="177" t="s">
        <v>1225</v>
      </c>
      <c r="D1011" s="173">
        <v>2579928</v>
      </c>
      <c r="E1011" s="173">
        <v>0</v>
      </c>
    </row>
    <row r="1012" spans="3:5">
      <c r="C1012" s="176" t="s">
        <v>1226</v>
      </c>
      <c r="D1012" s="173">
        <v>597164</v>
      </c>
      <c r="E1012" s="173">
        <v>0</v>
      </c>
    </row>
    <row r="1013" spans="3:5">
      <c r="C1013" s="177" t="s">
        <v>1227</v>
      </c>
      <c r="D1013" s="173">
        <v>53693227</v>
      </c>
      <c r="E1013" s="173">
        <v>44822840.18</v>
      </c>
    </row>
    <row r="1014" spans="3:5">
      <c r="C1014" s="176" t="s">
        <v>1228</v>
      </c>
      <c r="D1014" s="173">
        <v>923196</v>
      </c>
      <c r="E1014" s="173">
        <v>0</v>
      </c>
    </row>
    <row r="1015" spans="3:5">
      <c r="C1015" s="177" t="s">
        <v>1229</v>
      </c>
      <c r="D1015" s="173">
        <v>597164</v>
      </c>
      <c r="E1015" s="173">
        <v>0</v>
      </c>
    </row>
    <row r="1016" spans="3:5">
      <c r="C1016" s="176" t="s">
        <v>1230</v>
      </c>
      <c r="D1016" s="173">
        <v>9591650</v>
      </c>
      <c r="E1016" s="173">
        <v>0</v>
      </c>
    </row>
    <row r="1017" spans="3:5">
      <c r="C1017" s="177" t="s">
        <v>1231</v>
      </c>
      <c r="D1017" s="173">
        <v>1738075</v>
      </c>
      <c r="E1017" s="173">
        <v>0</v>
      </c>
    </row>
    <row r="1018" spans="3:5">
      <c r="C1018" s="176" t="s">
        <v>1232</v>
      </c>
      <c r="D1018" s="173">
        <v>13954365</v>
      </c>
      <c r="E1018" s="173">
        <v>0</v>
      </c>
    </row>
    <row r="1019" spans="3:5">
      <c r="C1019" s="177" t="s">
        <v>1233</v>
      </c>
      <c r="D1019" s="173">
        <v>2280776</v>
      </c>
      <c r="E1019" s="173">
        <v>0</v>
      </c>
    </row>
    <row r="1020" spans="3:5">
      <c r="C1020" s="176" t="s">
        <v>1234</v>
      </c>
      <c r="D1020" s="173">
        <v>4224262</v>
      </c>
      <c r="E1020" s="173">
        <v>0</v>
      </c>
    </row>
    <row r="1021" spans="3:5">
      <c r="C1021" s="177" t="s">
        <v>1235</v>
      </c>
      <c r="D1021" s="173">
        <v>1761878</v>
      </c>
      <c r="E1021" s="173">
        <v>0</v>
      </c>
    </row>
    <row r="1022" spans="3:5">
      <c r="C1022" s="176" t="s">
        <v>1236</v>
      </c>
      <c r="D1022" s="173">
        <v>4272721</v>
      </c>
      <c r="E1022" s="173">
        <v>0</v>
      </c>
    </row>
    <row r="1023" spans="3:5">
      <c r="C1023" s="177" t="s">
        <v>1237</v>
      </c>
      <c r="D1023" s="173">
        <v>2555844</v>
      </c>
      <c r="E1023" s="173">
        <v>0</v>
      </c>
    </row>
    <row r="1024" spans="3:5">
      <c r="C1024" s="176" t="s">
        <v>1238</v>
      </c>
      <c r="D1024" s="173">
        <v>2555842</v>
      </c>
      <c r="E1024" s="173">
        <v>0</v>
      </c>
    </row>
    <row r="1025" spans="3:5">
      <c r="C1025" s="177" t="s">
        <v>1239</v>
      </c>
      <c r="D1025" s="173">
        <v>2611503</v>
      </c>
      <c r="E1025" s="173">
        <v>0</v>
      </c>
    </row>
    <row r="1026" spans="3:5">
      <c r="C1026" s="176" t="s">
        <v>1240</v>
      </c>
      <c r="D1026" s="173">
        <v>2611503</v>
      </c>
      <c r="E1026" s="173">
        <v>0</v>
      </c>
    </row>
    <row r="1027" spans="3:5">
      <c r="C1027" s="177" t="s">
        <v>1241</v>
      </c>
      <c r="D1027" s="173">
        <v>0</v>
      </c>
      <c r="E1027" s="173">
        <v>0</v>
      </c>
    </row>
    <row r="1028" spans="3:5">
      <c r="C1028" s="176" t="s">
        <v>1242</v>
      </c>
      <c r="D1028" s="173">
        <v>4100000</v>
      </c>
      <c r="E1028" s="173">
        <v>0</v>
      </c>
    </row>
    <row r="1029" spans="3:5">
      <c r="C1029" s="177" t="s">
        <v>1243</v>
      </c>
      <c r="D1029" s="173">
        <v>575149</v>
      </c>
      <c r="E1029" s="173">
        <v>0</v>
      </c>
    </row>
    <row r="1030" spans="3:5">
      <c r="C1030" s="176" t="s">
        <v>1244</v>
      </c>
      <c r="D1030" s="173">
        <v>2555845</v>
      </c>
      <c r="E1030" s="173">
        <v>0</v>
      </c>
    </row>
    <row r="1031" spans="3:5">
      <c r="C1031" s="177" t="s">
        <v>1245</v>
      </c>
      <c r="D1031" s="173">
        <v>498000</v>
      </c>
      <c r="E1031" s="173">
        <v>0</v>
      </c>
    </row>
    <row r="1032" spans="3:5">
      <c r="C1032" s="174" t="s">
        <v>245</v>
      </c>
      <c r="D1032" s="175">
        <v>0</v>
      </c>
      <c r="E1032" s="175">
        <v>14810326.800000001</v>
      </c>
    </row>
    <row r="1033" spans="3:5">
      <c r="C1033" s="177" t="s">
        <v>1246</v>
      </c>
      <c r="D1033" s="173">
        <v>0</v>
      </c>
      <c r="E1033" s="173">
        <v>0</v>
      </c>
    </row>
    <row r="1034" spans="3:5">
      <c r="C1034" s="176" t="s">
        <v>1247</v>
      </c>
      <c r="D1034" s="173">
        <v>0</v>
      </c>
      <c r="E1034" s="173">
        <v>14476725.92</v>
      </c>
    </row>
    <row r="1035" spans="3:5">
      <c r="C1035" s="177" t="s">
        <v>1248</v>
      </c>
      <c r="D1035" s="173">
        <v>0</v>
      </c>
      <c r="E1035" s="173">
        <v>333600.88</v>
      </c>
    </row>
    <row r="1036" spans="3:5">
      <c r="C1036" s="172" t="s">
        <v>255</v>
      </c>
      <c r="D1036" s="173">
        <v>835122585</v>
      </c>
      <c r="E1036" s="173">
        <v>226528852.43000001</v>
      </c>
    </row>
    <row r="1037" spans="3:5">
      <c r="C1037" s="174" t="s">
        <v>243</v>
      </c>
      <c r="D1037" s="175">
        <v>835122585</v>
      </c>
      <c r="E1037" s="175">
        <v>226528852.43000001</v>
      </c>
    </row>
    <row r="1038" spans="3:5">
      <c r="C1038" s="176" t="s">
        <v>1249</v>
      </c>
      <c r="D1038" s="173">
        <v>2030470</v>
      </c>
      <c r="E1038" s="173">
        <v>0</v>
      </c>
    </row>
    <row r="1039" spans="3:5">
      <c r="C1039" s="177" t="s">
        <v>1250</v>
      </c>
      <c r="D1039" s="173">
        <v>4617578</v>
      </c>
      <c r="E1039" s="173">
        <v>0</v>
      </c>
    </row>
    <row r="1040" spans="3:5">
      <c r="C1040" s="176" t="s">
        <v>1251</v>
      </c>
      <c r="D1040" s="173">
        <v>0</v>
      </c>
      <c r="E1040" s="173">
        <v>0</v>
      </c>
    </row>
    <row r="1041" spans="3:5">
      <c r="C1041" s="177" t="s">
        <v>1252</v>
      </c>
      <c r="D1041" s="173">
        <v>2030470</v>
      </c>
      <c r="E1041" s="173">
        <v>0</v>
      </c>
    </row>
    <row r="1042" spans="3:5">
      <c r="C1042" s="176" t="s">
        <v>1253</v>
      </c>
      <c r="D1042" s="173">
        <v>0</v>
      </c>
      <c r="E1042" s="173">
        <v>0</v>
      </c>
    </row>
    <row r="1043" spans="3:5">
      <c r="C1043" s="177" t="s">
        <v>1254</v>
      </c>
      <c r="D1043" s="173">
        <v>6731310</v>
      </c>
      <c r="E1043" s="173">
        <v>0</v>
      </c>
    </row>
    <row r="1044" spans="3:5">
      <c r="C1044" s="176" t="s">
        <v>1255</v>
      </c>
      <c r="D1044" s="173">
        <v>0</v>
      </c>
      <c r="E1044" s="173">
        <v>0</v>
      </c>
    </row>
    <row r="1045" spans="3:5">
      <c r="C1045" s="177" t="s">
        <v>1256</v>
      </c>
      <c r="D1045" s="173">
        <v>1253439</v>
      </c>
      <c r="E1045" s="173">
        <v>0</v>
      </c>
    </row>
    <row r="1046" spans="3:5">
      <c r="C1046" s="176" t="s">
        <v>1257</v>
      </c>
      <c r="D1046" s="173">
        <v>0</v>
      </c>
      <c r="E1046" s="173">
        <v>0</v>
      </c>
    </row>
    <row r="1047" spans="3:5">
      <c r="C1047" s="177" t="s">
        <v>1258</v>
      </c>
      <c r="D1047" s="173">
        <v>1073222</v>
      </c>
      <c r="E1047" s="173">
        <v>3714372.2</v>
      </c>
    </row>
    <row r="1048" spans="3:5">
      <c r="C1048" s="176" t="s">
        <v>1259</v>
      </c>
      <c r="D1048" s="173">
        <v>2790925</v>
      </c>
      <c r="E1048" s="173">
        <v>0</v>
      </c>
    </row>
    <row r="1049" spans="3:5">
      <c r="C1049" s="177" t="s">
        <v>1260</v>
      </c>
      <c r="D1049" s="173">
        <v>2790925</v>
      </c>
      <c r="E1049" s="173">
        <v>0</v>
      </c>
    </row>
    <row r="1050" spans="3:5">
      <c r="C1050" s="176" t="s">
        <v>1261</v>
      </c>
      <c r="D1050" s="173">
        <v>777731</v>
      </c>
      <c r="E1050" s="173">
        <v>0</v>
      </c>
    </row>
    <row r="1051" spans="3:5">
      <c r="C1051" s="177" t="s">
        <v>1262</v>
      </c>
      <c r="D1051" s="173">
        <v>22315101</v>
      </c>
      <c r="E1051" s="173">
        <v>3221986.22</v>
      </c>
    </row>
    <row r="1052" spans="3:5">
      <c r="C1052" s="176" t="s">
        <v>1263</v>
      </c>
      <c r="D1052" s="173">
        <v>78916280</v>
      </c>
      <c r="E1052" s="173">
        <v>19520783.469999999</v>
      </c>
    </row>
    <row r="1053" spans="3:5">
      <c r="C1053" s="177" t="s">
        <v>1264</v>
      </c>
      <c r="D1053" s="173">
        <v>4081155</v>
      </c>
      <c r="E1053" s="173">
        <v>0</v>
      </c>
    </row>
    <row r="1054" spans="3:5">
      <c r="C1054" s="176" t="s">
        <v>1265</v>
      </c>
      <c r="D1054" s="173">
        <v>20000000</v>
      </c>
      <c r="E1054" s="173">
        <v>0</v>
      </c>
    </row>
    <row r="1055" spans="3:5">
      <c r="C1055" s="177" t="s">
        <v>1266</v>
      </c>
      <c r="D1055" s="173">
        <v>4125127</v>
      </c>
      <c r="E1055" s="173">
        <v>0</v>
      </c>
    </row>
    <row r="1056" spans="3:5">
      <c r="C1056" s="176" t="s">
        <v>1267</v>
      </c>
      <c r="D1056" s="173">
        <v>7364139</v>
      </c>
      <c r="E1056" s="173">
        <v>0</v>
      </c>
    </row>
    <row r="1057" spans="3:5">
      <c r="C1057" s="177" t="s">
        <v>1268</v>
      </c>
      <c r="D1057" s="173">
        <v>5848496</v>
      </c>
      <c r="E1057" s="173">
        <v>0</v>
      </c>
    </row>
    <row r="1058" spans="3:5">
      <c r="C1058" s="176" t="s">
        <v>1269</v>
      </c>
      <c r="D1058" s="173">
        <v>4125127</v>
      </c>
      <c r="E1058" s="173">
        <v>0</v>
      </c>
    </row>
    <row r="1059" spans="3:5">
      <c r="C1059" s="177" t="s">
        <v>1270</v>
      </c>
      <c r="D1059" s="173">
        <v>1411678</v>
      </c>
      <c r="E1059" s="173">
        <v>0</v>
      </c>
    </row>
    <row r="1060" spans="3:5">
      <c r="C1060" s="176" t="s">
        <v>1271</v>
      </c>
      <c r="D1060" s="173">
        <v>2080338</v>
      </c>
      <c r="E1060" s="173">
        <v>0</v>
      </c>
    </row>
    <row r="1061" spans="3:5">
      <c r="C1061" s="177" t="s">
        <v>1272</v>
      </c>
      <c r="D1061" s="173">
        <v>1901132</v>
      </c>
      <c r="E1061" s="173">
        <v>0</v>
      </c>
    </row>
    <row r="1062" spans="3:5">
      <c r="C1062" s="176" t="s">
        <v>1273</v>
      </c>
      <c r="D1062" s="173">
        <v>2589059</v>
      </c>
      <c r="E1062" s="173">
        <v>0</v>
      </c>
    </row>
    <row r="1063" spans="3:5">
      <c r="C1063" s="176" t="s">
        <v>1274</v>
      </c>
      <c r="D1063" s="173">
        <v>22105301</v>
      </c>
      <c r="E1063" s="173">
        <v>13446167.949999999</v>
      </c>
    </row>
    <row r="1064" spans="3:5">
      <c r="C1064" s="177" t="s">
        <v>1275</v>
      </c>
      <c r="D1064" s="173">
        <v>5881088</v>
      </c>
      <c r="E1064" s="173">
        <v>0</v>
      </c>
    </row>
    <row r="1065" spans="3:5">
      <c r="C1065" s="176" t="s">
        <v>1276</v>
      </c>
      <c r="D1065" s="173">
        <v>3000000</v>
      </c>
      <c r="E1065" s="173">
        <v>0</v>
      </c>
    </row>
    <row r="1066" spans="3:5">
      <c r="C1066" s="177" t="s">
        <v>1277</v>
      </c>
      <c r="D1066" s="173">
        <v>5404360</v>
      </c>
      <c r="E1066" s="173">
        <v>3089463.31</v>
      </c>
    </row>
    <row r="1067" spans="3:5">
      <c r="C1067" s="176" t="s">
        <v>1278</v>
      </c>
      <c r="D1067" s="173">
        <v>1759695</v>
      </c>
      <c r="E1067" s="173">
        <v>0</v>
      </c>
    </row>
    <row r="1068" spans="3:5">
      <c r="C1068" s="177" t="s">
        <v>1279</v>
      </c>
      <c r="D1068" s="173">
        <v>5881088</v>
      </c>
      <c r="E1068" s="173">
        <v>0</v>
      </c>
    </row>
    <row r="1069" spans="3:5">
      <c r="C1069" s="176" t="s">
        <v>1280</v>
      </c>
      <c r="D1069" s="173">
        <v>1104373</v>
      </c>
      <c r="E1069" s="173">
        <v>0</v>
      </c>
    </row>
    <row r="1070" spans="3:5">
      <c r="C1070" s="177" t="s">
        <v>1281</v>
      </c>
      <c r="D1070" s="173">
        <v>4076234</v>
      </c>
      <c r="E1070" s="173">
        <v>0</v>
      </c>
    </row>
    <row r="1071" spans="3:5">
      <c r="C1071" s="176" t="s">
        <v>1282</v>
      </c>
      <c r="D1071" s="173">
        <v>0</v>
      </c>
      <c r="E1071" s="173">
        <v>0</v>
      </c>
    </row>
    <row r="1072" spans="3:5">
      <c r="C1072" s="177" t="s">
        <v>1283</v>
      </c>
      <c r="D1072" s="173">
        <v>4076234</v>
      </c>
      <c r="E1072" s="173">
        <v>0</v>
      </c>
    </row>
    <row r="1073" spans="3:5">
      <c r="C1073" s="176" t="s">
        <v>1284</v>
      </c>
      <c r="D1073" s="173">
        <v>2080338</v>
      </c>
      <c r="E1073" s="173">
        <v>0</v>
      </c>
    </row>
    <row r="1074" spans="3:5">
      <c r="C1074" s="177" t="s">
        <v>1285</v>
      </c>
      <c r="D1074" s="173">
        <v>779923</v>
      </c>
      <c r="E1074" s="173">
        <v>0</v>
      </c>
    </row>
    <row r="1075" spans="3:5">
      <c r="C1075" s="176" t="s">
        <v>1286</v>
      </c>
      <c r="D1075" s="173">
        <v>1769301</v>
      </c>
      <c r="E1075" s="173">
        <v>0</v>
      </c>
    </row>
    <row r="1076" spans="3:5">
      <c r="C1076" s="176" t="s">
        <v>1287</v>
      </c>
      <c r="D1076" s="173">
        <v>779923</v>
      </c>
      <c r="E1076" s="173">
        <v>0</v>
      </c>
    </row>
    <row r="1077" spans="3:5">
      <c r="C1077" s="176" t="s">
        <v>1288</v>
      </c>
      <c r="D1077" s="173">
        <v>779923</v>
      </c>
      <c r="E1077" s="173">
        <v>0</v>
      </c>
    </row>
    <row r="1078" spans="3:5">
      <c r="C1078" s="177" t="s">
        <v>1289</v>
      </c>
      <c r="D1078" s="173">
        <v>141034127</v>
      </c>
      <c r="E1078" s="173">
        <v>9174441.0700000003</v>
      </c>
    </row>
    <row r="1079" spans="3:5">
      <c r="C1079" s="176" t="s">
        <v>1290</v>
      </c>
      <c r="D1079" s="173">
        <v>3856383</v>
      </c>
      <c r="E1079" s="173">
        <v>0</v>
      </c>
    </row>
    <row r="1080" spans="3:5">
      <c r="C1080" s="177" t="s">
        <v>1291</v>
      </c>
      <c r="D1080" s="173">
        <v>46924815</v>
      </c>
      <c r="E1080" s="173">
        <v>0</v>
      </c>
    </row>
    <row r="1081" spans="3:5">
      <c r="C1081" s="176" t="s">
        <v>1292</v>
      </c>
      <c r="D1081" s="173">
        <v>5499812</v>
      </c>
      <c r="E1081" s="173">
        <v>0</v>
      </c>
    </row>
    <row r="1082" spans="3:5">
      <c r="C1082" s="177" t="s">
        <v>1293</v>
      </c>
      <c r="D1082" s="173">
        <v>38071704</v>
      </c>
      <c r="E1082" s="173">
        <v>0</v>
      </c>
    </row>
    <row r="1083" spans="3:5">
      <c r="C1083" s="176" t="s">
        <v>1294</v>
      </c>
      <c r="D1083" s="173">
        <v>3850402</v>
      </c>
      <c r="E1083" s="173">
        <v>0</v>
      </c>
    </row>
    <row r="1084" spans="3:5">
      <c r="C1084" s="177" t="s">
        <v>1295</v>
      </c>
      <c r="D1084" s="173">
        <v>4783393</v>
      </c>
      <c r="E1084" s="173">
        <v>0</v>
      </c>
    </row>
    <row r="1085" spans="3:5">
      <c r="C1085" s="176" t="s">
        <v>1296</v>
      </c>
      <c r="D1085" s="173">
        <v>1376080</v>
      </c>
      <c r="E1085" s="173">
        <v>0</v>
      </c>
    </row>
    <row r="1086" spans="3:5">
      <c r="C1086" s="177" t="s">
        <v>1297</v>
      </c>
      <c r="D1086" s="173">
        <v>5881087</v>
      </c>
      <c r="E1086" s="173">
        <v>0</v>
      </c>
    </row>
    <row r="1087" spans="3:5">
      <c r="C1087" s="176" t="s">
        <v>1298</v>
      </c>
      <c r="D1087" s="173">
        <v>9721888</v>
      </c>
      <c r="E1087" s="173">
        <v>0</v>
      </c>
    </row>
    <row r="1088" spans="3:5">
      <c r="C1088" s="177" t="s">
        <v>1299</v>
      </c>
      <c r="D1088" s="173">
        <v>10000000</v>
      </c>
      <c r="E1088" s="173">
        <v>0</v>
      </c>
    </row>
    <row r="1089" spans="3:5">
      <c r="C1089" s="176" t="s">
        <v>1300</v>
      </c>
      <c r="D1089" s="173">
        <v>4076234</v>
      </c>
      <c r="E1089" s="173">
        <v>0</v>
      </c>
    </row>
    <row r="1090" spans="3:5">
      <c r="C1090" s="177" t="s">
        <v>1301</v>
      </c>
      <c r="D1090" s="173">
        <v>4076234</v>
      </c>
      <c r="E1090" s="173">
        <v>0</v>
      </c>
    </row>
    <row r="1091" spans="3:5">
      <c r="C1091" s="176" t="s">
        <v>1302</v>
      </c>
      <c r="D1091" s="173">
        <v>5881088</v>
      </c>
      <c r="E1091" s="173">
        <v>0</v>
      </c>
    </row>
    <row r="1092" spans="3:5">
      <c r="C1092" s="177" t="s">
        <v>1303</v>
      </c>
      <c r="D1092" s="173">
        <v>5963974</v>
      </c>
      <c r="E1092" s="173">
        <v>0</v>
      </c>
    </row>
    <row r="1093" spans="3:5">
      <c r="C1093" s="176" t="s">
        <v>1304</v>
      </c>
      <c r="D1093" s="173">
        <v>26126598</v>
      </c>
      <c r="E1093" s="173">
        <v>0</v>
      </c>
    </row>
    <row r="1094" spans="3:5">
      <c r="C1094" s="177" t="s">
        <v>1305</v>
      </c>
      <c r="D1094" s="173">
        <v>61031571</v>
      </c>
      <c r="E1094" s="173">
        <v>55786429.340000004</v>
      </c>
    </row>
    <row r="1095" spans="3:5">
      <c r="C1095" s="176" t="s">
        <v>1306</v>
      </c>
      <c r="D1095" s="173">
        <v>5963974</v>
      </c>
      <c r="E1095" s="173">
        <v>0</v>
      </c>
    </row>
    <row r="1096" spans="3:5">
      <c r="C1096" s="177" t="s">
        <v>1307</v>
      </c>
      <c r="D1096" s="173">
        <v>4073271</v>
      </c>
      <c r="E1096" s="173">
        <v>0</v>
      </c>
    </row>
    <row r="1097" spans="3:5">
      <c r="C1097" s="176" t="s">
        <v>1308</v>
      </c>
      <c r="D1097" s="173">
        <v>15000000</v>
      </c>
      <c r="E1097" s="173">
        <v>0</v>
      </c>
    </row>
    <row r="1098" spans="3:5">
      <c r="C1098" s="177" t="s">
        <v>1309</v>
      </c>
      <c r="D1098" s="173">
        <v>9000000</v>
      </c>
      <c r="E1098" s="173">
        <v>0</v>
      </c>
    </row>
    <row r="1099" spans="3:5">
      <c r="C1099" s="176" t="s">
        <v>1310</v>
      </c>
      <c r="D1099" s="173">
        <v>183602467</v>
      </c>
      <c r="E1099" s="173">
        <v>118575208.86999999</v>
      </c>
    </row>
    <row r="1100" spans="3:5">
      <c r="C1100" s="177" t="s">
        <v>1311</v>
      </c>
      <c r="D1100" s="173">
        <v>498000</v>
      </c>
      <c r="E1100" s="173">
        <v>0</v>
      </c>
    </row>
    <row r="1101" spans="3:5">
      <c r="C1101" s="176" t="s">
        <v>1312</v>
      </c>
      <c r="D1101" s="173">
        <v>0</v>
      </c>
      <c r="E1101" s="173">
        <v>0</v>
      </c>
    </row>
    <row r="1102" spans="3:5">
      <c r="C1102" s="177" t="s">
        <v>1313</v>
      </c>
      <c r="D1102" s="173">
        <v>498000</v>
      </c>
      <c r="E1102" s="173">
        <v>0</v>
      </c>
    </row>
    <row r="1103" spans="3:5">
      <c r="C1103" s="176" t="s">
        <v>1314</v>
      </c>
      <c r="D1103" s="173">
        <v>0</v>
      </c>
      <c r="E1103" s="173">
        <v>0</v>
      </c>
    </row>
    <row r="1104" spans="3:5">
      <c r="C1104" s="177" t="s">
        <v>1315</v>
      </c>
      <c r="D1104" s="173">
        <v>0</v>
      </c>
      <c r="E1104" s="173">
        <v>0</v>
      </c>
    </row>
    <row r="1105" spans="3:5">
      <c r="C1105" s="172" t="s">
        <v>274</v>
      </c>
      <c r="D1105" s="173">
        <v>1670250027</v>
      </c>
      <c r="E1105" s="173">
        <v>267527146.83000001</v>
      </c>
    </row>
    <row r="1106" spans="3:5">
      <c r="C1106" s="174" t="s">
        <v>243</v>
      </c>
      <c r="D1106" s="175">
        <v>1328199092</v>
      </c>
      <c r="E1106" s="175">
        <v>237297423.22000003</v>
      </c>
    </row>
    <row r="1107" spans="3:5">
      <c r="C1107" s="176" t="s">
        <v>1316</v>
      </c>
      <c r="D1107" s="173">
        <v>21411478</v>
      </c>
      <c r="E1107" s="173">
        <v>0</v>
      </c>
    </row>
    <row r="1108" spans="3:5">
      <c r="C1108" s="177" t="s">
        <v>1317</v>
      </c>
      <c r="D1108" s="173">
        <v>44000000</v>
      </c>
      <c r="E1108" s="173">
        <v>0</v>
      </c>
    </row>
    <row r="1109" spans="3:5">
      <c r="C1109" s="176" t="s">
        <v>1318</v>
      </c>
      <c r="D1109" s="173">
        <v>1111230</v>
      </c>
      <c r="E1109" s="173">
        <v>0</v>
      </c>
    </row>
    <row r="1110" spans="3:5">
      <c r="C1110" s="177" t="s">
        <v>1319</v>
      </c>
      <c r="D1110" s="173">
        <v>8000000</v>
      </c>
      <c r="E1110" s="173">
        <v>0</v>
      </c>
    </row>
    <row r="1111" spans="3:5">
      <c r="C1111" s="176" t="s">
        <v>1320</v>
      </c>
      <c r="D1111" s="173">
        <v>5001203</v>
      </c>
      <c r="E1111" s="173">
        <v>0</v>
      </c>
    </row>
    <row r="1112" spans="3:5">
      <c r="C1112" s="176" t="s">
        <v>1321</v>
      </c>
      <c r="D1112" s="173">
        <v>7256885</v>
      </c>
      <c r="E1112" s="173">
        <v>0</v>
      </c>
    </row>
    <row r="1113" spans="3:5">
      <c r="C1113" s="177" t="s">
        <v>1322</v>
      </c>
      <c r="D1113" s="173">
        <v>430669</v>
      </c>
      <c r="E1113" s="173">
        <v>0</v>
      </c>
    </row>
    <row r="1114" spans="3:5">
      <c r="C1114" s="176" t="s">
        <v>1323</v>
      </c>
      <c r="D1114" s="173">
        <v>9831681</v>
      </c>
      <c r="E1114" s="173">
        <v>0</v>
      </c>
    </row>
    <row r="1115" spans="3:5">
      <c r="C1115" s="177" t="s">
        <v>1324</v>
      </c>
      <c r="D1115" s="173">
        <v>4989515</v>
      </c>
      <c r="E1115" s="173">
        <v>0</v>
      </c>
    </row>
    <row r="1116" spans="3:5">
      <c r="C1116" s="176" t="s">
        <v>1325</v>
      </c>
      <c r="D1116" s="173">
        <v>7804941</v>
      </c>
      <c r="E1116" s="173">
        <v>5000000</v>
      </c>
    </row>
    <row r="1117" spans="3:5">
      <c r="C1117" s="176" t="s">
        <v>1326</v>
      </c>
      <c r="D1117" s="173">
        <v>3386383</v>
      </c>
      <c r="E1117" s="173">
        <v>0</v>
      </c>
    </row>
    <row r="1118" spans="3:5">
      <c r="C1118" s="176" t="s">
        <v>1327</v>
      </c>
      <c r="D1118" s="173">
        <v>56402241</v>
      </c>
      <c r="E1118" s="173">
        <v>0</v>
      </c>
    </row>
    <row r="1119" spans="3:5">
      <c r="C1119" s="177" t="s">
        <v>1328</v>
      </c>
      <c r="D1119" s="173">
        <v>19404819</v>
      </c>
      <c r="E1119" s="173">
        <v>0</v>
      </c>
    </row>
    <row r="1120" spans="3:5">
      <c r="C1120" s="176" t="s">
        <v>1329</v>
      </c>
      <c r="D1120" s="173">
        <v>5000000</v>
      </c>
      <c r="E1120" s="173">
        <v>0</v>
      </c>
    </row>
    <row r="1121" spans="3:5">
      <c r="C1121" s="177" t="s">
        <v>1330</v>
      </c>
      <c r="D1121" s="173">
        <v>1170135</v>
      </c>
      <c r="E1121" s="173">
        <v>0</v>
      </c>
    </row>
    <row r="1122" spans="3:5">
      <c r="C1122" s="176" t="s">
        <v>1331</v>
      </c>
      <c r="D1122" s="173">
        <v>16594591</v>
      </c>
      <c r="E1122" s="173">
        <v>0</v>
      </c>
    </row>
    <row r="1123" spans="3:5">
      <c r="C1123" s="177" t="s">
        <v>1332</v>
      </c>
      <c r="D1123" s="173">
        <v>2469363</v>
      </c>
      <c r="E1123" s="173">
        <v>0</v>
      </c>
    </row>
    <row r="1124" spans="3:5">
      <c r="C1124" s="176" t="s">
        <v>1333</v>
      </c>
      <c r="D1124" s="173">
        <v>5042740</v>
      </c>
      <c r="E1124" s="173">
        <v>0</v>
      </c>
    </row>
    <row r="1125" spans="3:5">
      <c r="C1125" s="177" t="s">
        <v>1334</v>
      </c>
      <c r="D1125" s="173">
        <v>111166406</v>
      </c>
      <c r="E1125" s="173">
        <v>54619652.640000001</v>
      </c>
    </row>
    <row r="1126" spans="3:5">
      <c r="C1126" s="176" t="s">
        <v>1335</v>
      </c>
      <c r="D1126" s="173">
        <v>56720062</v>
      </c>
      <c r="E1126" s="173">
        <v>37895348.479999997</v>
      </c>
    </row>
    <row r="1127" spans="3:5">
      <c r="C1127" s="177" t="s">
        <v>1336</v>
      </c>
      <c r="D1127" s="173">
        <v>5525987</v>
      </c>
      <c r="E1127" s="173">
        <v>0</v>
      </c>
    </row>
    <row r="1128" spans="3:5">
      <c r="C1128" s="176" t="s">
        <v>1337</v>
      </c>
      <c r="D1128" s="173">
        <v>40942547</v>
      </c>
      <c r="E1128" s="173">
        <v>29000000</v>
      </c>
    </row>
    <row r="1129" spans="3:5">
      <c r="C1129" s="177" t="s">
        <v>1338</v>
      </c>
      <c r="D1129" s="173">
        <v>6669416</v>
      </c>
      <c r="E1129" s="173">
        <v>0</v>
      </c>
    </row>
    <row r="1130" spans="3:5">
      <c r="C1130" s="176" t="s">
        <v>1339</v>
      </c>
      <c r="D1130" s="173">
        <v>30000000</v>
      </c>
      <c r="E1130" s="173">
        <v>0</v>
      </c>
    </row>
    <row r="1131" spans="3:5">
      <c r="C1131" s="177" t="s">
        <v>1340</v>
      </c>
      <c r="D1131" s="173">
        <v>103374369</v>
      </c>
      <c r="E1131" s="173">
        <v>0</v>
      </c>
    </row>
    <row r="1132" spans="3:5">
      <c r="C1132" s="176" t="s">
        <v>1341</v>
      </c>
      <c r="D1132" s="173">
        <v>13511580</v>
      </c>
      <c r="E1132" s="173">
        <v>0</v>
      </c>
    </row>
    <row r="1133" spans="3:5">
      <c r="C1133" s="177" t="s">
        <v>1342</v>
      </c>
      <c r="D1133" s="173">
        <v>538658</v>
      </c>
      <c r="E1133" s="173">
        <v>0</v>
      </c>
    </row>
    <row r="1134" spans="3:5">
      <c r="C1134" s="176" t="s">
        <v>1343</v>
      </c>
      <c r="D1134" s="173">
        <v>67056947</v>
      </c>
      <c r="E1134" s="173">
        <v>0</v>
      </c>
    </row>
    <row r="1135" spans="3:5">
      <c r="C1135" s="177" t="s">
        <v>1344</v>
      </c>
      <c r="D1135" s="173">
        <v>155656045</v>
      </c>
      <c r="E1135" s="173">
        <v>29401008.059999999</v>
      </c>
    </row>
    <row r="1136" spans="3:5">
      <c r="C1136" s="176" t="s">
        <v>1345</v>
      </c>
      <c r="D1136" s="173">
        <v>8000000</v>
      </c>
      <c r="E1136" s="173">
        <v>0</v>
      </c>
    </row>
    <row r="1137" spans="3:5">
      <c r="C1137" s="177" t="s">
        <v>1346</v>
      </c>
      <c r="D1137" s="173">
        <v>230794055</v>
      </c>
      <c r="E1137" s="173">
        <v>3986964</v>
      </c>
    </row>
    <row r="1138" spans="3:5">
      <c r="C1138" s="176" t="s">
        <v>1347</v>
      </c>
      <c r="D1138" s="173">
        <v>103935146</v>
      </c>
      <c r="E1138" s="173">
        <v>71039147.170000002</v>
      </c>
    </row>
    <row r="1139" spans="3:5">
      <c r="C1139" s="177" t="s">
        <v>1348</v>
      </c>
      <c r="D1139" s="173">
        <v>135000000</v>
      </c>
      <c r="E1139" s="173">
        <v>6355302.8700000001</v>
      </c>
    </row>
    <row r="1140" spans="3:5">
      <c r="C1140" s="176" t="s">
        <v>1349</v>
      </c>
      <c r="D1140" s="173">
        <v>40000000</v>
      </c>
      <c r="E1140" s="173">
        <v>0</v>
      </c>
    </row>
    <row r="1141" spans="3:5">
      <c r="C1141" s="174" t="s">
        <v>245</v>
      </c>
      <c r="D1141" s="175">
        <v>67749732</v>
      </c>
      <c r="E1141" s="175">
        <v>30229723.609999999</v>
      </c>
    </row>
    <row r="1142" spans="3:5">
      <c r="C1142" s="176" t="s">
        <v>1350</v>
      </c>
      <c r="D1142" s="173">
        <v>57208005</v>
      </c>
      <c r="E1142" s="173">
        <v>19854344.23</v>
      </c>
    </row>
    <row r="1143" spans="3:5">
      <c r="C1143" s="177" t="s">
        <v>1351</v>
      </c>
      <c r="D1143" s="173">
        <v>3555960</v>
      </c>
      <c r="E1143" s="173">
        <v>0</v>
      </c>
    </row>
    <row r="1144" spans="3:5">
      <c r="C1144" s="176" t="s">
        <v>1352</v>
      </c>
      <c r="D1144" s="173">
        <v>6985767</v>
      </c>
      <c r="E1144" s="173">
        <v>0</v>
      </c>
    </row>
    <row r="1145" spans="3:5">
      <c r="C1145" s="177" t="s">
        <v>1353</v>
      </c>
      <c r="D1145" s="173">
        <v>0</v>
      </c>
      <c r="E1145" s="173">
        <v>10375379.379999999</v>
      </c>
    </row>
    <row r="1146" spans="3:5">
      <c r="C1146" s="174" t="s">
        <v>246</v>
      </c>
      <c r="D1146" s="175">
        <v>274301203</v>
      </c>
      <c r="E1146" s="175">
        <v>0</v>
      </c>
    </row>
    <row r="1147" spans="3:5">
      <c r="C1147" s="177" t="s">
        <v>1354</v>
      </c>
      <c r="D1147" s="173">
        <v>274301203</v>
      </c>
      <c r="E1147" s="173">
        <v>0</v>
      </c>
    </row>
    <row r="1148" spans="3:5">
      <c r="C1148" s="172" t="s">
        <v>275</v>
      </c>
      <c r="D1148" s="173">
        <v>4088437272</v>
      </c>
      <c r="E1148" s="173">
        <v>589064092.00999999</v>
      </c>
    </row>
    <row r="1149" spans="3:5">
      <c r="C1149" s="174" t="s">
        <v>243</v>
      </c>
      <c r="D1149" s="175">
        <v>691977336</v>
      </c>
      <c r="E1149" s="175">
        <v>151551418.27000001</v>
      </c>
    </row>
    <row r="1150" spans="3:5">
      <c r="C1150" s="176" t="s">
        <v>1355</v>
      </c>
      <c r="D1150" s="173">
        <v>34603615</v>
      </c>
      <c r="E1150" s="173">
        <v>0</v>
      </c>
    </row>
    <row r="1151" spans="3:5">
      <c r="C1151" s="177" t="s">
        <v>1356</v>
      </c>
      <c r="D1151" s="173">
        <v>21000000</v>
      </c>
      <c r="E1151" s="173">
        <v>14132285.48</v>
      </c>
    </row>
    <row r="1152" spans="3:5">
      <c r="C1152" s="176" t="s">
        <v>1357</v>
      </c>
      <c r="D1152" s="173">
        <v>73507758</v>
      </c>
      <c r="E1152" s="173">
        <v>0</v>
      </c>
    </row>
    <row r="1153" spans="3:5">
      <c r="C1153" s="177" t="s">
        <v>1358</v>
      </c>
      <c r="D1153" s="173">
        <v>84027878</v>
      </c>
      <c r="E1153" s="173">
        <v>86056891.719999999</v>
      </c>
    </row>
    <row r="1154" spans="3:5">
      <c r="C1154" s="176" t="s">
        <v>1359</v>
      </c>
      <c r="D1154" s="173">
        <v>51610779</v>
      </c>
      <c r="E1154" s="173">
        <v>0</v>
      </c>
    </row>
    <row r="1155" spans="3:5">
      <c r="C1155" s="177" t="s">
        <v>1360</v>
      </c>
      <c r="D1155" s="173">
        <v>2542220</v>
      </c>
      <c r="E1155" s="173">
        <v>0</v>
      </c>
    </row>
    <row r="1156" spans="3:5">
      <c r="C1156" s="176" t="s">
        <v>1361</v>
      </c>
      <c r="D1156" s="173">
        <v>2542220</v>
      </c>
      <c r="E1156" s="173">
        <v>0</v>
      </c>
    </row>
    <row r="1157" spans="3:5">
      <c r="C1157" s="177" t="s">
        <v>1362</v>
      </c>
      <c r="D1157" s="173">
        <v>2523769</v>
      </c>
      <c r="E1157" s="173">
        <v>0</v>
      </c>
    </row>
    <row r="1158" spans="3:5">
      <c r="C1158" s="176" t="s">
        <v>1363</v>
      </c>
      <c r="D1158" s="173">
        <v>6071992</v>
      </c>
      <c r="E1158" s="173">
        <v>0</v>
      </c>
    </row>
    <row r="1159" spans="3:5">
      <c r="C1159" s="177" t="s">
        <v>1364</v>
      </c>
      <c r="D1159" s="173">
        <v>3689328</v>
      </c>
      <c r="E1159" s="173">
        <v>0</v>
      </c>
    </row>
    <row r="1160" spans="3:5">
      <c r="C1160" s="176" t="s">
        <v>1365</v>
      </c>
      <c r="D1160" s="173">
        <v>3689328</v>
      </c>
      <c r="E1160" s="173">
        <v>0</v>
      </c>
    </row>
    <row r="1161" spans="3:5">
      <c r="C1161" s="177" t="s">
        <v>1366</v>
      </c>
      <c r="D1161" s="173">
        <v>3689328</v>
      </c>
      <c r="E1161" s="173">
        <v>0</v>
      </c>
    </row>
    <row r="1162" spans="3:5">
      <c r="C1162" s="176" t="s">
        <v>1367</v>
      </c>
      <c r="D1162" s="173">
        <v>2523767</v>
      </c>
      <c r="E1162" s="173">
        <v>0</v>
      </c>
    </row>
    <row r="1163" spans="3:5">
      <c r="C1163" s="177" t="s">
        <v>1368</v>
      </c>
      <c r="D1163" s="173">
        <v>3689328</v>
      </c>
      <c r="E1163" s="173">
        <v>0</v>
      </c>
    </row>
    <row r="1164" spans="3:5">
      <c r="C1164" s="176" t="s">
        <v>1369</v>
      </c>
      <c r="D1164" s="173">
        <v>3689328</v>
      </c>
      <c r="E1164" s="173">
        <v>0</v>
      </c>
    </row>
    <row r="1165" spans="3:5">
      <c r="C1165" s="177" t="s">
        <v>1370</v>
      </c>
      <c r="D1165" s="173">
        <v>3689328</v>
      </c>
      <c r="E1165" s="173">
        <v>0</v>
      </c>
    </row>
    <row r="1166" spans="3:5">
      <c r="C1166" s="176" t="s">
        <v>1371</v>
      </c>
      <c r="D1166" s="173">
        <v>1407491</v>
      </c>
      <c r="E1166" s="173">
        <v>0</v>
      </c>
    </row>
    <row r="1167" spans="3:5">
      <c r="C1167" s="177" t="s">
        <v>1372</v>
      </c>
      <c r="D1167" s="173">
        <v>2113557</v>
      </c>
      <c r="E1167" s="173">
        <v>0</v>
      </c>
    </row>
    <row r="1168" spans="3:5">
      <c r="C1168" s="176" t="s">
        <v>1373</v>
      </c>
      <c r="D1168" s="173">
        <v>5103177</v>
      </c>
      <c r="E1168" s="173">
        <v>0</v>
      </c>
    </row>
    <row r="1169" spans="3:5">
      <c r="C1169" s="177" t="s">
        <v>1374</v>
      </c>
      <c r="D1169" s="173">
        <v>6071992</v>
      </c>
      <c r="E1169" s="173">
        <v>0</v>
      </c>
    </row>
    <row r="1170" spans="3:5">
      <c r="C1170" s="176" t="s">
        <v>1375</v>
      </c>
      <c r="D1170" s="173">
        <v>3609752</v>
      </c>
      <c r="E1170" s="173">
        <v>0</v>
      </c>
    </row>
    <row r="1171" spans="3:5">
      <c r="C1171" s="177" t="s">
        <v>1376</v>
      </c>
      <c r="D1171" s="173">
        <v>3689328</v>
      </c>
      <c r="E1171" s="173">
        <v>0</v>
      </c>
    </row>
    <row r="1172" spans="3:5">
      <c r="C1172" s="176" t="s">
        <v>1377</v>
      </c>
      <c r="D1172" s="173">
        <v>59238928</v>
      </c>
      <c r="E1172" s="173">
        <v>0</v>
      </c>
    </row>
    <row r="1173" spans="3:5">
      <c r="C1173" s="177" t="s">
        <v>1378</v>
      </c>
      <c r="D1173" s="173">
        <v>92860473</v>
      </c>
      <c r="E1173" s="173">
        <v>21157996.77</v>
      </c>
    </row>
    <row r="1174" spans="3:5">
      <c r="C1174" s="176" t="s">
        <v>1379</v>
      </c>
      <c r="D1174" s="173">
        <v>3689328</v>
      </c>
      <c r="E1174" s="173">
        <v>0</v>
      </c>
    </row>
    <row r="1175" spans="3:5">
      <c r="C1175" s="177" t="s">
        <v>1380</v>
      </c>
      <c r="D1175" s="173">
        <v>6071992</v>
      </c>
      <c r="E1175" s="173">
        <v>0</v>
      </c>
    </row>
    <row r="1176" spans="3:5">
      <c r="C1176" s="176" t="s">
        <v>1381</v>
      </c>
      <c r="D1176" s="173">
        <v>57592521</v>
      </c>
      <c r="E1176" s="173">
        <v>0</v>
      </c>
    </row>
    <row r="1177" spans="3:5">
      <c r="C1177" s="177" t="s">
        <v>1382</v>
      </c>
      <c r="D1177" s="173">
        <v>10000000</v>
      </c>
      <c r="E1177" s="173">
        <v>0</v>
      </c>
    </row>
    <row r="1178" spans="3:5">
      <c r="C1178" s="176" t="s">
        <v>1383</v>
      </c>
      <c r="D1178" s="173">
        <v>137438831</v>
      </c>
      <c r="E1178" s="173">
        <v>30204244.300000001</v>
      </c>
    </row>
    <row r="1179" spans="3:5">
      <c r="C1179" s="174" t="s">
        <v>245</v>
      </c>
      <c r="D1179" s="175">
        <v>240959936</v>
      </c>
      <c r="E1179" s="175">
        <v>50503325.159999996</v>
      </c>
    </row>
    <row r="1180" spans="3:5">
      <c r="C1180" s="176" t="s">
        <v>1384</v>
      </c>
      <c r="D1180" s="173">
        <v>207951833</v>
      </c>
      <c r="E1180" s="173">
        <v>22147719.149999999</v>
      </c>
    </row>
    <row r="1181" spans="3:5">
      <c r="C1181" s="177" t="s">
        <v>1385</v>
      </c>
      <c r="D1181" s="173">
        <v>33008103</v>
      </c>
      <c r="E1181" s="173">
        <v>28355606.010000002</v>
      </c>
    </row>
    <row r="1182" spans="3:5">
      <c r="C1182" s="174" t="s">
        <v>246</v>
      </c>
      <c r="D1182" s="175">
        <v>3155500000</v>
      </c>
      <c r="E1182" s="175">
        <v>387009348.58000004</v>
      </c>
    </row>
    <row r="1183" spans="3:5">
      <c r="C1183" s="177" t="s">
        <v>1386</v>
      </c>
      <c r="D1183" s="173">
        <v>3155500000</v>
      </c>
      <c r="E1183" s="173">
        <v>387009348.58000004</v>
      </c>
    </row>
    <row r="1184" spans="3:5">
      <c r="C1184" s="172" t="s">
        <v>256</v>
      </c>
      <c r="D1184" s="173">
        <v>3391840772</v>
      </c>
      <c r="E1184" s="173">
        <v>876639997.36000001</v>
      </c>
    </row>
    <row r="1185" spans="3:5">
      <c r="C1185" s="174" t="s">
        <v>243</v>
      </c>
      <c r="D1185" s="175">
        <v>3044735772</v>
      </c>
      <c r="E1185" s="175">
        <v>876639997.36000001</v>
      </c>
    </row>
    <row r="1186" spans="3:5">
      <c r="C1186" s="176" t="s">
        <v>1387</v>
      </c>
      <c r="D1186" s="173">
        <v>100001</v>
      </c>
      <c r="E1186" s="173">
        <v>0</v>
      </c>
    </row>
    <row r="1187" spans="3:5">
      <c r="C1187" s="177" t="s">
        <v>1388</v>
      </c>
      <c r="D1187" s="173">
        <v>887087444</v>
      </c>
      <c r="E1187" s="173">
        <v>0</v>
      </c>
    </row>
    <row r="1188" spans="3:5">
      <c r="C1188" s="176" t="s">
        <v>1389</v>
      </c>
      <c r="D1188" s="173">
        <v>130146458</v>
      </c>
      <c r="E1188" s="173">
        <v>0</v>
      </c>
    </row>
    <row r="1189" spans="3:5">
      <c r="C1189" s="177" t="s">
        <v>1390</v>
      </c>
      <c r="D1189" s="173">
        <v>0</v>
      </c>
      <c r="E1189" s="173">
        <v>44572767.579999998</v>
      </c>
    </row>
    <row r="1190" spans="3:5">
      <c r="C1190" s="176" t="s">
        <v>1391</v>
      </c>
      <c r="D1190" s="173">
        <v>11196288</v>
      </c>
      <c r="E1190" s="173">
        <v>0</v>
      </c>
    </row>
    <row r="1191" spans="3:5">
      <c r="C1191" s="177" t="s">
        <v>1392</v>
      </c>
      <c r="D1191" s="173">
        <v>16077858</v>
      </c>
      <c r="E1191" s="173">
        <v>0</v>
      </c>
    </row>
    <row r="1192" spans="3:5">
      <c r="C1192" s="176" t="s">
        <v>1393</v>
      </c>
      <c r="D1192" s="173">
        <v>3492752</v>
      </c>
      <c r="E1192" s="173">
        <v>0</v>
      </c>
    </row>
    <row r="1193" spans="3:5">
      <c r="C1193" s="177" t="s">
        <v>1394</v>
      </c>
      <c r="D1193" s="173">
        <v>3835091</v>
      </c>
      <c r="E1193" s="173">
        <v>3402857.55</v>
      </c>
    </row>
    <row r="1194" spans="3:5">
      <c r="C1194" s="176" t="s">
        <v>1395</v>
      </c>
      <c r="D1194" s="173">
        <v>2783204</v>
      </c>
      <c r="E1194" s="173">
        <v>2633104</v>
      </c>
    </row>
    <row r="1195" spans="3:5">
      <c r="C1195" s="177" t="s">
        <v>1396</v>
      </c>
      <c r="D1195" s="173">
        <v>1521692</v>
      </c>
      <c r="E1195" s="173">
        <v>0</v>
      </c>
    </row>
    <row r="1196" spans="3:5">
      <c r="C1196" s="176" t="s">
        <v>1397</v>
      </c>
      <c r="D1196" s="173">
        <v>10000000</v>
      </c>
      <c r="E1196" s="173">
        <v>8593594.4900000002</v>
      </c>
    </row>
    <row r="1197" spans="3:5">
      <c r="C1197" s="177" t="s">
        <v>1398</v>
      </c>
      <c r="D1197" s="173">
        <v>0</v>
      </c>
      <c r="E1197" s="173">
        <v>0</v>
      </c>
    </row>
    <row r="1198" spans="3:5">
      <c r="C1198" s="176" t="s">
        <v>1399</v>
      </c>
      <c r="D1198" s="173">
        <v>75000000</v>
      </c>
      <c r="E1198" s="173">
        <v>39696800.729999997</v>
      </c>
    </row>
    <row r="1199" spans="3:5">
      <c r="C1199" s="177" t="s">
        <v>1400</v>
      </c>
      <c r="D1199" s="173">
        <v>131058</v>
      </c>
      <c r="E1199" s="173">
        <v>0</v>
      </c>
    </row>
    <row r="1200" spans="3:5">
      <c r="C1200" s="176" t="s">
        <v>1401</v>
      </c>
      <c r="D1200" s="173">
        <v>50250419</v>
      </c>
      <c r="E1200" s="173">
        <v>24295927.98</v>
      </c>
    </row>
    <row r="1201" spans="3:5">
      <c r="C1201" s="177" t="s">
        <v>1402</v>
      </c>
      <c r="D1201" s="173">
        <v>45904305</v>
      </c>
      <c r="E1201" s="173">
        <v>20697479</v>
      </c>
    </row>
    <row r="1202" spans="3:5">
      <c r="C1202" s="176" t="s">
        <v>1403</v>
      </c>
      <c r="D1202" s="173">
        <v>70496679</v>
      </c>
      <c r="E1202" s="173">
        <v>35444289.990000002</v>
      </c>
    </row>
    <row r="1203" spans="3:5">
      <c r="C1203" s="177" t="s">
        <v>1404</v>
      </c>
      <c r="D1203" s="173">
        <v>9261623</v>
      </c>
      <c r="E1203" s="173">
        <v>0</v>
      </c>
    </row>
    <row r="1204" spans="3:5">
      <c r="C1204" s="176" t="s">
        <v>1405</v>
      </c>
      <c r="D1204" s="173">
        <v>92033458</v>
      </c>
      <c r="E1204" s="173">
        <v>55578857.399999999</v>
      </c>
    </row>
    <row r="1205" spans="3:5">
      <c r="C1205" s="177" t="s">
        <v>1406</v>
      </c>
      <c r="D1205" s="173">
        <v>811151</v>
      </c>
      <c r="E1205" s="173">
        <v>0</v>
      </c>
    </row>
    <row r="1206" spans="3:5">
      <c r="C1206" s="176" t="s">
        <v>1407</v>
      </c>
      <c r="D1206" s="173">
        <v>38549089</v>
      </c>
      <c r="E1206" s="173">
        <v>9381000</v>
      </c>
    </row>
    <row r="1207" spans="3:5">
      <c r="C1207" s="177" t="s">
        <v>1408</v>
      </c>
      <c r="D1207" s="173">
        <v>121446905</v>
      </c>
      <c r="E1207" s="173">
        <v>0</v>
      </c>
    </row>
    <row r="1208" spans="3:5">
      <c r="C1208" s="176" t="s">
        <v>1409</v>
      </c>
      <c r="D1208" s="173">
        <v>811351</v>
      </c>
      <c r="E1208" s="173">
        <v>0</v>
      </c>
    </row>
    <row r="1209" spans="3:5">
      <c r="C1209" s="177" t="s">
        <v>1410</v>
      </c>
      <c r="D1209" s="173">
        <v>72982996</v>
      </c>
      <c r="E1209" s="173">
        <v>48959189</v>
      </c>
    </row>
    <row r="1210" spans="3:5">
      <c r="C1210" s="176" t="s">
        <v>1411</v>
      </c>
      <c r="D1210" s="173">
        <v>2047022</v>
      </c>
      <c r="E1210" s="173">
        <v>0</v>
      </c>
    </row>
    <row r="1211" spans="3:5">
      <c r="C1211" s="177" t="s">
        <v>1412</v>
      </c>
      <c r="D1211" s="173">
        <v>24381867</v>
      </c>
      <c r="E1211" s="173">
        <v>0</v>
      </c>
    </row>
    <row r="1212" spans="3:5">
      <c r="C1212" s="176" t="s">
        <v>1413</v>
      </c>
      <c r="D1212" s="173">
        <v>93836919</v>
      </c>
      <c r="E1212" s="173">
        <v>0</v>
      </c>
    </row>
    <row r="1213" spans="3:5">
      <c r="C1213" s="177" t="s">
        <v>1414</v>
      </c>
      <c r="D1213" s="173">
        <v>787856</v>
      </c>
      <c r="E1213" s="173">
        <v>0</v>
      </c>
    </row>
    <row r="1214" spans="3:5">
      <c r="C1214" s="176" t="s">
        <v>1415</v>
      </c>
      <c r="D1214" s="173">
        <v>28490997</v>
      </c>
      <c r="E1214" s="173">
        <v>21065416</v>
      </c>
    </row>
    <row r="1215" spans="3:5">
      <c r="C1215" s="177" t="s">
        <v>1416</v>
      </c>
      <c r="D1215" s="173">
        <v>1578136</v>
      </c>
      <c r="E1215" s="173">
        <v>0</v>
      </c>
    </row>
    <row r="1216" spans="3:5">
      <c r="C1216" s="176" t="s">
        <v>1417</v>
      </c>
      <c r="D1216" s="173">
        <v>681879</v>
      </c>
      <c r="E1216" s="173">
        <v>0</v>
      </c>
    </row>
    <row r="1217" spans="3:5">
      <c r="C1217" s="176" t="s">
        <v>1418</v>
      </c>
      <c r="D1217" s="173">
        <v>861339</v>
      </c>
      <c r="E1217" s="173">
        <v>0</v>
      </c>
    </row>
    <row r="1218" spans="3:5">
      <c r="C1218" s="177" t="s">
        <v>1419</v>
      </c>
      <c r="D1218" s="173">
        <v>21532897</v>
      </c>
      <c r="E1218" s="173">
        <v>0</v>
      </c>
    </row>
    <row r="1219" spans="3:5">
      <c r="C1219" s="176" t="s">
        <v>1420</v>
      </c>
      <c r="D1219" s="173">
        <v>1375936</v>
      </c>
      <c r="E1219" s="173">
        <v>0</v>
      </c>
    </row>
    <row r="1220" spans="3:5">
      <c r="C1220" s="177" t="s">
        <v>1421</v>
      </c>
      <c r="D1220" s="173">
        <v>61878395</v>
      </c>
      <c r="E1220" s="173">
        <v>12549240.77</v>
      </c>
    </row>
    <row r="1221" spans="3:5">
      <c r="C1221" s="176" t="s">
        <v>1422</v>
      </c>
      <c r="D1221" s="173">
        <v>2658544</v>
      </c>
      <c r="E1221" s="173">
        <v>0</v>
      </c>
    </row>
    <row r="1222" spans="3:5">
      <c r="C1222" s="177" t="s">
        <v>1423</v>
      </c>
      <c r="D1222" s="173">
        <v>9413897</v>
      </c>
      <c r="E1222" s="173">
        <v>0</v>
      </c>
    </row>
    <row r="1223" spans="3:5">
      <c r="C1223" s="176" t="s">
        <v>1424</v>
      </c>
      <c r="D1223" s="173">
        <v>2658544</v>
      </c>
      <c r="E1223" s="173">
        <v>0</v>
      </c>
    </row>
    <row r="1224" spans="3:5">
      <c r="C1224" s="177" t="s">
        <v>1425</v>
      </c>
      <c r="D1224" s="173">
        <v>4988020</v>
      </c>
      <c r="E1224" s="173">
        <v>0</v>
      </c>
    </row>
    <row r="1225" spans="3:5">
      <c r="C1225" s="172" t="s">
        <v>1426</v>
      </c>
      <c r="D1225" s="173">
        <v>1366852</v>
      </c>
      <c r="E1225" s="173">
        <v>0</v>
      </c>
    </row>
    <row r="1226" spans="3:5">
      <c r="C1226" s="176" t="s">
        <v>1427</v>
      </c>
      <c r="D1226" s="173">
        <v>250000000</v>
      </c>
      <c r="E1226" s="173">
        <v>0</v>
      </c>
    </row>
    <row r="1227" spans="3:5">
      <c r="C1227" s="176" t="s">
        <v>1428</v>
      </c>
      <c r="D1227" s="173">
        <v>1173513</v>
      </c>
      <c r="E1227" s="173">
        <v>0</v>
      </c>
    </row>
    <row r="1228" spans="3:5">
      <c r="C1228" s="177" t="s">
        <v>1429</v>
      </c>
      <c r="D1228" s="173">
        <v>334551</v>
      </c>
      <c r="E1228" s="173">
        <v>0</v>
      </c>
    </row>
    <row r="1229" spans="3:5">
      <c r="C1229" s="176" t="s">
        <v>1430</v>
      </c>
      <c r="D1229" s="173">
        <v>926225</v>
      </c>
      <c r="E1229" s="173">
        <v>0</v>
      </c>
    </row>
    <row r="1230" spans="3:5">
      <c r="C1230" s="177" t="s">
        <v>1431</v>
      </c>
      <c r="D1230" s="173">
        <v>7299770</v>
      </c>
      <c r="E1230" s="173">
        <v>0</v>
      </c>
    </row>
    <row r="1231" spans="3:5">
      <c r="C1231" s="176" t="s">
        <v>1432</v>
      </c>
      <c r="D1231" s="173">
        <v>5047821</v>
      </c>
      <c r="E1231" s="173">
        <v>0</v>
      </c>
    </row>
    <row r="1232" spans="3:5">
      <c r="C1232" s="177" t="s">
        <v>1433</v>
      </c>
      <c r="D1232" s="173">
        <v>2423798</v>
      </c>
      <c r="E1232" s="173">
        <v>0</v>
      </c>
    </row>
    <row r="1233" spans="3:5">
      <c r="C1233" s="176" t="s">
        <v>1434</v>
      </c>
      <c r="D1233" s="173">
        <v>12177968</v>
      </c>
      <c r="E1233" s="173">
        <v>0</v>
      </c>
    </row>
    <row r="1234" spans="3:5">
      <c r="C1234" s="177" t="s">
        <v>1435</v>
      </c>
      <c r="D1234" s="173">
        <v>1307788</v>
      </c>
      <c r="E1234" s="173">
        <v>0</v>
      </c>
    </row>
    <row r="1235" spans="3:5">
      <c r="C1235" s="176" t="s">
        <v>1436</v>
      </c>
      <c r="D1235" s="173">
        <v>2419653</v>
      </c>
      <c r="E1235" s="173">
        <v>0</v>
      </c>
    </row>
    <row r="1236" spans="3:5">
      <c r="C1236" s="177" t="s">
        <v>1437</v>
      </c>
      <c r="D1236" s="173">
        <v>1523118</v>
      </c>
      <c r="E1236" s="173">
        <v>0</v>
      </c>
    </row>
    <row r="1237" spans="3:5">
      <c r="C1237" s="176" t="s">
        <v>1438</v>
      </c>
      <c r="D1237" s="173">
        <v>0</v>
      </c>
      <c r="E1237" s="173">
        <v>24497200</v>
      </c>
    </row>
    <row r="1238" spans="3:5">
      <c r="C1238" s="177" t="s">
        <v>1439</v>
      </c>
      <c r="D1238" s="173">
        <v>1523118</v>
      </c>
      <c r="E1238" s="173">
        <v>0</v>
      </c>
    </row>
    <row r="1239" spans="3:5">
      <c r="C1239" s="176" t="s">
        <v>1440</v>
      </c>
      <c r="D1239" s="173">
        <v>1493665</v>
      </c>
      <c r="E1239" s="173">
        <v>0</v>
      </c>
    </row>
    <row r="1240" spans="3:5">
      <c r="C1240" s="177" t="s">
        <v>1441</v>
      </c>
      <c r="D1240" s="173">
        <v>2413782</v>
      </c>
      <c r="E1240" s="173">
        <v>0</v>
      </c>
    </row>
    <row r="1241" spans="3:5">
      <c r="C1241" s="176" t="s">
        <v>1442</v>
      </c>
      <c r="D1241" s="173">
        <v>1493665</v>
      </c>
      <c r="E1241" s="173">
        <v>0</v>
      </c>
    </row>
    <row r="1242" spans="3:5">
      <c r="C1242" s="177" t="s">
        <v>1443</v>
      </c>
      <c r="D1242" s="173">
        <v>2731352</v>
      </c>
      <c r="E1242" s="173">
        <v>0</v>
      </c>
    </row>
    <row r="1243" spans="3:5">
      <c r="C1243" s="176" t="s">
        <v>1444</v>
      </c>
      <c r="D1243" s="173">
        <v>1665477</v>
      </c>
      <c r="E1243" s="173">
        <v>0</v>
      </c>
    </row>
    <row r="1244" spans="3:5">
      <c r="C1244" s="177" t="s">
        <v>1445</v>
      </c>
      <c r="D1244" s="173">
        <v>1000000</v>
      </c>
      <c r="E1244" s="173">
        <v>0</v>
      </c>
    </row>
    <row r="1245" spans="3:5">
      <c r="C1245" s="176" t="s">
        <v>1446</v>
      </c>
      <c r="D1245" s="173">
        <v>23000000</v>
      </c>
      <c r="E1245" s="173">
        <v>0</v>
      </c>
    </row>
    <row r="1246" spans="3:5">
      <c r="C1246" s="177" t="s">
        <v>1447</v>
      </c>
      <c r="D1246" s="173">
        <v>1665477</v>
      </c>
      <c r="E1246" s="173">
        <v>0</v>
      </c>
    </row>
    <row r="1247" spans="3:5">
      <c r="C1247" s="176" t="s">
        <v>1448</v>
      </c>
      <c r="D1247" s="173">
        <v>1880812</v>
      </c>
      <c r="E1247" s="173">
        <v>0</v>
      </c>
    </row>
    <row r="1248" spans="3:5">
      <c r="C1248" s="177" t="s">
        <v>1449</v>
      </c>
      <c r="D1248" s="173">
        <v>2420044</v>
      </c>
      <c r="E1248" s="173">
        <v>0</v>
      </c>
    </row>
    <row r="1249" spans="3:5">
      <c r="C1249" s="176" t="s">
        <v>1450</v>
      </c>
      <c r="D1249" s="173">
        <v>2420044</v>
      </c>
      <c r="E1249" s="173">
        <v>0</v>
      </c>
    </row>
    <row r="1250" spans="3:5">
      <c r="C1250" s="177" t="s">
        <v>1451</v>
      </c>
      <c r="D1250" s="173">
        <v>105000000</v>
      </c>
      <c r="E1250" s="173">
        <v>0</v>
      </c>
    </row>
    <row r="1251" spans="3:5">
      <c r="C1251" s="176" t="s">
        <v>1452</v>
      </c>
      <c r="D1251" s="173">
        <v>1378176</v>
      </c>
      <c r="E1251" s="173">
        <v>0</v>
      </c>
    </row>
    <row r="1252" spans="3:5">
      <c r="C1252" s="177" t="s">
        <v>1453</v>
      </c>
      <c r="D1252" s="173">
        <v>1641497</v>
      </c>
      <c r="E1252" s="173">
        <v>0</v>
      </c>
    </row>
    <row r="1253" spans="3:5">
      <c r="C1253" s="176" t="s">
        <v>1454</v>
      </c>
      <c r="D1253" s="173">
        <v>1991636</v>
      </c>
      <c r="E1253" s="173">
        <v>0</v>
      </c>
    </row>
    <row r="1254" spans="3:5">
      <c r="C1254" s="177" t="s">
        <v>1455</v>
      </c>
      <c r="D1254" s="173">
        <v>1991636</v>
      </c>
      <c r="E1254" s="173">
        <v>0</v>
      </c>
    </row>
    <row r="1255" spans="3:5">
      <c r="C1255" s="176" t="s">
        <v>1456</v>
      </c>
      <c r="D1255" s="173">
        <v>466982</v>
      </c>
      <c r="E1255" s="173">
        <v>0</v>
      </c>
    </row>
    <row r="1256" spans="3:5">
      <c r="C1256" s="177" t="s">
        <v>1457</v>
      </c>
      <c r="D1256" s="173">
        <v>646004</v>
      </c>
      <c r="E1256" s="173">
        <v>0</v>
      </c>
    </row>
    <row r="1257" spans="3:5">
      <c r="C1257" s="176" t="s">
        <v>1458</v>
      </c>
      <c r="D1257" s="173">
        <v>36345632</v>
      </c>
      <c r="E1257" s="173">
        <v>0</v>
      </c>
    </row>
    <row r="1258" spans="3:5">
      <c r="C1258" s="177" t="s">
        <v>1459</v>
      </c>
      <c r="D1258" s="173">
        <v>1230541</v>
      </c>
      <c r="E1258" s="173">
        <v>0</v>
      </c>
    </row>
    <row r="1259" spans="3:5">
      <c r="C1259" s="176" t="s">
        <v>1460</v>
      </c>
      <c r="D1259" s="173">
        <v>2654072</v>
      </c>
      <c r="E1259" s="173">
        <v>0</v>
      </c>
    </row>
    <row r="1260" spans="3:5">
      <c r="C1260" s="177" t="s">
        <v>1461</v>
      </c>
      <c r="D1260" s="173">
        <v>2654072</v>
      </c>
      <c r="E1260" s="173">
        <v>0</v>
      </c>
    </row>
    <row r="1261" spans="3:5">
      <c r="C1261" s="176" t="s">
        <v>1462</v>
      </c>
      <c r="D1261" s="173">
        <v>1375936</v>
      </c>
      <c r="E1261" s="173">
        <v>0</v>
      </c>
    </row>
    <row r="1262" spans="3:5">
      <c r="C1262" s="177" t="s">
        <v>1463</v>
      </c>
      <c r="D1262" s="173">
        <v>2309159</v>
      </c>
      <c r="E1262" s="173">
        <v>0</v>
      </c>
    </row>
    <row r="1263" spans="3:5">
      <c r="C1263" s="176" t="s">
        <v>1464</v>
      </c>
      <c r="D1263" s="173">
        <v>2654072</v>
      </c>
      <c r="E1263" s="173">
        <v>0</v>
      </c>
    </row>
    <row r="1264" spans="3:5">
      <c r="C1264" s="177" t="s">
        <v>1465</v>
      </c>
      <c r="D1264" s="173">
        <v>215335</v>
      </c>
      <c r="E1264" s="173">
        <v>0</v>
      </c>
    </row>
    <row r="1265" spans="3:5">
      <c r="C1265" s="176" t="s">
        <v>1466</v>
      </c>
      <c r="D1265" s="173">
        <v>2654072</v>
      </c>
      <c r="E1265" s="173">
        <v>0</v>
      </c>
    </row>
    <row r="1266" spans="3:5">
      <c r="C1266" s="177" t="s">
        <v>1467</v>
      </c>
      <c r="D1266" s="173">
        <v>18377817</v>
      </c>
      <c r="E1266" s="173">
        <v>0</v>
      </c>
    </row>
    <row r="1267" spans="3:5">
      <c r="C1267" s="176" t="s">
        <v>1468</v>
      </c>
      <c r="D1267" s="173">
        <v>2654072</v>
      </c>
      <c r="E1267" s="173">
        <v>0</v>
      </c>
    </row>
    <row r="1268" spans="3:5">
      <c r="C1268" s="177" t="s">
        <v>1469</v>
      </c>
      <c r="D1268" s="173">
        <v>1375936</v>
      </c>
      <c r="E1268" s="173">
        <v>0</v>
      </c>
    </row>
    <row r="1269" spans="3:5">
      <c r="C1269" s="176" t="s">
        <v>1470</v>
      </c>
      <c r="D1269" s="173">
        <v>85248595</v>
      </c>
      <c r="E1269" s="173">
        <v>55931131.450000003</v>
      </c>
    </row>
    <row r="1270" spans="3:5">
      <c r="C1270" s="177" t="s">
        <v>1471</v>
      </c>
      <c r="D1270" s="173">
        <v>2654072</v>
      </c>
      <c r="E1270" s="173">
        <v>0</v>
      </c>
    </row>
    <row r="1271" spans="3:5">
      <c r="C1271" s="176" t="s">
        <v>1472</v>
      </c>
      <c r="D1271" s="173">
        <v>1312634</v>
      </c>
      <c r="E1271" s="173">
        <v>0</v>
      </c>
    </row>
    <row r="1272" spans="3:5">
      <c r="C1272" s="177" t="s">
        <v>1473</v>
      </c>
      <c r="D1272" s="173">
        <v>2445396</v>
      </c>
      <c r="E1272" s="173">
        <v>0</v>
      </c>
    </row>
    <row r="1273" spans="3:5">
      <c r="C1273" s="176" t="s">
        <v>1474</v>
      </c>
      <c r="D1273" s="173">
        <v>2445396</v>
      </c>
      <c r="E1273" s="173">
        <v>0</v>
      </c>
    </row>
    <row r="1274" spans="3:5">
      <c r="C1274" s="177" t="s">
        <v>1475</v>
      </c>
      <c r="D1274" s="173">
        <v>21704683</v>
      </c>
      <c r="E1274" s="173">
        <v>0</v>
      </c>
    </row>
    <row r="1275" spans="3:5">
      <c r="C1275" s="176" t="s">
        <v>1476</v>
      </c>
      <c r="D1275" s="173">
        <v>2445396</v>
      </c>
      <c r="E1275" s="173">
        <v>0</v>
      </c>
    </row>
    <row r="1276" spans="3:5">
      <c r="C1276" s="177" t="s">
        <v>1477</v>
      </c>
      <c r="D1276" s="173">
        <v>2454667</v>
      </c>
      <c r="E1276" s="173">
        <v>0</v>
      </c>
    </row>
    <row r="1277" spans="3:5">
      <c r="C1277" s="176" t="s">
        <v>1478</v>
      </c>
      <c r="D1277" s="173">
        <v>1284813</v>
      </c>
      <c r="E1277" s="173">
        <v>0</v>
      </c>
    </row>
    <row r="1278" spans="3:5">
      <c r="C1278" s="177" t="s">
        <v>1479</v>
      </c>
      <c r="D1278" s="173">
        <v>2454667</v>
      </c>
      <c r="E1278" s="173">
        <v>0</v>
      </c>
    </row>
    <row r="1279" spans="3:5">
      <c r="C1279" s="176" t="s">
        <v>1480</v>
      </c>
      <c r="D1279" s="173">
        <v>0</v>
      </c>
      <c r="E1279" s="173">
        <v>400000000</v>
      </c>
    </row>
    <row r="1280" spans="3:5">
      <c r="C1280" s="177" t="s">
        <v>1481</v>
      </c>
      <c r="D1280" s="173">
        <v>496723</v>
      </c>
      <c r="E1280" s="173">
        <v>0</v>
      </c>
    </row>
    <row r="1281" spans="3:5">
      <c r="C1281" s="176" t="s">
        <v>1482</v>
      </c>
      <c r="D1281" s="173">
        <v>474875</v>
      </c>
      <c r="E1281" s="173">
        <v>0</v>
      </c>
    </row>
    <row r="1282" spans="3:5">
      <c r="C1282" s="177" t="s">
        <v>1483</v>
      </c>
      <c r="D1282" s="173">
        <v>60378413</v>
      </c>
      <c r="E1282" s="173">
        <v>29397438.73</v>
      </c>
    </row>
    <row r="1283" spans="3:5">
      <c r="C1283" s="176" t="s">
        <v>1484</v>
      </c>
      <c r="D1283" s="173">
        <v>496723</v>
      </c>
      <c r="E1283" s="173">
        <v>0</v>
      </c>
    </row>
    <row r="1284" spans="3:5">
      <c r="C1284" s="177" t="s">
        <v>1485</v>
      </c>
      <c r="D1284" s="173">
        <v>306326996</v>
      </c>
      <c r="E1284" s="173">
        <v>37255562.380000003</v>
      </c>
    </row>
    <row r="1285" spans="3:5">
      <c r="C1285" s="176" t="s">
        <v>1486</v>
      </c>
      <c r="D1285" s="173">
        <v>760823</v>
      </c>
      <c r="E1285" s="173">
        <v>0</v>
      </c>
    </row>
    <row r="1286" spans="3:5">
      <c r="C1286" s="177" t="s">
        <v>1487</v>
      </c>
      <c r="D1286" s="173">
        <v>760823</v>
      </c>
      <c r="E1286" s="173">
        <v>0</v>
      </c>
    </row>
    <row r="1287" spans="3:5">
      <c r="C1287" s="176" t="s">
        <v>1488</v>
      </c>
      <c r="D1287" s="173">
        <v>5056888</v>
      </c>
      <c r="E1287" s="173">
        <v>0</v>
      </c>
    </row>
    <row r="1288" spans="3:5">
      <c r="C1288" s="177" t="s">
        <v>1489</v>
      </c>
      <c r="D1288" s="173">
        <v>3128008</v>
      </c>
      <c r="E1288" s="173">
        <v>0</v>
      </c>
    </row>
    <row r="1289" spans="3:5">
      <c r="C1289" s="176" t="s">
        <v>1490</v>
      </c>
      <c r="D1289" s="173">
        <v>114292123</v>
      </c>
      <c r="E1289" s="173">
        <v>2688140.31</v>
      </c>
    </row>
    <row r="1290" spans="3:5">
      <c r="C1290" s="177" t="s">
        <v>1491</v>
      </c>
      <c r="D1290" s="173">
        <v>2367205</v>
      </c>
      <c r="E1290" s="173">
        <v>0</v>
      </c>
    </row>
    <row r="1291" spans="3:5">
      <c r="C1291" s="176" t="s">
        <v>1492</v>
      </c>
      <c r="D1291" s="173">
        <v>1492003</v>
      </c>
      <c r="E1291" s="173">
        <v>0</v>
      </c>
    </row>
    <row r="1292" spans="3:5">
      <c r="C1292" s="177" t="s">
        <v>1493</v>
      </c>
      <c r="D1292" s="173">
        <v>1375936</v>
      </c>
      <c r="E1292" s="173">
        <v>0</v>
      </c>
    </row>
    <row r="1293" spans="3:5">
      <c r="C1293" s="176" t="s">
        <v>1494</v>
      </c>
      <c r="D1293" s="173">
        <v>2046922</v>
      </c>
      <c r="E1293" s="173">
        <v>0</v>
      </c>
    </row>
    <row r="1294" spans="3:5">
      <c r="C1294" s="177" t="s">
        <v>1495</v>
      </c>
      <c r="D1294" s="173">
        <v>2413782</v>
      </c>
      <c r="E1294" s="173">
        <v>0</v>
      </c>
    </row>
    <row r="1295" spans="3:5">
      <c r="C1295" s="174" t="s">
        <v>260</v>
      </c>
      <c r="D1295" s="175">
        <v>0</v>
      </c>
      <c r="E1295" s="175">
        <v>0</v>
      </c>
    </row>
    <row r="1296" spans="3:5">
      <c r="C1296" s="177" t="s">
        <v>1388</v>
      </c>
      <c r="D1296" s="173">
        <v>0</v>
      </c>
      <c r="E1296" s="173">
        <v>0</v>
      </c>
    </row>
    <row r="1297" spans="3:5">
      <c r="C1297" s="174" t="s">
        <v>246</v>
      </c>
      <c r="D1297" s="175">
        <v>347105000</v>
      </c>
      <c r="E1297" s="175">
        <v>0</v>
      </c>
    </row>
    <row r="1298" spans="3:5">
      <c r="C1298" s="176" t="s">
        <v>244</v>
      </c>
      <c r="D1298" s="173">
        <v>347105000</v>
      </c>
      <c r="E1298" s="173">
        <v>0</v>
      </c>
    </row>
    <row r="1299" spans="3:5">
      <c r="C1299" s="177" t="s">
        <v>1388</v>
      </c>
      <c r="D1299" s="173">
        <v>0</v>
      </c>
      <c r="E1299" s="173">
        <v>0</v>
      </c>
    </row>
    <row r="1300" spans="3:5">
      <c r="C1300" s="172" t="s">
        <v>276</v>
      </c>
      <c r="D1300" s="173">
        <v>224237198</v>
      </c>
      <c r="E1300" s="173">
        <v>56921523.460000008</v>
      </c>
    </row>
    <row r="1301" spans="3:5">
      <c r="C1301" s="174" t="s">
        <v>243</v>
      </c>
      <c r="D1301" s="175">
        <v>219237198</v>
      </c>
      <c r="E1301" s="175">
        <v>56921523.460000008</v>
      </c>
    </row>
    <row r="1302" spans="3:5">
      <c r="C1302" s="176" t="s">
        <v>1496</v>
      </c>
      <c r="D1302" s="173">
        <v>2000000</v>
      </c>
      <c r="E1302" s="173">
        <v>0</v>
      </c>
    </row>
    <row r="1303" spans="3:5">
      <c r="C1303" s="177" t="s">
        <v>1497</v>
      </c>
      <c r="D1303" s="173">
        <v>5000000</v>
      </c>
      <c r="E1303" s="173">
        <v>4193227.87</v>
      </c>
    </row>
    <row r="1304" spans="3:5">
      <c r="C1304" s="176" t="s">
        <v>1498</v>
      </c>
      <c r="D1304" s="173">
        <v>4826380</v>
      </c>
      <c r="E1304" s="173">
        <v>0</v>
      </c>
    </row>
    <row r="1305" spans="3:5">
      <c r="C1305" s="177" t="s">
        <v>1499</v>
      </c>
      <c r="D1305" s="173">
        <v>2448638</v>
      </c>
      <c r="E1305" s="173">
        <v>0</v>
      </c>
    </row>
    <row r="1306" spans="3:5">
      <c r="C1306" s="176" t="s">
        <v>1500</v>
      </c>
      <c r="D1306" s="173">
        <v>2425754</v>
      </c>
      <c r="E1306" s="173">
        <v>0</v>
      </c>
    </row>
    <row r="1307" spans="3:5">
      <c r="C1307" s="176" t="s">
        <v>1501</v>
      </c>
      <c r="D1307" s="173">
        <v>2425754</v>
      </c>
      <c r="E1307" s="173">
        <v>0</v>
      </c>
    </row>
    <row r="1308" spans="3:5">
      <c r="C1308" s="176" t="s">
        <v>1502</v>
      </c>
      <c r="D1308" s="173">
        <v>1556180</v>
      </c>
      <c r="E1308" s="173">
        <v>0</v>
      </c>
    </row>
    <row r="1309" spans="3:5">
      <c r="C1309" s="177" t="s">
        <v>1503</v>
      </c>
      <c r="D1309" s="173">
        <v>31787417</v>
      </c>
      <c r="E1309" s="173">
        <v>17296946</v>
      </c>
    </row>
    <row r="1310" spans="3:5">
      <c r="C1310" s="176" t="s">
        <v>1504</v>
      </c>
      <c r="D1310" s="173">
        <v>1556180</v>
      </c>
      <c r="E1310" s="173">
        <v>0</v>
      </c>
    </row>
    <row r="1311" spans="3:5">
      <c r="C1311" s="177" t="s">
        <v>1505</v>
      </c>
      <c r="D1311" s="173">
        <v>4067285</v>
      </c>
      <c r="E1311" s="173">
        <v>0</v>
      </c>
    </row>
    <row r="1312" spans="3:5">
      <c r="C1312" s="176" t="s">
        <v>1506</v>
      </c>
      <c r="D1312" s="173">
        <v>33147489</v>
      </c>
      <c r="E1312" s="173">
        <v>25754265</v>
      </c>
    </row>
    <row r="1313" spans="3:5">
      <c r="C1313" s="177" t="s">
        <v>1507</v>
      </c>
      <c r="D1313" s="173">
        <v>892319</v>
      </c>
      <c r="E1313" s="173">
        <v>0</v>
      </c>
    </row>
    <row r="1314" spans="3:5">
      <c r="C1314" s="176" t="s">
        <v>1508</v>
      </c>
      <c r="D1314" s="173">
        <v>2052030</v>
      </c>
      <c r="E1314" s="173">
        <v>0</v>
      </c>
    </row>
    <row r="1315" spans="3:5">
      <c r="C1315" s="177" t="s">
        <v>1509</v>
      </c>
      <c r="D1315" s="173">
        <v>2052030</v>
      </c>
      <c r="E1315" s="173">
        <v>0</v>
      </c>
    </row>
    <row r="1316" spans="3:5">
      <c r="C1316" s="176" t="s">
        <v>1510</v>
      </c>
      <c r="D1316" s="173">
        <v>95168846</v>
      </c>
      <c r="E1316" s="173">
        <v>0</v>
      </c>
    </row>
    <row r="1317" spans="3:5">
      <c r="C1317" s="177" t="s">
        <v>1511</v>
      </c>
      <c r="D1317" s="173">
        <v>5000000</v>
      </c>
      <c r="E1317" s="173">
        <v>0</v>
      </c>
    </row>
    <row r="1318" spans="3:5">
      <c r="C1318" s="176" t="s">
        <v>1512</v>
      </c>
      <c r="D1318" s="173">
        <v>22830896</v>
      </c>
      <c r="E1318" s="173">
        <v>9677084.5899999999</v>
      </c>
    </row>
    <row r="1319" spans="3:5">
      <c r="C1319" s="174" t="s">
        <v>245</v>
      </c>
      <c r="D1319" s="175">
        <v>5000000</v>
      </c>
      <c r="E1319" s="175">
        <v>0</v>
      </c>
    </row>
    <row r="1320" spans="3:5">
      <c r="C1320" s="176" t="s">
        <v>1513</v>
      </c>
      <c r="D1320" s="173">
        <v>5000000</v>
      </c>
      <c r="E1320" s="173">
        <v>0</v>
      </c>
    </row>
    <row r="1321" spans="3:5">
      <c r="C1321" s="172" t="s">
        <v>257</v>
      </c>
      <c r="D1321" s="173">
        <v>257316285</v>
      </c>
      <c r="E1321" s="173">
        <v>283806474.43000001</v>
      </c>
    </row>
    <row r="1322" spans="3:5">
      <c r="C1322" s="174" t="s">
        <v>243</v>
      </c>
      <c r="D1322" s="175">
        <v>257316285</v>
      </c>
      <c r="E1322" s="175">
        <v>283806474.43000001</v>
      </c>
    </row>
    <row r="1323" spans="3:5">
      <c r="C1323" s="177" t="s">
        <v>1514</v>
      </c>
      <c r="D1323" s="173">
        <v>2434110</v>
      </c>
      <c r="E1323" s="173">
        <v>0</v>
      </c>
    </row>
    <row r="1324" spans="3:5">
      <c r="C1324" s="176" t="s">
        <v>1515</v>
      </c>
      <c r="D1324" s="173">
        <v>1534460</v>
      </c>
      <c r="E1324" s="173">
        <v>0</v>
      </c>
    </row>
    <row r="1325" spans="3:5">
      <c r="C1325" s="177" t="s">
        <v>1516</v>
      </c>
      <c r="D1325" s="173">
        <v>2434110</v>
      </c>
      <c r="E1325" s="173">
        <v>0</v>
      </c>
    </row>
    <row r="1326" spans="3:5">
      <c r="C1326" s="176" t="s">
        <v>1517</v>
      </c>
      <c r="D1326" s="173">
        <v>1534460</v>
      </c>
      <c r="E1326" s="173">
        <v>0</v>
      </c>
    </row>
    <row r="1327" spans="3:5">
      <c r="C1327" s="177" t="s">
        <v>1518</v>
      </c>
      <c r="D1327" s="173">
        <v>2871043</v>
      </c>
      <c r="E1327" s="173">
        <v>0</v>
      </c>
    </row>
    <row r="1328" spans="3:5">
      <c r="C1328" s="176" t="s">
        <v>1519</v>
      </c>
      <c r="D1328" s="173">
        <v>4818780</v>
      </c>
      <c r="E1328" s="173">
        <v>0</v>
      </c>
    </row>
    <row r="1329" spans="3:5">
      <c r="C1329" s="177" t="s">
        <v>1520</v>
      </c>
      <c r="D1329" s="173">
        <v>1880094</v>
      </c>
      <c r="E1329" s="173">
        <v>0</v>
      </c>
    </row>
    <row r="1330" spans="3:5">
      <c r="C1330" s="176" t="s">
        <v>1521</v>
      </c>
      <c r="D1330" s="173">
        <v>723610</v>
      </c>
      <c r="E1330" s="173">
        <v>0</v>
      </c>
    </row>
    <row r="1331" spans="3:5">
      <c r="C1331" s="177" t="s">
        <v>1522</v>
      </c>
      <c r="D1331" s="173">
        <v>723610</v>
      </c>
      <c r="E1331" s="173">
        <v>0</v>
      </c>
    </row>
    <row r="1332" spans="3:5">
      <c r="C1332" s="176" t="s">
        <v>1523</v>
      </c>
      <c r="D1332" s="173">
        <v>4734410</v>
      </c>
      <c r="E1332" s="173">
        <v>0</v>
      </c>
    </row>
    <row r="1333" spans="3:5">
      <c r="C1333" s="177" t="s">
        <v>1524</v>
      </c>
      <c r="D1333" s="173">
        <v>2183018</v>
      </c>
      <c r="E1333" s="173">
        <v>0</v>
      </c>
    </row>
    <row r="1334" spans="3:5">
      <c r="C1334" s="176" t="s">
        <v>1525</v>
      </c>
      <c r="D1334" s="173">
        <v>2183018</v>
      </c>
      <c r="E1334" s="173">
        <v>0</v>
      </c>
    </row>
    <row r="1335" spans="3:5">
      <c r="C1335" s="177" t="s">
        <v>1526</v>
      </c>
      <c r="D1335" s="173">
        <v>882194</v>
      </c>
      <c r="E1335" s="173">
        <v>0</v>
      </c>
    </row>
    <row r="1336" spans="3:5">
      <c r="C1336" s="176" t="s">
        <v>1527</v>
      </c>
      <c r="D1336" s="173">
        <v>2183018</v>
      </c>
      <c r="E1336" s="173">
        <v>0</v>
      </c>
    </row>
    <row r="1337" spans="3:5">
      <c r="C1337" s="177" t="s">
        <v>1528</v>
      </c>
      <c r="D1337" s="173">
        <v>3000000</v>
      </c>
      <c r="E1337" s="173">
        <v>0</v>
      </c>
    </row>
    <row r="1338" spans="3:5">
      <c r="C1338" s="176" t="s">
        <v>1529</v>
      </c>
      <c r="D1338" s="173">
        <v>2004892</v>
      </c>
      <c r="E1338" s="173">
        <v>0</v>
      </c>
    </row>
    <row r="1339" spans="3:5">
      <c r="C1339" s="177" t="s">
        <v>1530</v>
      </c>
      <c r="D1339" s="173">
        <v>2179643</v>
      </c>
      <c r="E1339" s="173">
        <v>0</v>
      </c>
    </row>
    <row r="1340" spans="3:5">
      <c r="C1340" s="176" t="s">
        <v>1531</v>
      </c>
      <c r="D1340" s="173">
        <v>2179643</v>
      </c>
      <c r="E1340" s="173">
        <v>0</v>
      </c>
    </row>
    <row r="1341" spans="3:5">
      <c r="C1341" s="177" t="s">
        <v>1532</v>
      </c>
      <c r="D1341" s="173">
        <v>2179643</v>
      </c>
      <c r="E1341" s="173">
        <v>0</v>
      </c>
    </row>
    <row r="1342" spans="3:5">
      <c r="C1342" s="176" t="s">
        <v>1533</v>
      </c>
      <c r="D1342" s="173">
        <v>10849293</v>
      </c>
      <c r="E1342" s="173">
        <v>0</v>
      </c>
    </row>
    <row r="1343" spans="3:5">
      <c r="C1343" s="177" t="s">
        <v>1534</v>
      </c>
      <c r="D1343" s="173">
        <v>2052030</v>
      </c>
      <c r="E1343" s="173">
        <v>0</v>
      </c>
    </row>
    <row r="1344" spans="3:5">
      <c r="C1344" s="176" t="s">
        <v>1535</v>
      </c>
      <c r="D1344" s="173">
        <v>4103995</v>
      </c>
      <c r="E1344" s="173">
        <v>0</v>
      </c>
    </row>
    <row r="1345" spans="3:5">
      <c r="C1345" s="177" t="s">
        <v>1536</v>
      </c>
      <c r="D1345" s="173">
        <v>32918997</v>
      </c>
      <c r="E1345" s="173">
        <v>28396176</v>
      </c>
    </row>
    <row r="1346" spans="3:5">
      <c r="C1346" s="176" t="s">
        <v>1537</v>
      </c>
      <c r="D1346" s="173">
        <v>74223502</v>
      </c>
      <c r="E1346" s="173">
        <v>198258003.34999999</v>
      </c>
    </row>
    <row r="1347" spans="3:5">
      <c r="C1347" s="177" t="s">
        <v>1538</v>
      </c>
      <c r="D1347" s="173">
        <v>13388396</v>
      </c>
      <c r="E1347" s="173">
        <v>0</v>
      </c>
    </row>
    <row r="1348" spans="3:5">
      <c r="C1348" s="176" t="s">
        <v>1539</v>
      </c>
      <c r="D1348" s="173">
        <v>15000000</v>
      </c>
      <c r="E1348" s="173">
        <v>0</v>
      </c>
    </row>
    <row r="1349" spans="3:5">
      <c r="C1349" s="177" t="s">
        <v>1540</v>
      </c>
      <c r="D1349" s="173">
        <v>62116316</v>
      </c>
      <c r="E1349" s="173">
        <v>57152295.079999998</v>
      </c>
    </row>
    <row r="1350" spans="3:5">
      <c r="C1350" s="176" t="s">
        <v>1541</v>
      </c>
      <c r="D1350" s="173">
        <v>0</v>
      </c>
      <c r="E1350" s="173">
        <v>0</v>
      </c>
    </row>
    <row r="1351" spans="3:5">
      <c r="C1351" s="172" t="s">
        <v>277</v>
      </c>
      <c r="D1351" s="173">
        <v>699192504</v>
      </c>
      <c r="E1351" s="173">
        <v>29940765.23</v>
      </c>
    </row>
    <row r="1352" spans="3:5">
      <c r="C1352" s="174" t="s">
        <v>243</v>
      </c>
      <c r="D1352" s="175">
        <v>698547023</v>
      </c>
      <c r="E1352" s="175">
        <v>29940765.23</v>
      </c>
    </row>
    <row r="1353" spans="3:5">
      <c r="C1353" s="177" t="s">
        <v>1542</v>
      </c>
      <c r="D1353" s="173">
        <v>0</v>
      </c>
      <c r="E1353" s="173">
        <v>0</v>
      </c>
    </row>
    <row r="1354" spans="3:5">
      <c r="C1354" s="176" t="s">
        <v>1543</v>
      </c>
      <c r="D1354" s="173">
        <v>265169142</v>
      </c>
      <c r="E1354" s="173">
        <v>0</v>
      </c>
    </row>
    <row r="1355" spans="3:5">
      <c r="C1355" s="177" t="s">
        <v>1544</v>
      </c>
      <c r="D1355" s="173">
        <v>1197921</v>
      </c>
      <c r="E1355" s="173">
        <v>0</v>
      </c>
    </row>
    <row r="1356" spans="3:5">
      <c r="C1356" s="176" t="s">
        <v>1545</v>
      </c>
      <c r="D1356" s="173">
        <v>39359011</v>
      </c>
      <c r="E1356" s="173">
        <v>0</v>
      </c>
    </row>
    <row r="1357" spans="3:5">
      <c r="C1357" s="177" t="s">
        <v>1546</v>
      </c>
      <c r="D1357" s="173">
        <v>0</v>
      </c>
      <c r="E1357" s="173">
        <v>0</v>
      </c>
    </row>
    <row r="1358" spans="3:5">
      <c r="C1358" s="176" t="s">
        <v>1547</v>
      </c>
      <c r="D1358" s="173">
        <v>29354</v>
      </c>
      <c r="E1358" s="173">
        <v>0</v>
      </c>
    </row>
    <row r="1359" spans="3:5">
      <c r="C1359" s="177" t="s">
        <v>1548</v>
      </c>
      <c r="D1359" s="173">
        <v>0</v>
      </c>
      <c r="E1359" s="173">
        <v>0</v>
      </c>
    </row>
    <row r="1360" spans="3:5">
      <c r="C1360" s="176" t="s">
        <v>1549</v>
      </c>
      <c r="D1360" s="173">
        <v>0</v>
      </c>
      <c r="E1360" s="173">
        <v>0</v>
      </c>
    </row>
    <row r="1361" spans="3:5">
      <c r="C1361" s="177" t="s">
        <v>1550</v>
      </c>
      <c r="D1361" s="173">
        <v>0</v>
      </c>
      <c r="E1361" s="173">
        <v>0</v>
      </c>
    </row>
    <row r="1362" spans="3:5">
      <c r="C1362" s="176" t="s">
        <v>1551</v>
      </c>
      <c r="D1362" s="173">
        <v>0</v>
      </c>
      <c r="E1362" s="173">
        <v>0</v>
      </c>
    </row>
    <row r="1363" spans="3:5">
      <c r="C1363" s="177" t="s">
        <v>1552</v>
      </c>
      <c r="D1363" s="173">
        <v>3784204</v>
      </c>
      <c r="E1363" s="173">
        <v>0</v>
      </c>
    </row>
    <row r="1364" spans="3:5">
      <c r="C1364" s="176" t="s">
        <v>1553</v>
      </c>
      <c r="D1364" s="173">
        <v>3784204</v>
      </c>
      <c r="E1364" s="173">
        <v>0</v>
      </c>
    </row>
    <row r="1365" spans="3:5">
      <c r="C1365" s="177" t="s">
        <v>1554</v>
      </c>
      <c r="D1365" s="173">
        <v>6679438</v>
      </c>
      <c r="E1365" s="173">
        <v>0</v>
      </c>
    </row>
    <row r="1366" spans="3:5">
      <c r="C1366" s="176" t="s">
        <v>1555</v>
      </c>
      <c r="D1366" s="173">
        <v>7298589</v>
      </c>
      <c r="E1366" s="173">
        <v>0</v>
      </c>
    </row>
    <row r="1367" spans="3:5">
      <c r="C1367" s="177" t="s">
        <v>1556</v>
      </c>
      <c r="D1367" s="173">
        <v>30055331</v>
      </c>
      <c r="E1367" s="173">
        <v>0</v>
      </c>
    </row>
    <row r="1368" spans="3:5">
      <c r="C1368" s="176" t="s">
        <v>1557</v>
      </c>
      <c r="D1368" s="173">
        <v>65424950</v>
      </c>
      <c r="E1368" s="173">
        <v>0</v>
      </c>
    </row>
    <row r="1369" spans="3:5">
      <c r="C1369" s="177" t="s">
        <v>1558</v>
      </c>
      <c r="D1369" s="173">
        <v>6071992</v>
      </c>
      <c r="E1369" s="173">
        <v>0</v>
      </c>
    </row>
    <row r="1370" spans="3:5">
      <c r="C1370" s="176" t="s">
        <v>1559</v>
      </c>
      <c r="D1370" s="173">
        <v>56195690</v>
      </c>
      <c r="E1370" s="173">
        <v>0</v>
      </c>
    </row>
    <row r="1371" spans="3:5">
      <c r="C1371" s="177" t="s">
        <v>1560</v>
      </c>
      <c r="D1371" s="173">
        <v>627725</v>
      </c>
      <c r="E1371" s="173">
        <v>0</v>
      </c>
    </row>
    <row r="1372" spans="3:5">
      <c r="C1372" s="176" t="s">
        <v>1561</v>
      </c>
      <c r="D1372" s="173">
        <v>14504078</v>
      </c>
      <c r="E1372" s="173">
        <v>0</v>
      </c>
    </row>
    <row r="1373" spans="3:5">
      <c r="C1373" s="177" t="s">
        <v>1562</v>
      </c>
      <c r="D1373" s="173">
        <v>4736551</v>
      </c>
      <c r="E1373" s="173">
        <v>0</v>
      </c>
    </row>
    <row r="1374" spans="3:5">
      <c r="C1374" s="176" t="s">
        <v>1563</v>
      </c>
      <c r="D1374" s="173">
        <v>12144488</v>
      </c>
      <c r="E1374" s="173">
        <v>0</v>
      </c>
    </row>
    <row r="1375" spans="3:5">
      <c r="C1375" s="177" t="s">
        <v>1564</v>
      </c>
      <c r="D1375" s="173">
        <v>4883815</v>
      </c>
      <c r="E1375" s="173">
        <v>0</v>
      </c>
    </row>
    <row r="1376" spans="3:5">
      <c r="C1376" s="176" t="s">
        <v>1565</v>
      </c>
      <c r="D1376" s="173">
        <v>2094888</v>
      </c>
      <c r="E1376" s="173">
        <v>0</v>
      </c>
    </row>
    <row r="1377" spans="3:5">
      <c r="C1377" s="177" t="s">
        <v>1566</v>
      </c>
      <c r="D1377" s="173">
        <v>1129568</v>
      </c>
      <c r="E1377" s="173">
        <v>0</v>
      </c>
    </row>
    <row r="1378" spans="3:5">
      <c r="C1378" s="176" t="s">
        <v>1567</v>
      </c>
      <c r="D1378" s="173">
        <v>7132499</v>
      </c>
      <c r="E1378" s="173">
        <v>0</v>
      </c>
    </row>
    <row r="1379" spans="3:5">
      <c r="C1379" s="177" t="s">
        <v>1568</v>
      </c>
      <c r="D1379" s="173">
        <v>2985453</v>
      </c>
      <c r="E1379" s="173">
        <v>0</v>
      </c>
    </row>
    <row r="1380" spans="3:5">
      <c r="C1380" s="176" t="s">
        <v>1569</v>
      </c>
      <c r="D1380" s="173">
        <v>3689328</v>
      </c>
      <c r="E1380" s="173">
        <v>0</v>
      </c>
    </row>
    <row r="1381" spans="3:5">
      <c r="C1381" s="177" t="s">
        <v>1570</v>
      </c>
      <c r="D1381" s="173">
        <v>3689328</v>
      </c>
      <c r="E1381" s="173">
        <v>0</v>
      </c>
    </row>
    <row r="1382" spans="3:5">
      <c r="C1382" s="176" t="s">
        <v>1571</v>
      </c>
      <c r="D1382" s="173">
        <v>14387174</v>
      </c>
      <c r="E1382" s="173">
        <v>0</v>
      </c>
    </row>
    <row r="1383" spans="3:5">
      <c r="C1383" s="177" t="s">
        <v>1572</v>
      </c>
      <c r="D1383" s="173">
        <v>137077398</v>
      </c>
      <c r="E1383" s="173">
        <v>29940765.23</v>
      </c>
    </row>
    <row r="1384" spans="3:5">
      <c r="C1384" s="176" t="s">
        <v>1573</v>
      </c>
      <c r="D1384" s="173">
        <v>0</v>
      </c>
      <c r="E1384" s="173">
        <v>0</v>
      </c>
    </row>
    <row r="1385" spans="3:5">
      <c r="C1385" s="177" t="s">
        <v>1574</v>
      </c>
      <c r="D1385" s="173">
        <v>0</v>
      </c>
      <c r="E1385" s="173">
        <v>0</v>
      </c>
    </row>
    <row r="1386" spans="3:5">
      <c r="C1386" s="176" t="s">
        <v>1575</v>
      </c>
      <c r="D1386" s="173">
        <v>4414904</v>
      </c>
      <c r="E1386" s="173">
        <v>0</v>
      </c>
    </row>
    <row r="1387" spans="3:5">
      <c r="C1387" s="174" t="s">
        <v>245</v>
      </c>
      <c r="D1387" s="175">
        <v>645481</v>
      </c>
      <c r="E1387" s="175">
        <v>0</v>
      </c>
    </row>
    <row r="1388" spans="3:5">
      <c r="C1388" s="176" t="s">
        <v>1561</v>
      </c>
      <c r="D1388" s="173">
        <v>645481</v>
      </c>
      <c r="E1388" s="173">
        <v>0</v>
      </c>
    </row>
    <row r="1389" spans="3:5">
      <c r="C1389" s="172" t="s">
        <v>278</v>
      </c>
      <c r="D1389" s="173">
        <v>1595945099</v>
      </c>
      <c r="E1389" s="173">
        <v>209036660.61999997</v>
      </c>
    </row>
    <row r="1390" spans="3:5">
      <c r="C1390" s="174" t="s">
        <v>243</v>
      </c>
      <c r="D1390" s="175">
        <v>1587689099</v>
      </c>
      <c r="E1390" s="175">
        <v>194495361.08999997</v>
      </c>
    </row>
    <row r="1391" spans="3:5">
      <c r="C1391" s="177" t="s">
        <v>1576</v>
      </c>
      <c r="D1391" s="173">
        <v>785524</v>
      </c>
      <c r="E1391" s="173">
        <v>0</v>
      </c>
    </row>
    <row r="1392" spans="3:5">
      <c r="C1392" s="176" t="s">
        <v>1577</v>
      </c>
      <c r="D1392" s="173">
        <v>785524</v>
      </c>
      <c r="E1392" s="173">
        <v>0</v>
      </c>
    </row>
    <row r="1393" spans="3:5">
      <c r="C1393" s="177" t="s">
        <v>1578</v>
      </c>
      <c r="D1393" s="173">
        <v>7805395</v>
      </c>
      <c r="E1393" s="173">
        <v>4077253</v>
      </c>
    </row>
    <row r="1394" spans="3:5">
      <c r="C1394" s="176" t="s">
        <v>1579</v>
      </c>
      <c r="D1394" s="173">
        <v>2389237</v>
      </c>
      <c r="E1394" s="173">
        <v>0</v>
      </c>
    </row>
    <row r="1395" spans="3:5">
      <c r="C1395" s="176" t="s">
        <v>1580</v>
      </c>
      <c r="D1395" s="173">
        <v>785524</v>
      </c>
      <c r="E1395" s="173">
        <v>0</v>
      </c>
    </row>
    <row r="1396" spans="3:5">
      <c r="C1396" s="177" t="s">
        <v>1581</v>
      </c>
      <c r="D1396" s="173">
        <v>5000000</v>
      </c>
      <c r="E1396" s="173">
        <v>0</v>
      </c>
    </row>
    <row r="1397" spans="3:5">
      <c r="C1397" s="176" t="s">
        <v>1582</v>
      </c>
      <c r="D1397" s="173">
        <v>91315016</v>
      </c>
      <c r="E1397" s="173">
        <v>0</v>
      </c>
    </row>
    <row r="1398" spans="3:5">
      <c r="C1398" s="176" t="s">
        <v>1583</v>
      </c>
      <c r="D1398" s="173">
        <v>56921068</v>
      </c>
      <c r="E1398" s="173">
        <v>0</v>
      </c>
    </row>
    <row r="1399" spans="3:5">
      <c r="C1399" s="176" t="s">
        <v>1584</v>
      </c>
      <c r="D1399" s="173">
        <v>71000000</v>
      </c>
      <c r="E1399" s="173">
        <v>0</v>
      </c>
    </row>
    <row r="1400" spans="3:5">
      <c r="C1400" s="177" t="s">
        <v>1585</v>
      </c>
      <c r="D1400" s="173">
        <v>37115924</v>
      </c>
      <c r="E1400" s="173">
        <v>0</v>
      </c>
    </row>
    <row r="1401" spans="3:5">
      <c r="C1401" s="176" t="s">
        <v>1586</v>
      </c>
      <c r="D1401" s="173">
        <v>17056142</v>
      </c>
      <c r="E1401" s="173">
        <v>17056142</v>
      </c>
    </row>
    <row r="1402" spans="3:5">
      <c r="C1402" s="177" t="s">
        <v>1587</v>
      </c>
      <c r="D1402" s="173">
        <v>1350000</v>
      </c>
      <c r="E1402" s="173">
        <v>0</v>
      </c>
    </row>
    <row r="1403" spans="3:5">
      <c r="C1403" s="176" t="s">
        <v>1588</v>
      </c>
      <c r="D1403" s="173">
        <v>3886577</v>
      </c>
      <c r="E1403" s="173">
        <v>0</v>
      </c>
    </row>
    <row r="1404" spans="3:5">
      <c r="C1404" s="177" t="s">
        <v>1589</v>
      </c>
      <c r="D1404" s="173">
        <v>1048064</v>
      </c>
      <c r="E1404" s="173">
        <v>926187</v>
      </c>
    </row>
    <row r="1405" spans="3:5">
      <c r="C1405" s="176" t="s">
        <v>1590</v>
      </c>
      <c r="D1405" s="173">
        <v>3890701</v>
      </c>
      <c r="E1405" s="173">
        <v>0</v>
      </c>
    </row>
    <row r="1406" spans="3:5">
      <c r="C1406" s="177" t="s">
        <v>1591</v>
      </c>
      <c r="D1406" s="173">
        <v>9357241</v>
      </c>
      <c r="E1406" s="173">
        <v>0</v>
      </c>
    </row>
    <row r="1407" spans="3:5">
      <c r="C1407" s="176" t="s">
        <v>1592</v>
      </c>
      <c r="D1407" s="173">
        <v>0</v>
      </c>
      <c r="E1407" s="173">
        <v>7887227</v>
      </c>
    </row>
    <row r="1408" spans="3:5">
      <c r="C1408" s="177" t="s">
        <v>1593</v>
      </c>
      <c r="D1408" s="173">
        <v>20000000</v>
      </c>
      <c r="E1408" s="173">
        <v>0</v>
      </c>
    </row>
    <row r="1409" spans="3:5">
      <c r="C1409" s="176" t="s">
        <v>1594</v>
      </c>
      <c r="D1409" s="173">
        <v>10235232</v>
      </c>
      <c r="E1409" s="173">
        <v>0</v>
      </c>
    </row>
    <row r="1410" spans="3:5">
      <c r="C1410" s="177" t="s">
        <v>1595</v>
      </c>
      <c r="D1410" s="173">
        <v>84954779</v>
      </c>
      <c r="E1410" s="173">
        <v>39716008.979999997</v>
      </c>
    </row>
    <row r="1411" spans="3:5">
      <c r="C1411" s="176" t="s">
        <v>1596</v>
      </c>
      <c r="D1411" s="173">
        <v>50000000</v>
      </c>
      <c r="E1411" s="173">
        <v>0</v>
      </c>
    </row>
    <row r="1412" spans="3:5">
      <c r="C1412" s="177" t="s">
        <v>1597</v>
      </c>
      <c r="D1412" s="173">
        <v>30000000</v>
      </c>
      <c r="E1412" s="173">
        <v>0</v>
      </c>
    </row>
    <row r="1413" spans="3:5">
      <c r="C1413" s="176" t="s">
        <v>1598</v>
      </c>
      <c r="D1413" s="173">
        <v>14157037</v>
      </c>
      <c r="E1413" s="173">
        <v>6485621.4800000004</v>
      </c>
    </row>
    <row r="1414" spans="3:5">
      <c r="C1414" s="177" t="s">
        <v>1599</v>
      </c>
      <c r="D1414" s="173">
        <v>30000000</v>
      </c>
      <c r="E1414" s="173">
        <v>0</v>
      </c>
    </row>
    <row r="1415" spans="3:5">
      <c r="C1415" s="176" t="s">
        <v>1600</v>
      </c>
      <c r="D1415" s="173">
        <v>26731745</v>
      </c>
      <c r="E1415" s="173">
        <v>0</v>
      </c>
    </row>
    <row r="1416" spans="3:5">
      <c r="C1416" s="177" t="s">
        <v>1601</v>
      </c>
      <c r="D1416" s="173">
        <v>7564426</v>
      </c>
      <c r="E1416" s="173">
        <v>0</v>
      </c>
    </row>
    <row r="1417" spans="3:5">
      <c r="C1417" s="176" t="s">
        <v>1602</v>
      </c>
      <c r="D1417" s="173">
        <v>71052120</v>
      </c>
      <c r="E1417" s="173">
        <v>0</v>
      </c>
    </row>
    <row r="1418" spans="3:5">
      <c r="C1418" s="177" t="s">
        <v>1603</v>
      </c>
      <c r="D1418" s="173">
        <v>54690059</v>
      </c>
      <c r="E1418" s="173">
        <v>24859939.710000001</v>
      </c>
    </row>
    <row r="1419" spans="3:5">
      <c r="C1419" s="176" t="s">
        <v>1604</v>
      </c>
      <c r="D1419" s="173">
        <v>53144182</v>
      </c>
      <c r="E1419" s="173">
        <v>0</v>
      </c>
    </row>
    <row r="1420" spans="3:5">
      <c r="C1420" s="177" t="s">
        <v>1605</v>
      </c>
      <c r="D1420" s="173">
        <v>82755391</v>
      </c>
      <c r="E1420" s="173">
        <v>0</v>
      </c>
    </row>
    <row r="1421" spans="3:5">
      <c r="C1421" s="176" t="s">
        <v>1606</v>
      </c>
      <c r="D1421" s="173">
        <v>19012173</v>
      </c>
      <c r="E1421" s="173">
        <v>19012173</v>
      </c>
    </row>
    <row r="1422" spans="3:5">
      <c r="C1422" s="177" t="s">
        <v>1607</v>
      </c>
      <c r="D1422" s="173">
        <v>11354101</v>
      </c>
      <c r="E1422" s="173">
        <v>0</v>
      </c>
    </row>
    <row r="1423" spans="3:5">
      <c r="C1423" s="176" t="s">
        <v>1608</v>
      </c>
      <c r="D1423" s="173">
        <v>7317947</v>
      </c>
      <c r="E1423" s="173">
        <v>0</v>
      </c>
    </row>
    <row r="1424" spans="3:5">
      <c r="C1424" s="177" t="s">
        <v>1609</v>
      </c>
      <c r="D1424" s="173">
        <v>34156083</v>
      </c>
      <c r="E1424" s="173">
        <v>0</v>
      </c>
    </row>
    <row r="1425" spans="3:5">
      <c r="C1425" s="176" t="s">
        <v>1610</v>
      </c>
      <c r="D1425" s="173">
        <v>12018533</v>
      </c>
      <c r="E1425" s="173">
        <v>0</v>
      </c>
    </row>
    <row r="1426" spans="3:5">
      <c r="C1426" s="177" t="s">
        <v>1611</v>
      </c>
      <c r="D1426" s="173">
        <v>10000000</v>
      </c>
      <c r="E1426" s="173">
        <v>0</v>
      </c>
    </row>
    <row r="1427" spans="3:5">
      <c r="C1427" s="176" t="s">
        <v>1612</v>
      </c>
      <c r="D1427" s="173">
        <v>7281426</v>
      </c>
      <c r="E1427" s="173">
        <v>0</v>
      </c>
    </row>
    <row r="1428" spans="3:5">
      <c r="C1428" s="176" t="s">
        <v>1613</v>
      </c>
      <c r="D1428" s="173">
        <v>20000000</v>
      </c>
      <c r="E1428" s="173">
        <v>0</v>
      </c>
    </row>
    <row r="1429" spans="3:5">
      <c r="C1429" s="177" t="s">
        <v>1614</v>
      </c>
      <c r="D1429" s="173">
        <v>5124621</v>
      </c>
      <c r="E1429" s="173">
        <v>0</v>
      </c>
    </row>
    <row r="1430" spans="3:5">
      <c r="C1430" s="176" t="s">
        <v>1615</v>
      </c>
      <c r="D1430" s="173">
        <v>45570901</v>
      </c>
      <c r="E1430" s="173">
        <v>0</v>
      </c>
    </row>
    <row r="1431" spans="3:5">
      <c r="C1431" s="176" t="s">
        <v>1616</v>
      </c>
      <c r="D1431" s="173">
        <v>10000000</v>
      </c>
      <c r="E1431" s="173">
        <v>0</v>
      </c>
    </row>
    <row r="1432" spans="3:5">
      <c r="C1432" s="177" t="s">
        <v>1617</v>
      </c>
      <c r="D1432" s="173">
        <v>10000000</v>
      </c>
      <c r="E1432" s="173">
        <v>0</v>
      </c>
    </row>
    <row r="1433" spans="3:5">
      <c r="C1433" s="176" t="s">
        <v>1618</v>
      </c>
      <c r="D1433" s="173">
        <v>130371036</v>
      </c>
      <c r="E1433" s="173">
        <v>0</v>
      </c>
    </row>
    <row r="1434" spans="3:5">
      <c r="C1434" s="176" t="s">
        <v>1619</v>
      </c>
      <c r="D1434" s="173">
        <v>7278512</v>
      </c>
      <c r="E1434" s="173">
        <v>0</v>
      </c>
    </row>
    <row r="1435" spans="3:5">
      <c r="C1435" s="176" t="s">
        <v>1620</v>
      </c>
      <c r="D1435" s="173">
        <v>685956</v>
      </c>
      <c r="E1435" s="173">
        <v>0</v>
      </c>
    </row>
    <row r="1436" spans="3:5">
      <c r="C1436" s="177" t="s">
        <v>1621</v>
      </c>
      <c r="D1436" s="173">
        <v>21530521</v>
      </c>
      <c r="E1436" s="173">
        <v>0</v>
      </c>
    </row>
    <row r="1437" spans="3:5">
      <c r="C1437" s="176" t="s">
        <v>1622</v>
      </c>
      <c r="D1437" s="173">
        <v>2000000</v>
      </c>
      <c r="E1437" s="173">
        <v>0</v>
      </c>
    </row>
    <row r="1438" spans="3:5">
      <c r="C1438" s="177" t="s">
        <v>1623</v>
      </c>
      <c r="D1438" s="173">
        <v>100000000</v>
      </c>
      <c r="E1438" s="173">
        <v>0</v>
      </c>
    </row>
    <row r="1439" spans="3:5">
      <c r="C1439" s="176" t="s">
        <v>1624</v>
      </c>
      <c r="D1439" s="173">
        <v>7264502</v>
      </c>
      <c r="E1439" s="173">
        <v>0</v>
      </c>
    </row>
    <row r="1440" spans="3:5">
      <c r="C1440" s="177" t="s">
        <v>1625</v>
      </c>
      <c r="D1440" s="173">
        <v>13310723</v>
      </c>
      <c r="E1440" s="173">
        <v>0</v>
      </c>
    </row>
    <row r="1441" spans="3:5">
      <c r="C1441" s="176" t="s">
        <v>1626</v>
      </c>
      <c r="D1441" s="173">
        <v>101397996</v>
      </c>
      <c r="E1441" s="173">
        <v>74474808.920000002</v>
      </c>
    </row>
    <row r="1442" spans="3:5">
      <c r="C1442" s="177" t="s">
        <v>1627</v>
      </c>
      <c r="D1442" s="173">
        <v>7281033</v>
      </c>
      <c r="E1442" s="173">
        <v>0</v>
      </c>
    </row>
    <row r="1443" spans="3:5">
      <c r="C1443" s="176" t="s">
        <v>1628</v>
      </c>
      <c r="D1443" s="173">
        <v>25000000</v>
      </c>
      <c r="E1443" s="173">
        <v>0</v>
      </c>
    </row>
    <row r="1444" spans="3:5">
      <c r="C1444" s="177" t="s">
        <v>1629</v>
      </c>
      <c r="D1444" s="173">
        <v>78000000</v>
      </c>
      <c r="E1444" s="173">
        <v>0</v>
      </c>
    </row>
    <row r="1445" spans="3:5">
      <c r="C1445" s="176" t="s">
        <v>1630</v>
      </c>
      <c r="D1445" s="173">
        <v>5050000</v>
      </c>
      <c r="E1445" s="173">
        <v>0</v>
      </c>
    </row>
    <row r="1446" spans="3:5">
      <c r="C1446" s="177" t="s">
        <v>1631</v>
      </c>
      <c r="D1446" s="173">
        <v>7281426</v>
      </c>
      <c r="E1446" s="173">
        <v>0</v>
      </c>
    </row>
    <row r="1447" spans="3:5">
      <c r="C1447" s="176" t="s">
        <v>1632</v>
      </c>
      <c r="D1447" s="173">
        <v>10000000</v>
      </c>
      <c r="E1447" s="173">
        <v>0</v>
      </c>
    </row>
    <row r="1448" spans="3:5">
      <c r="C1448" s="177" t="s">
        <v>1633</v>
      </c>
      <c r="D1448" s="173">
        <v>2803805</v>
      </c>
      <c r="E1448" s="173">
        <v>0</v>
      </c>
    </row>
    <row r="1449" spans="3:5">
      <c r="C1449" s="176" t="s">
        <v>1634</v>
      </c>
      <c r="D1449" s="173">
        <v>30820896</v>
      </c>
      <c r="E1449" s="173">
        <v>0</v>
      </c>
    </row>
    <row r="1450" spans="3:5">
      <c r="C1450" s="174" t="s">
        <v>245</v>
      </c>
      <c r="D1450" s="175">
        <v>8256000</v>
      </c>
      <c r="E1450" s="175">
        <v>14541299.529999999</v>
      </c>
    </row>
    <row r="1451" spans="3:5">
      <c r="C1451" s="176" t="s">
        <v>1635</v>
      </c>
      <c r="D1451" s="173">
        <v>0</v>
      </c>
      <c r="E1451" s="173">
        <v>14541299.529999999</v>
      </c>
    </row>
    <row r="1452" spans="3:5">
      <c r="C1452" s="177" t="s">
        <v>1626</v>
      </c>
      <c r="D1452" s="173">
        <v>8256000</v>
      </c>
      <c r="E1452" s="173">
        <v>0</v>
      </c>
    </row>
    <row r="1453" spans="3:5">
      <c r="C1453" s="172" t="s">
        <v>279</v>
      </c>
      <c r="D1453" s="173">
        <v>1141004658</v>
      </c>
      <c r="E1453" s="173">
        <v>394556353.05000001</v>
      </c>
    </row>
    <row r="1454" spans="3:5">
      <c r="C1454" s="174" t="s">
        <v>243</v>
      </c>
      <c r="D1454" s="175">
        <v>1124202528</v>
      </c>
      <c r="E1454" s="175">
        <v>394556353.05000001</v>
      </c>
    </row>
    <row r="1455" spans="3:5">
      <c r="C1455" s="176" t="s">
        <v>1636</v>
      </c>
      <c r="D1455" s="173">
        <v>170900000</v>
      </c>
      <c r="E1455" s="173">
        <v>900000</v>
      </c>
    </row>
    <row r="1456" spans="3:5">
      <c r="C1456" s="177" t="s">
        <v>1637</v>
      </c>
      <c r="D1456" s="173">
        <v>3355957</v>
      </c>
      <c r="E1456" s="173">
        <v>0</v>
      </c>
    </row>
    <row r="1457" spans="3:5">
      <c r="C1457" s="176" t="s">
        <v>1638</v>
      </c>
      <c r="D1457" s="173">
        <v>31984150</v>
      </c>
      <c r="E1457" s="173">
        <v>20000000</v>
      </c>
    </row>
    <row r="1458" spans="3:5">
      <c r="C1458" s="177" t="s">
        <v>1639</v>
      </c>
      <c r="D1458" s="173">
        <v>25587303</v>
      </c>
      <c r="E1458" s="173">
        <v>20000000</v>
      </c>
    </row>
    <row r="1459" spans="3:5">
      <c r="C1459" s="176" t="s">
        <v>1640</v>
      </c>
      <c r="D1459" s="173">
        <v>230022862</v>
      </c>
      <c r="E1459" s="173">
        <v>92922776.859999999</v>
      </c>
    </row>
    <row r="1460" spans="3:5">
      <c r="C1460" s="177" t="s">
        <v>1641</v>
      </c>
      <c r="D1460" s="173">
        <v>259163406</v>
      </c>
      <c r="E1460" s="173">
        <v>31423376.289999999</v>
      </c>
    </row>
    <row r="1461" spans="3:5">
      <c r="C1461" s="176" t="s">
        <v>1642</v>
      </c>
      <c r="D1461" s="173">
        <v>5045444</v>
      </c>
      <c r="E1461" s="173">
        <v>0</v>
      </c>
    </row>
    <row r="1462" spans="3:5">
      <c r="C1462" s="177" t="s">
        <v>1643</v>
      </c>
      <c r="D1462" s="173">
        <v>28835516</v>
      </c>
      <c r="E1462" s="173">
        <v>55973368.079999998</v>
      </c>
    </row>
    <row r="1463" spans="3:5">
      <c r="C1463" s="176" t="s">
        <v>1644</v>
      </c>
      <c r="D1463" s="173">
        <v>1394931</v>
      </c>
      <c r="E1463" s="173">
        <v>0</v>
      </c>
    </row>
    <row r="1464" spans="3:5">
      <c r="C1464" s="177" t="s">
        <v>1645</v>
      </c>
      <c r="D1464" s="173">
        <v>17690642</v>
      </c>
      <c r="E1464" s="173">
        <v>0</v>
      </c>
    </row>
    <row r="1465" spans="3:5">
      <c r="C1465" s="176" t="s">
        <v>1646</v>
      </c>
      <c r="D1465" s="173">
        <v>67437623</v>
      </c>
      <c r="E1465" s="173">
        <v>62797736</v>
      </c>
    </row>
    <row r="1466" spans="3:5">
      <c r="C1466" s="177" t="s">
        <v>1647</v>
      </c>
      <c r="D1466" s="173">
        <v>26976614</v>
      </c>
      <c r="E1466" s="173">
        <v>0</v>
      </c>
    </row>
    <row r="1467" spans="3:5">
      <c r="C1467" s="176" t="s">
        <v>1648</v>
      </c>
      <c r="D1467" s="173">
        <v>6195995</v>
      </c>
      <c r="E1467" s="173">
        <v>0</v>
      </c>
    </row>
    <row r="1468" spans="3:5">
      <c r="C1468" s="177" t="s">
        <v>1649</v>
      </c>
      <c r="D1468" s="173">
        <v>10000000</v>
      </c>
      <c r="E1468" s="173">
        <v>0</v>
      </c>
    </row>
    <row r="1469" spans="3:5">
      <c r="C1469" s="176" t="s">
        <v>1650</v>
      </c>
      <c r="D1469" s="173">
        <v>239612085</v>
      </c>
      <c r="E1469" s="173">
        <v>110539095.81999999</v>
      </c>
    </row>
    <row r="1470" spans="3:5">
      <c r="C1470" s="177" t="s">
        <v>245</v>
      </c>
      <c r="D1470" s="173">
        <v>16802130</v>
      </c>
      <c r="E1470" s="173">
        <v>0</v>
      </c>
    </row>
    <row r="1471" spans="3:5">
      <c r="C1471" s="176" t="s">
        <v>1650</v>
      </c>
      <c r="D1471" s="173">
        <v>16802130</v>
      </c>
      <c r="E1471" s="173">
        <v>0</v>
      </c>
    </row>
    <row r="1472" spans="3:5">
      <c r="C1472" s="172" t="s">
        <v>280</v>
      </c>
      <c r="D1472" s="173">
        <v>883749625</v>
      </c>
      <c r="E1472" s="173">
        <v>221056646.22</v>
      </c>
    </row>
    <row r="1473" spans="3:5">
      <c r="C1473" s="174" t="s">
        <v>243</v>
      </c>
      <c r="D1473" s="175">
        <v>768749625</v>
      </c>
      <c r="E1473" s="175">
        <v>213410054.34999999</v>
      </c>
    </row>
    <row r="1474" spans="3:5">
      <c r="C1474" s="177" t="s">
        <v>1651</v>
      </c>
      <c r="D1474" s="173">
        <v>79437546</v>
      </c>
      <c r="E1474" s="173">
        <v>7652665.9100000001</v>
      </c>
    </row>
    <row r="1475" spans="3:5">
      <c r="C1475" s="176" t="s">
        <v>1652</v>
      </c>
      <c r="D1475" s="173">
        <v>47785043</v>
      </c>
      <c r="E1475" s="173">
        <v>8250754.5899999999</v>
      </c>
    </row>
    <row r="1476" spans="3:5">
      <c r="C1476" s="177" t="s">
        <v>1653</v>
      </c>
      <c r="D1476" s="173">
        <v>100000000</v>
      </c>
      <c r="E1476" s="173">
        <v>0</v>
      </c>
    </row>
    <row r="1477" spans="3:5">
      <c r="C1477" s="176" t="s">
        <v>1654</v>
      </c>
      <c r="D1477" s="173">
        <v>38876602</v>
      </c>
      <c r="E1477" s="173">
        <v>49727897.390000001</v>
      </c>
    </row>
    <row r="1478" spans="3:5">
      <c r="C1478" s="177" t="s">
        <v>1655</v>
      </c>
      <c r="D1478" s="173">
        <v>5000000</v>
      </c>
      <c r="E1478" s="173">
        <v>0</v>
      </c>
    </row>
    <row r="1479" spans="3:5">
      <c r="C1479" s="176" t="s">
        <v>1656</v>
      </c>
      <c r="D1479" s="173">
        <v>2080338</v>
      </c>
      <c r="E1479" s="173">
        <v>0</v>
      </c>
    </row>
    <row r="1480" spans="3:5">
      <c r="C1480" s="177" t="s">
        <v>1657</v>
      </c>
      <c r="D1480" s="173">
        <v>1787840</v>
      </c>
      <c r="E1480" s="173">
        <v>0</v>
      </c>
    </row>
    <row r="1481" spans="3:5">
      <c r="C1481" s="176" t="s">
        <v>1658</v>
      </c>
      <c r="D1481" s="173">
        <v>65220743</v>
      </c>
      <c r="E1481" s="173">
        <v>0</v>
      </c>
    </row>
    <row r="1482" spans="3:5">
      <c r="C1482" s="177" t="s">
        <v>1659</v>
      </c>
      <c r="D1482" s="173">
        <v>3148512</v>
      </c>
      <c r="E1482" s="173">
        <v>0</v>
      </c>
    </row>
    <row r="1483" spans="3:5">
      <c r="C1483" s="176" t="s">
        <v>1660</v>
      </c>
      <c r="D1483" s="173">
        <v>0</v>
      </c>
      <c r="E1483" s="173">
        <v>0</v>
      </c>
    </row>
    <row r="1484" spans="3:5">
      <c r="C1484" s="177" t="s">
        <v>1661</v>
      </c>
      <c r="D1484" s="173">
        <v>3534444</v>
      </c>
      <c r="E1484" s="173">
        <v>0</v>
      </c>
    </row>
    <row r="1485" spans="3:5">
      <c r="C1485" s="176" t="s">
        <v>1662</v>
      </c>
      <c r="D1485" s="173">
        <v>99753891</v>
      </c>
      <c r="E1485" s="173">
        <v>50108775.68</v>
      </c>
    </row>
    <row r="1486" spans="3:5">
      <c r="C1486" s="177" t="s">
        <v>1663</v>
      </c>
      <c r="D1486" s="173">
        <v>21660226</v>
      </c>
      <c r="E1486" s="173">
        <v>0</v>
      </c>
    </row>
    <row r="1487" spans="3:5">
      <c r="C1487" s="176" t="s">
        <v>1664</v>
      </c>
      <c r="D1487" s="173">
        <v>5000000</v>
      </c>
      <c r="E1487" s="173">
        <v>0</v>
      </c>
    </row>
    <row r="1488" spans="3:5">
      <c r="C1488" s="177" t="s">
        <v>1665</v>
      </c>
      <c r="D1488" s="173">
        <v>35607958</v>
      </c>
      <c r="E1488" s="173">
        <v>16295470.060000001</v>
      </c>
    </row>
    <row r="1489" spans="3:5">
      <c r="C1489" s="176" t="s">
        <v>1666</v>
      </c>
      <c r="D1489" s="173">
        <v>36368030</v>
      </c>
      <c r="E1489" s="173">
        <v>28718037.289999999</v>
      </c>
    </row>
    <row r="1490" spans="3:5">
      <c r="C1490" s="177" t="s">
        <v>1667</v>
      </c>
      <c r="D1490" s="173">
        <v>123841896</v>
      </c>
      <c r="E1490" s="173">
        <v>52656453.43</v>
      </c>
    </row>
    <row r="1491" spans="3:5">
      <c r="C1491" s="176" t="s">
        <v>1668</v>
      </c>
      <c r="D1491" s="173">
        <v>24700</v>
      </c>
      <c r="E1491" s="173">
        <v>0</v>
      </c>
    </row>
    <row r="1492" spans="3:5">
      <c r="C1492" s="177" t="s">
        <v>1669</v>
      </c>
      <c r="D1492" s="173">
        <v>20000000</v>
      </c>
      <c r="E1492" s="173">
        <v>0</v>
      </c>
    </row>
    <row r="1493" spans="3:5">
      <c r="C1493" s="176" t="s">
        <v>1670</v>
      </c>
      <c r="D1493" s="173">
        <v>5000000</v>
      </c>
      <c r="E1493" s="173">
        <v>0</v>
      </c>
    </row>
    <row r="1494" spans="3:5">
      <c r="C1494" s="177" t="s">
        <v>1671</v>
      </c>
      <c r="D1494" s="173">
        <v>74621856</v>
      </c>
      <c r="E1494" s="173">
        <v>0</v>
      </c>
    </row>
    <row r="1495" spans="3:5">
      <c r="C1495" s="174" t="s">
        <v>245</v>
      </c>
      <c r="D1495" s="175">
        <v>115000000</v>
      </c>
      <c r="E1495" s="175">
        <v>7646591.8700000001</v>
      </c>
    </row>
    <row r="1496" spans="3:5">
      <c r="C1496" s="177" t="s">
        <v>1672</v>
      </c>
      <c r="D1496" s="173">
        <v>10000000</v>
      </c>
      <c r="E1496" s="173">
        <v>7646591.8700000001</v>
      </c>
    </row>
    <row r="1497" spans="3:5">
      <c r="C1497" s="176" t="s">
        <v>1670</v>
      </c>
      <c r="D1497" s="173">
        <v>105000000</v>
      </c>
      <c r="E1497" s="173">
        <v>0</v>
      </c>
    </row>
    <row r="1498" spans="3:5">
      <c r="C1498" s="172" t="s">
        <v>258</v>
      </c>
      <c r="D1498" s="173">
        <v>23638967274</v>
      </c>
      <c r="E1498" s="173">
        <v>6718538627.1899986</v>
      </c>
    </row>
    <row r="1499" spans="3:5">
      <c r="C1499" s="174" t="s">
        <v>243</v>
      </c>
      <c r="D1499" s="175">
        <v>8185911633</v>
      </c>
      <c r="E1499" s="175">
        <v>3682242290.8899999</v>
      </c>
    </row>
    <row r="1500" spans="3:5">
      <c r="C1500" s="177" t="s">
        <v>1673</v>
      </c>
      <c r="D1500" s="173">
        <v>7362516</v>
      </c>
      <c r="E1500" s="173">
        <v>0</v>
      </c>
    </row>
    <row r="1501" spans="3:5">
      <c r="C1501" s="176" t="s">
        <v>1674</v>
      </c>
      <c r="D1501" s="173">
        <v>1000000</v>
      </c>
      <c r="E1501" s="173">
        <v>0</v>
      </c>
    </row>
    <row r="1502" spans="3:5">
      <c r="C1502" s="177" t="s">
        <v>1675</v>
      </c>
      <c r="D1502" s="173">
        <v>194161377</v>
      </c>
      <c r="E1502" s="173">
        <v>31808636.489999998</v>
      </c>
    </row>
    <row r="1503" spans="3:5">
      <c r="C1503" s="176" t="s">
        <v>1676</v>
      </c>
      <c r="D1503" s="173">
        <v>25000000</v>
      </c>
      <c r="E1503" s="173">
        <v>0</v>
      </c>
    </row>
    <row r="1504" spans="3:5">
      <c r="C1504" s="177" t="s">
        <v>1677</v>
      </c>
      <c r="D1504" s="173">
        <v>6228157</v>
      </c>
      <c r="E1504" s="173">
        <v>0</v>
      </c>
    </row>
    <row r="1505" spans="3:5">
      <c r="C1505" s="176" t="s">
        <v>1678</v>
      </c>
      <c r="D1505" s="173">
        <v>4329132</v>
      </c>
      <c r="E1505" s="173">
        <v>0</v>
      </c>
    </row>
    <row r="1506" spans="3:5">
      <c r="C1506" s="177" t="s">
        <v>1679</v>
      </c>
      <c r="D1506" s="173">
        <v>2513122</v>
      </c>
      <c r="E1506" s="173">
        <v>0</v>
      </c>
    </row>
    <row r="1507" spans="3:5">
      <c r="C1507" s="176" t="s">
        <v>1680</v>
      </c>
      <c r="D1507" s="173">
        <v>150000000</v>
      </c>
      <c r="E1507" s="173">
        <v>31941474.91</v>
      </c>
    </row>
    <row r="1508" spans="3:5">
      <c r="C1508" s="177" t="s">
        <v>1681</v>
      </c>
      <c r="D1508" s="173">
        <v>1300000000</v>
      </c>
      <c r="E1508" s="173">
        <v>952329005.16999996</v>
      </c>
    </row>
    <row r="1509" spans="3:5">
      <c r="C1509" s="176" t="s">
        <v>1682</v>
      </c>
      <c r="D1509" s="173">
        <v>0</v>
      </c>
      <c r="E1509" s="173">
        <v>0</v>
      </c>
    </row>
    <row r="1510" spans="3:5">
      <c r="C1510" s="177" t="s">
        <v>1683</v>
      </c>
      <c r="D1510" s="173">
        <v>9000000</v>
      </c>
      <c r="E1510" s="173">
        <v>0</v>
      </c>
    </row>
    <row r="1511" spans="3:5">
      <c r="C1511" s="176" t="s">
        <v>1684</v>
      </c>
      <c r="D1511" s="173">
        <v>77011014</v>
      </c>
      <c r="E1511" s="173">
        <v>19022339.789999999</v>
      </c>
    </row>
    <row r="1512" spans="3:5">
      <c r="C1512" s="177" t="s">
        <v>1685</v>
      </c>
      <c r="D1512" s="173">
        <v>2000000</v>
      </c>
      <c r="E1512" s="173">
        <v>0</v>
      </c>
    </row>
    <row r="1513" spans="3:5">
      <c r="C1513" s="177" t="s">
        <v>1686</v>
      </c>
      <c r="D1513" s="173">
        <v>65535117</v>
      </c>
      <c r="E1513" s="173">
        <v>33808216.619999997</v>
      </c>
    </row>
    <row r="1514" spans="3:5">
      <c r="C1514" s="176" t="s">
        <v>1687</v>
      </c>
      <c r="D1514" s="173">
        <v>610000001</v>
      </c>
      <c r="E1514" s="173">
        <v>551278002.92000008</v>
      </c>
    </row>
    <row r="1515" spans="3:5">
      <c r="C1515" s="177" t="s">
        <v>1688</v>
      </c>
      <c r="D1515" s="173">
        <v>0</v>
      </c>
      <c r="E1515" s="173">
        <v>0</v>
      </c>
    </row>
    <row r="1516" spans="3:5">
      <c r="C1516" s="176" t="s">
        <v>1689</v>
      </c>
      <c r="D1516" s="173">
        <v>0</v>
      </c>
      <c r="E1516" s="173">
        <v>45380510.140000001</v>
      </c>
    </row>
    <row r="1517" spans="3:5">
      <c r="C1517" s="177" t="s">
        <v>1690</v>
      </c>
      <c r="D1517" s="173">
        <v>779207</v>
      </c>
      <c r="E1517" s="173">
        <v>0</v>
      </c>
    </row>
    <row r="1518" spans="3:5">
      <c r="C1518" s="176" t="s">
        <v>1691</v>
      </c>
      <c r="D1518" s="173">
        <v>940000000</v>
      </c>
      <c r="E1518" s="173">
        <v>264748621.81999999</v>
      </c>
    </row>
    <row r="1519" spans="3:5">
      <c r="C1519" s="177" t="s">
        <v>1692</v>
      </c>
      <c r="D1519" s="173">
        <v>0</v>
      </c>
      <c r="E1519" s="173">
        <v>0</v>
      </c>
    </row>
    <row r="1520" spans="3:5">
      <c r="C1520" s="176" t="s">
        <v>1693</v>
      </c>
      <c r="D1520" s="173">
        <v>8415087</v>
      </c>
      <c r="E1520" s="173">
        <v>0</v>
      </c>
    </row>
    <row r="1521" spans="3:5">
      <c r="C1521" s="177" t="s">
        <v>1694</v>
      </c>
      <c r="D1521" s="173">
        <v>17424123</v>
      </c>
      <c r="E1521" s="173">
        <v>0</v>
      </c>
    </row>
    <row r="1522" spans="3:5">
      <c r="C1522" s="176" t="s">
        <v>1695</v>
      </c>
      <c r="D1522" s="173">
        <v>0</v>
      </c>
      <c r="E1522" s="173">
        <v>0</v>
      </c>
    </row>
    <row r="1523" spans="3:5">
      <c r="C1523" s="177" t="s">
        <v>1696</v>
      </c>
      <c r="D1523" s="173">
        <v>16847189</v>
      </c>
      <c r="E1523" s="173">
        <v>0</v>
      </c>
    </row>
    <row r="1524" spans="3:5">
      <c r="C1524" s="176" t="s">
        <v>1697</v>
      </c>
      <c r="D1524" s="173">
        <v>193657772</v>
      </c>
      <c r="E1524" s="173">
        <v>0</v>
      </c>
    </row>
    <row r="1525" spans="3:5">
      <c r="C1525" s="176" t="s">
        <v>1698</v>
      </c>
      <c r="D1525" s="173">
        <v>10554785</v>
      </c>
      <c r="E1525" s="173">
        <v>0</v>
      </c>
    </row>
    <row r="1526" spans="3:5">
      <c r="C1526" s="177" t="s">
        <v>1699</v>
      </c>
      <c r="D1526" s="173">
        <v>0</v>
      </c>
      <c r="E1526" s="173">
        <v>0</v>
      </c>
    </row>
    <row r="1527" spans="3:5">
      <c r="C1527" s="176" t="s">
        <v>1700</v>
      </c>
      <c r="D1527" s="173">
        <v>1235409</v>
      </c>
      <c r="E1527" s="173">
        <v>0</v>
      </c>
    </row>
    <row r="1528" spans="3:5">
      <c r="C1528" s="177" t="s">
        <v>1701</v>
      </c>
      <c r="D1528" s="173">
        <v>6755924</v>
      </c>
      <c r="E1528" s="173">
        <v>0</v>
      </c>
    </row>
    <row r="1529" spans="3:5">
      <c r="C1529" s="176" t="s">
        <v>1702</v>
      </c>
      <c r="D1529" s="173">
        <v>0</v>
      </c>
      <c r="E1529" s="173">
        <v>391877834.93000001</v>
      </c>
    </row>
    <row r="1530" spans="3:5">
      <c r="C1530" s="176" t="s">
        <v>1703</v>
      </c>
      <c r="D1530" s="173">
        <v>41882</v>
      </c>
      <c r="E1530" s="173">
        <v>0</v>
      </c>
    </row>
    <row r="1531" spans="3:5">
      <c r="C1531" s="177" t="s">
        <v>1704</v>
      </c>
      <c r="D1531" s="173">
        <v>24000000</v>
      </c>
      <c r="E1531" s="173">
        <v>0</v>
      </c>
    </row>
    <row r="1532" spans="3:5">
      <c r="C1532" s="176" t="s">
        <v>1705</v>
      </c>
      <c r="D1532" s="173">
        <v>2873229</v>
      </c>
      <c r="E1532" s="173">
        <v>2860566.7</v>
      </c>
    </row>
    <row r="1533" spans="3:5">
      <c r="C1533" s="176" t="s">
        <v>1706</v>
      </c>
      <c r="D1533" s="173">
        <v>55999</v>
      </c>
      <c r="E1533" s="173">
        <v>0</v>
      </c>
    </row>
    <row r="1534" spans="3:5">
      <c r="C1534" s="176" t="s">
        <v>1707</v>
      </c>
      <c r="D1534" s="173">
        <v>3264355</v>
      </c>
      <c r="E1534" s="173">
        <v>1395593.77</v>
      </c>
    </row>
    <row r="1535" spans="3:5">
      <c r="C1535" s="177" t="s">
        <v>1708</v>
      </c>
      <c r="D1535" s="173">
        <v>486807313</v>
      </c>
      <c r="E1535" s="173">
        <v>1121166578.4100001</v>
      </c>
    </row>
    <row r="1536" spans="3:5">
      <c r="C1536" s="176" t="s">
        <v>1709</v>
      </c>
      <c r="D1536" s="173">
        <v>135000000</v>
      </c>
      <c r="E1536" s="173">
        <v>0</v>
      </c>
    </row>
    <row r="1537" spans="3:5">
      <c r="C1537" s="177" t="s">
        <v>1710</v>
      </c>
      <c r="D1537" s="173">
        <v>1235409</v>
      </c>
      <c r="E1537" s="173">
        <v>0</v>
      </c>
    </row>
    <row r="1538" spans="3:5">
      <c r="C1538" s="176" t="s">
        <v>1711</v>
      </c>
      <c r="D1538" s="173">
        <v>2000000</v>
      </c>
      <c r="E1538" s="173">
        <v>0</v>
      </c>
    </row>
    <row r="1539" spans="3:5">
      <c r="C1539" s="177" t="s">
        <v>1712</v>
      </c>
      <c r="D1539" s="173">
        <v>1235409</v>
      </c>
      <c r="E1539" s="173">
        <v>0</v>
      </c>
    </row>
    <row r="1540" spans="3:5">
      <c r="C1540" s="176" t="s">
        <v>1713</v>
      </c>
      <c r="D1540" s="173">
        <v>2223577</v>
      </c>
      <c r="E1540" s="173">
        <v>0</v>
      </c>
    </row>
    <row r="1541" spans="3:5">
      <c r="C1541" s="177" t="s">
        <v>1714</v>
      </c>
      <c r="D1541" s="173">
        <v>13816424</v>
      </c>
      <c r="E1541" s="173">
        <v>0</v>
      </c>
    </row>
    <row r="1542" spans="3:5">
      <c r="C1542" s="176" t="s">
        <v>1715</v>
      </c>
      <c r="D1542" s="173">
        <v>80162210</v>
      </c>
      <c r="E1542" s="173">
        <v>42134871.380000003</v>
      </c>
    </row>
    <row r="1543" spans="3:5">
      <c r="C1543" s="177" t="s">
        <v>1716</v>
      </c>
      <c r="D1543" s="173">
        <v>0</v>
      </c>
      <c r="E1543" s="173">
        <v>0</v>
      </c>
    </row>
    <row r="1544" spans="3:5">
      <c r="C1544" s="176" t="s">
        <v>1717</v>
      </c>
      <c r="D1544" s="173">
        <v>74323660</v>
      </c>
      <c r="E1544" s="173">
        <v>0</v>
      </c>
    </row>
    <row r="1545" spans="3:5">
      <c r="C1545" s="177" t="s">
        <v>1718</v>
      </c>
      <c r="D1545" s="173">
        <v>5885745</v>
      </c>
      <c r="E1545" s="173">
        <v>0</v>
      </c>
    </row>
    <row r="1546" spans="3:5">
      <c r="C1546" s="176" t="s">
        <v>1719</v>
      </c>
      <c r="D1546" s="173">
        <v>0</v>
      </c>
      <c r="E1546" s="173">
        <v>0</v>
      </c>
    </row>
    <row r="1547" spans="3:5">
      <c r="C1547" s="177" t="s">
        <v>1720</v>
      </c>
      <c r="D1547" s="173">
        <v>0</v>
      </c>
      <c r="E1547" s="173">
        <v>0</v>
      </c>
    </row>
    <row r="1548" spans="3:5">
      <c r="C1548" s="176" t="s">
        <v>1721</v>
      </c>
      <c r="D1548" s="173">
        <v>1217491</v>
      </c>
      <c r="E1548" s="173">
        <v>0</v>
      </c>
    </row>
    <row r="1549" spans="3:5">
      <c r="C1549" s="177" t="s">
        <v>1722</v>
      </c>
      <c r="D1549" s="173">
        <v>779207</v>
      </c>
      <c r="E1549" s="173">
        <v>0</v>
      </c>
    </row>
    <row r="1550" spans="3:5">
      <c r="C1550" s="176" t="s">
        <v>1723</v>
      </c>
      <c r="D1550" s="173">
        <v>1226842</v>
      </c>
      <c r="E1550" s="173">
        <v>0</v>
      </c>
    </row>
    <row r="1551" spans="3:5">
      <c r="C1551" s="177" t="s">
        <v>1724</v>
      </c>
      <c r="D1551" s="173">
        <v>50000000</v>
      </c>
      <c r="E1551" s="173">
        <v>0</v>
      </c>
    </row>
    <row r="1552" spans="3:5">
      <c r="C1552" s="176" t="s">
        <v>1725</v>
      </c>
      <c r="D1552" s="173">
        <v>75000000</v>
      </c>
      <c r="E1552" s="173">
        <v>0</v>
      </c>
    </row>
    <row r="1553" spans="3:5">
      <c r="C1553" s="177" t="s">
        <v>1726</v>
      </c>
      <c r="D1553" s="173">
        <v>0</v>
      </c>
      <c r="E1553" s="173">
        <v>0</v>
      </c>
    </row>
    <row r="1554" spans="3:5">
      <c r="C1554" s="176" t="s">
        <v>1727</v>
      </c>
      <c r="D1554" s="173">
        <v>0</v>
      </c>
      <c r="E1554" s="173">
        <v>0</v>
      </c>
    </row>
    <row r="1555" spans="3:5">
      <c r="C1555" s="177" t="s">
        <v>1728</v>
      </c>
      <c r="D1555" s="173">
        <v>0</v>
      </c>
      <c r="E1555" s="173">
        <v>0</v>
      </c>
    </row>
    <row r="1556" spans="3:5">
      <c r="C1556" s="176" t="s">
        <v>1729</v>
      </c>
      <c r="D1556" s="173">
        <v>0</v>
      </c>
      <c r="E1556" s="173">
        <v>0</v>
      </c>
    </row>
    <row r="1557" spans="3:5">
      <c r="C1557" s="177" t="s">
        <v>1730</v>
      </c>
      <c r="D1557" s="173">
        <v>5000000</v>
      </c>
      <c r="E1557" s="173">
        <v>1960357.84</v>
      </c>
    </row>
    <row r="1558" spans="3:5">
      <c r="C1558" s="176" t="s">
        <v>1731</v>
      </c>
      <c r="D1558" s="173">
        <v>80000000</v>
      </c>
      <c r="E1558" s="173">
        <v>0</v>
      </c>
    </row>
    <row r="1559" spans="3:5">
      <c r="C1559" s="177" t="s">
        <v>1732</v>
      </c>
      <c r="D1559" s="173">
        <v>0</v>
      </c>
      <c r="E1559" s="173">
        <v>0</v>
      </c>
    </row>
    <row r="1560" spans="3:5">
      <c r="C1560" s="176" t="s">
        <v>1733</v>
      </c>
      <c r="D1560" s="173">
        <v>31691995</v>
      </c>
      <c r="E1560" s="173">
        <v>0</v>
      </c>
    </row>
    <row r="1561" spans="3:5">
      <c r="C1561" s="177" t="s">
        <v>1734</v>
      </c>
      <c r="D1561" s="173">
        <v>3922569</v>
      </c>
      <c r="E1561" s="173">
        <v>0</v>
      </c>
    </row>
    <row r="1562" spans="3:5">
      <c r="C1562" s="176" t="s">
        <v>1735</v>
      </c>
      <c r="D1562" s="173">
        <v>0</v>
      </c>
      <c r="E1562" s="173">
        <v>0</v>
      </c>
    </row>
    <row r="1563" spans="3:5">
      <c r="C1563" s="177" t="s">
        <v>1736</v>
      </c>
      <c r="D1563" s="173">
        <v>2000000</v>
      </c>
      <c r="E1563" s="173">
        <v>0</v>
      </c>
    </row>
    <row r="1564" spans="3:5">
      <c r="C1564" s="177" t="s">
        <v>1737</v>
      </c>
      <c r="D1564" s="173">
        <v>1000000000</v>
      </c>
      <c r="E1564" s="173">
        <v>0</v>
      </c>
    </row>
    <row r="1565" spans="3:5">
      <c r="C1565" s="176" t="s">
        <v>1738</v>
      </c>
      <c r="D1565" s="173">
        <v>36754019</v>
      </c>
      <c r="E1565" s="173">
        <v>0</v>
      </c>
    </row>
    <row r="1566" spans="3:5">
      <c r="C1566" s="177" t="s">
        <v>1739</v>
      </c>
      <c r="D1566" s="173">
        <v>0</v>
      </c>
      <c r="E1566" s="173">
        <v>0</v>
      </c>
    </row>
    <row r="1567" spans="3:5">
      <c r="C1567" s="177" t="s">
        <v>1740</v>
      </c>
      <c r="D1567" s="173">
        <v>2642087</v>
      </c>
      <c r="E1567" s="173">
        <v>0</v>
      </c>
    </row>
    <row r="1568" spans="3:5">
      <c r="C1568" s="176" t="s">
        <v>1741</v>
      </c>
      <c r="D1568" s="173">
        <v>2083629</v>
      </c>
      <c r="E1568" s="173">
        <v>0</v>
      </c>
    </row>
    <row r="1569" spans="3:5">
      <c r="C1569" s="177" t="s">
        <v>1742</v>
      </c>
      <c r="D1569" s="173">
        <v>3397736</v>
      </c>
      <c r="E1569" s="173">
        <v>0</v>
      </c>
    </row>
    <row r="1570" spans="3:5">
      <c r="C1570" s="177" t="s">
        <v>1743</v>
      </c>
      <c r="D1570" s="173">
        <v>12635469</v>
      </c>
      <c r="E1570" s="173">
        <v>0</v>
      </c>
    </row>
    <row r="1571" spans="3:5">
      <c r="C1571" s="176" t="s">
        <v>1744</v>
      </c>
      <c r="D1571" s="173">
        <v>26665895</v>
      </c>
      <c r="E1571" s="173">
        <v>0</v>
      </c>
    </row>
    <row r="1572" spans="3:5">
      <c r="C1572" s="177" t="s">
        <v>1745</v>
      </c>
      <c r="D1572" s="173">
        <v>138712</v>
      </c>
      <c r="E1572" s="173">
        <v>0</v>
      </c>
    </row>
    <row r="1573" spans="3:5">
      <c r="C1573" s="177" t="s">
        <v>1746</v>
      </c>
      <c r="D1573" s="173">
        <v>3356164</v>
      </c>
      <c r="E1573" s="173">
        <v>0</v>
      </c>
    </row>
    <row r="1574" spans="3:5">
      <c r="C1574" s="176" t="s">
        <v>1747</v>
      </c>
      <c r="D1574" s="173">
        <v>14404663</v>
      </c>
      <c r="E1574" s="173">
        <v>0</v>
      </c>
    </row>
    <row r="1575" spans="3:5">
      <c r="C1575" s="177" t="s">
        <v>1748</v>
      </c>
      <c r="D1575" s="173">
        <v>5404349</v>
      </c>
      <c r="E1575" s="173">
        <v>0</v>
      </c>
    </row>
    <row r="1576" spans="3:5">
      <c r="C1576" s="176" t="s">
        <v>1749</v>
      </c>
      <c r="D1576" s="173">
        <v>3397736</v>
      </c>
      <c r="E1576" s="173">
        <v>0</v>
      </c>
    </row>
    <row r="1577" spans="3:5">
      <c r="C1577" s="177" t="s">
        <v>1750</v>
      </c>
      <c r="D1577" s="173">
        <v>70707142</v>
      </c>
      <c r="E1577" s="173">
        <v>21320164.829999998</v>
      </c>
    </row>
    <row r="1578" spans="3:5">
      <c r="C1578" s="177" t="s">
        <v>1751</v>
      </c>
      <c r="D1578" s="173">
        <v>45320695</v>
      </c>
      <c r="E1578" s="173">
        <v>0</v>
      </c>
    </row>
    <row r="1579" spans="3:5">
      <c r="C1579" s="176" t="s">
        <v>1752</v>
      </c>
      <c r="D1579" s="173">
        <v>3397736</v>
      </c>
      <c r="E1579" s="173">
        <v>0</v>
      </c>
    </row>
    <row r="1580" spans="3:5">
      <c r="C1580" s="177" t="s">
        <v>1753</v>
      </c>
      <c r="D1580" s="173">
        <v>13049408</v>
      </c>
      <c r="E1580" s="173">
        <v>0</v>
      </c>
    </row>
    <row r="1581" spans="3:5">
      <c r="C1581" s="177" t="s">
        <v>1754</v>
      </c>
      <c r="D1581" s="173">
        <v>3397736</v>
      </c>
      <c r="E1581" s="173">
        <v>0</v>
      </c>
    </row>
    <row r="1582" spans="3:5">
      <c r="C1582" s="176" t="s">
        <v>1755</v>
      </c>
      <c r="D1582" s="173">
        <v>10991381</v>
      </c>
      <c r="E1582" s="173">
        <v>0</v>
      </c>
    </row>
    <row r="1583" spans="3:5">
      <c r="C1583" s="177" t="s">
        <v>1756</v>
      </c>
      <c r="D1583" s="173">
        <v>0</v>
      </c>
      <c r="E1583" s="173">
        <v>0</v>
      </c>
    </row>
    <row r="1584" spans="3:5">
      <c r="C1584" s="177" t="s">
        <v>1757</v>
      </c>
      <c r="D1584" s="173">
        <v>327553</v>
      </c>
      <c r="E1584" s="173">
        <v>0</v>
      </c>
    </row>
    <row r="1585" spans="3:5">
      <c r="C1585" s="176" t="s">
        <v>1758</v>
      </c>
      <c r="D1585" s="173">
        <v>7508745</v>
      </c>
      <c r="E1585" s="173">
        <v>0</v>
      </c>
    </row>
    <row r="1586" spans="3:5">
      <c r="C1586" s="177" t="s">
        <v>1759</v>
      </c>
      <c r="D1586" s="173">
        <v>79000000</v>
      </c>
      <c r="E1586" s="173">
        <v>32849145.789999999</v>
      </c>
    </row>
    <row r="1587" spans="3:5">
      <c r="C1587" s="176" t="s">
        <v>1760</v>
      </c>
      <c r="D1587" s="173">
        <v>5872846</v>
      </c>
      <c r="E1587" s="173">
        <v>0</v>
      </c>
    </row>
    <row r="1588" spans="3:5">
      <c r="C1588" s="177" t="s">
        <v>1761</v>
      </c>
      <c r="D1588" s="173">
        <v>1000000</v>
      </c>
      <c r="E1588" s="173">
        <v>0</v>
      </c>
    </row>
    <row r="1589" spans="3:5">
      <c r="C1589" s="176" t="s">
        <v>1762</v>
      </c>
      <c r="D1589" s="173">
        <v>150000000</v>
      </c>
      <c r="E1589" s="173">
        <v>31305678.969999999</v>
      </c>
    </row>
    <row r="1590" spans="3:5">
      <c r="C1590" s="177" t="s">
        <v>1763</v>
      </c>
      <c r="D1590" s="173">
        <v>0</v>
      </c>
      <c r="E1590" s="173">
        <v>0</v>
      </c>
    </row>
    <row r="1591" spans="3:5">
      <c r="C1591" s="176" t="s">
        <v>1764</v>
      </c>
      <c r="D1591" s="173">
        <v>0</v>
      </c>
      <c r="E1591" s="173">
        <v>0</v>
      </c>
    </row>
    <row r="1592" spans="3:5">
      <c r="C1592" s="177" t="s">
        <v>1765</v>
      </c>
      <c r="D1592" s="173">
        <v>3397736</v>
      </c>
      <c r="E1592" s="173">
        <v>0</v>
      </c>
    </row>
    <row r="1593" spans="3:5">
      <c r="C1593" s="176" t="s">
        <v>1766</v>
      </c>
      <c r="D1593" s="173">
        <v>2768368</v>
      </c>
      <c r="E1593" s="173">
        <v>285927.18</v>
      </c>
    </row>
    <row r="1594" spans="3:5">
      <c r="C1594" s="177" t="s">
        <v>1767</v>
      </c>
      <c r="D1594" s="173">
        <v>2083629</v>
      </c>
      <c r="E1594" s="173">
        <v>0</v>
      </c>
    </row>
    <row r="1595" spans="3:5">
      <c r="C1595" s="176" t="s">
        <v>1768</v>
      </c>
      <c r="D1595" s="173">
        <v>113083454</v>
      </c>
      <c r="E1595" s="173">
        <v>2652879.62</v>
      </c>
    </row>
    <row r="1596" spans="3:5">
      <c r="C1596" s="177" t="s">
        <v>1769</v>
      </c>
      <c r="D1596" s="173">
        <v>0</v>
      </c>
      <c r="E1596" s="173">
        <v>0</v>
      </c>
    </row>
    <row r="1597" spans="3:5">
      <c r="C1597" s="176" t="s">
        <v>1770</v>
      </c>
      <c r="D1597" s="173">
        <v>3397736</v>
      </c>
      <c r="E1597" s="173">
        <v>0</v>
      </c>
    </row>
    <row r="1598" spans="3:5">
      <c r="C1598" s="177" t="s">
        <v>1771</v>
      </c>
      <c r="D1598" s="173">
        <v>511857547</v>
      </c>
      <c r="E1598" s="173">
        <v>0</v>
      </c>
    </row>
    <row r="1599" spans="3:5">
      <c r="C1599" s="176" t="s">
        <v>1772</v>
      </c>
      <c r="D1599" s="173">
        <v>0</v>
      </c>
      <c r="E1599" s="173">
        <v>0</v>
      </c>
    </row>
    <row r="1600" spans="3:5">
      <c r="C1600" s="177" t="s">
        <v>1773</v>
      </c>
      <c r="D1600" s="173">
        <v>1386558</v>
      </c>
      <c r="E1600" s="173">
        <v>0</v>
      </c>
    </row>
    <row r="1601" spans="3:5">
      <c r="C1601" s="176" t="s">
        <v>1774</v>
      </c>
      <c r="D1601" s="173">
        <v>162584301</v>
      </c>
      <c r="E1601" s="173">
        <v>0</v>
      </c>
    </row>
    <row r="1602" spans="3:5">
      <c r="C1602" s="177" t="s">
        <v>1775</v>
      </c>
      <c r="D1602" s="173">
        <v>10362072</v>
      </c>
      <c r="E1602" s="173">
        <v>0</v>
      </c>
    </row>
    <row r="1603" spans="3:5">
      <c r="C1603" s="176" t="s">
        <v>1776</v>
      </c>
      <c r="D1603" s="173">
        <v>4956061</v>
      </c>
      <c r="E1603" s="173">
        <v>0</v>
      </c>
    </row>
    <row r="1604" spans="3:5" ht="25.15" customHeight="1">
      <c r="C1604" s="177" t="s">
        <v>1777</v>
      </c>
      <c r="D1604" s="173">
        <v>3630913</v>
      </c>
      <c r="E1604" s="173">
        <v>0</v>
      </c>
    </row>
    <row r="1605" spans="3:5" ht="22.15" customHeight="1">
      <c r="C1605" s="176" t="s">
        <v>1778</v>
      </c>
      <c r="D1605" s="173">
        <v>2751631</v>
      </c>
      <c r="E1605" s="173">
        <v>0</v>
      </c>
    </row>
    <row r="1606" spans="3:5">
      <c r="C1606" s="177" t="s">
        <v>1779</v>
      </c>
      <c r="D1606" s="173">
        <v>26302201</v>
      </c>
      <c r="E1606" s="173">
        <v>0</v>
      </c>
    </row>
    <row r="1607" spans="3:5">
      <c r="C1607" s="176" t="s">
        <v>1780</v>
      </c>
      <c r="D1607" s="173">
        <v>249956945</v>
      </c>
      <c r="E1607" s="173">
        <v>85389419.920000002</v>
      </c>
    </row>
    <row r="1608" spans="3:5">
      <c r="C1608" s="177" t="s">
        <v>1781</v>
      </c>
      <c r="D1608" s="173">
        <v>1900475</v>
      </c>
      <c r="E1608" s="173">
        <v>16726463.689999999</v>
      </c>
    </row>
    <row r="1609" spans="3:5">
      <c r="C1609" s="176" t="s">
        <v>1782</v>
      </c>
      <c r="D1609" s="173">
        <v>0</v>
      </c>
      <c r="E1609" s="173">
        <v>0</v>
      </c>
    </row>
    <row r="1610" spans="3:5">
      <c r="C1610" s="177" t="s">
        <v>1783</v>
      </c>
      <c r="D1610" s="173">
        <v>7000000</v>
      </c>
      <c r="E1610" s="173">
        <v>0</v>
      </c>
    </row>
    <row r="1611" spans="3:5">
      <c r="C1611" s="176" t="s">
        <v>1784</v>
      </c>
      <c r="D1611" s="173">
        <v>2692079</v>
      </c>
      <c r="E1611" s="173">
        <v>0</v>
      </c>
    </row>
    <row r="1612" spans="3:5">
      <c r="C1612" s="177" t="s">
        <v>1785</v>
      </c>
      <c r="D1612" s="173">
        <v>1572428</v>
      </c>
      <c r="E1612" s="173">
        <v>0</v>
      </c>
    </row>
    <row r="1613" spans="3:5">
      <c r="C1613" s="176" t="s">
        <v>1786</v>
      </c>
      <c r="D1613" s="173">
        <v>15000000</v>
      </c>
      <c r="E1613" s="173">
        <v>0</v>
      </c>
    </row>
    <row r="1614" spans="3:5">
      <c r="C1614" s="177" t="s">
        <v>1787</v>
      </c>
      <c r="D1614" s="173">
        <v>11067494</v>
      </c>
      <c r="E1614" s="173">
        <v>0</v>
      </c>
    </row>
    <row r="1615" spans="3:5">
      <c r="C1615" s="176" t="s">
        <v>1788</v>
      </c>
      <c r="D1615" s="173">
        <v>11067494</v>
      </c>
      <c r="E1615" s="173">
        <v>0</v>
      </c>
    </row>
    <row r="1616" spans="3:5">
      <c r="C1616" s="177" t="s">
        <v>1789</v>
      </c>
      <c r="D1616" s="173">
        <v>11602629</v>
      </c>
      <c r="E1616" s="173">
        <v>0</v>
      </c>
    </row>
    <row r="1617" spans="3:5">
      <c r="C1617" s="176" t="s">
        <v>1790</v>
      </c>
      <c r="D1617" s="173">
        <v>498000</v>
      </c>
      <c r="E1617" s="173">
        <v>0</v>
      </c>
    </row>
    <row r="1618" spans="3:5">
      <c r="C1618" s="177" t="s">
        <v>1791</v>
      </c>
      <c r="D1618" s="173">
        <v>7011234</v>
      </c>
      <c r="E1618" s="173">
        <v>0</v>
      </c>
    </row>
    <row r="1619" spans="3:5">
      <c r="C1619" s="176" t="s">
        <v>1792</v>
      </c>
      <c r="D1619" s="173">
        <v>498000</v>
      </c>
      <c r="E1619" s="173">
        <v>0</v>
      </c>
    </row>
    <row r="1620" spans="3:5">
      <c r="C1620" s="177" t="s">
        <v>1793</v>
      </c>
      <c r="D1620" s="173">
        <v>2083629</v>
      </c>
      <c r="E1620" s="173">
        <v>0</v>
      </c>
    </row>
    <row r="1621" spans="3:5">
      <c r="C1621" s="176" t="s">
        <v>1794</v>
      </c>
      <c r="D1621" s="173">
        <v>0</v>
      </c>
      <c r="E1621" s="173">
        <v>0</v>
      </c>
    </row>
    <row r="1622" spans="3:5">
      <c r="C1622" s="177" t="s">
        <v>1795</v>
      </c>
      <c r="D1622" s="173">
        <v>498000</v>
      </c>
      <c r="E1622" s="173">
        <v>0</v>
      </c>
    </row>
    <row r="1623" spans="3:5">
      <c r="C1623" s="176" t="s">
        <v>1796</v>
      </c>
      <c r="D1623" s="173">
        <v>3397736</v>
      </c>
      <c r="E1623" s="173">
        <v>0</v>
      </c>
    </row>
    <row r="1624" spans="3:5">
      <c r="C1624" s="177" t="s">
        <v>1797</v>
      </c>
      <c r="D1624" s="173">
        <v>3397736</v>
      </c>
      <c r="E1624" s="173">
        <v>0</v>
      </c>
    </row>
    <row r="1625" spans="3:5">
      <c r="C1625" s="176" t="s">
        <v>1798</v>
      </c>
      <c r="D1625" s="173">
        <v>3924529</v>
      </c>
      <c r="E1625" s="173">
        <v>0</v>
      </c>
    </row>
    <row r="1626" spans="3:5">
      <c r="C1626" s="177" t="s">
        <v>1799</v>
      </c>
      <c r="D1626" s="173">
        <v>745000000</v>
      </c>
      <c r="E1626" s="173">
        <v>0</v>
      </c>
    </row>
    <row r="1627" spans="3:5">
      <c r="C1627" s="176" t="s">
        <v>1800</v>
      </c>
      <c r="D1627" s="173">
        <v>11936392</v>
      </c>
      <c r="E1627" s="173">
        <v>0</v>
      </c>
    </row>
    <row r="1628" spans="3:5">
      <c r="C1628" s="177" t="s">
        <v>1801</v>
      </c>
      <c r="D1628" s="173">
        <v>3397736</v>
      </c>
      <c r="E1628" s="173">
        <v>0</v>
      </c>
    </row>
    <row r="1629" spans="3:5">
      <c r="C1629" s="176" t="s">
        <v>1802</v>
      </c>
      <c r="D1629" s="173">
        <v>1386558</v>
      </c>
      <c r="E1629" s="173">
        <v>0</v>
      </c>
    </row>
    <row r="1630" spans="3:5">
      <c r="C1630" s="177" t="s">
        <v>1803</v>
      </c>
      <c r="D1630" s="173">
        <v>3397736</v>
      </c>
      <c r="E1630" s="173">
        <v>0</v>
      </c>
    </row>
    <row r="1631" spans="3:5">
      <c r="C1631" s="176" t="s">
        <v>1804</v>
      </c>
      <c r="D1631" s="173">
        <v>2083629</v>
      </c>
      <c r="E1631" s="173">
        <v>0</v>
      </c>
    </row>
    <row r="1632" spans="3:5">
      <c r="C1632" s="177" t="s">
        <v>1805</v>
      </c>
      <c r="D1632" s="173">
        <v>976009</v>
      </c>
      <c r="E1632" s="173">
        <v>0</v>
      </c>
    </row>
    <row r="1633" spans="3:5">
      <c r="C1633" s="176" t="s">
        <v>1806</v>
      </c>
      <c r="D1633" s="173">
        <v>976009</v>
      </c>
      <c r="E1633" s="173">
        <v>0</v>
      </c>
    </row>
    <row r="1634" spans="3:5">
      <c r="C1634" s="174" t="s">
        <v>245</v>
      </c>
      <c r="D1634" s="175">
        <v>896795398</v>
      </c>
      <c r="E1634" s="175">
        <v>523671920.65000004</v>
      </c>
    </row>
    <row r="1635" spans="3:5">
      <c r="C1635" s="176" t="s">
        <v>1807</v>
      </c>
      <c r="D1635" s="173">
        <v>241231338</v>
      </c>
      <c r="E1635" s="173">
        <v>32572688.609999999</v>
      </c>
    </row>
    <row r="1636" spans="3:5">
      <c r="C1636" s="177" t="s">
        <v>1808</v>
      </c>
      <c r="D1636" s="173">
        <v>172342885</v>
      </c>
      <c r="E1636" s="173">
        <v>14304009.449999999</v>
      </c>
    </row>
    <row r="1637" spans="3:5">
      <c r="C1637" s="176" t="s">
        <v>1809</v>
      </c>
      <c r="D1637" s="173">
        <v>300000000</v>
      </c>
      <c r="E1637" s="173">
        <v>299995762.07999998</v>
      </c>
    </row>
    <row r="1638" spans="3:5">
      <c r="C1638" s="177" t="s">
        <v>1810</v>
      </c>
      <c r="D1638" s="173">
        <v>66984706</v>
      </c>
      <c r="E1638" s="173">
        <v>61976739.340000004</v>
      </c>
    </row>
    <row r="1639" spans="3:5">
      <c r="C1639" s="177" t="s">
        <v>1811</v>
      </c>
      <c r="D1639" s="173">
        <v>48027920</v>
      </c>
      <c r="E1639" s="173">
        <v>46822721.170000002</v>
      </c>
    </row>
    <row r="1640" spans="3:5">
      <c r="C1640" s="176" t="s">
        <v>1812</v>
      </c>
      <c r="D1640" s="173">
        <v>68208549</v>
      </c>
      <c r="E1640" s="173">
        <v>68000000</v>
      </c>
    </row>
    <row r="1641" spans="3:5">
      <c r="C1641" s="174" t="s">
        <v>260</v>
      </c>
      <c r="D1641" s="175">
        <v>3073696114</v>
      </c>
      <c r="E1641" s="175">
        <v>476036232.02999997</v>
      </c>
    </row>
    <row r="1642" spans="3:5">
      <c r="C1642" s="176" t="s">
        <v>1813</v>
      </c>
      <c r="D1642" s="173">
        <v>3073696114</v>
      </c>
      <c r="E1642" s="173">
        <v>476036232.02999997</v>
      </c>
    </row>
    <row r="1643" spans="3:5">
      <c r="C1643" s="174" t="s">
        <v>246</v>
      </c>
      <c r="D1643" s="175">
        <v>11482564129</v>
      </c>
      <c r="E1643" s="175">
        <v>2036588183.6200001</v>
      </c>
    </row>
    <row r="1644" spans="3:5">
      <c r="C1644" s="176" t="s">
        <v>1814</v>
      </c>
      <c r="D1644" s="173">
        <v>631100000</v>
      </c>
      <c r="E1644" s="173">
        <v>0</v>
      </c>
    </row>
    <row r="1645" spans="3:5">
      <c r="C1645" s="177" t="s">
        <v>1680</v>
      </c>
      <c r="D1645" s="173">
        <v>1914989645</v>
      </c>
      <c r="E1645" s="173">
        <v>193282284.73000002</v>
      </c>
    </row>
    <row r="1646" spans="3:5">
      <c r="C1646" s="176" t="s">
        <v>1687</v>
      </c>
      <c r="D1646" s="173">
        <v>7257650000</v>
      </c>
      <c r="E1646" s="173">
        <v>1766080439.9200001</v>
      </c>
    </row>
    <row r="1647" spans="3:5">
      <c r="C1647" s="177" t="s">
        <v>1815</v>
      </c>
      <c r="D1647" s="173">
        <v>12622000</v>
      </c>
      <c r="E1647" s="173">
        <v>2008408.53</v>
      </c>
    </row>
    <row r="1648" spans="3:5">
      <c r="C1648" s="176" t="s">
        <v>1697</v>
      </c>
      <c r="D1648" s="173">
        <v>167092639</v>
      </c>
      <c r="E1648" s="173">
        <v>0</v>
      </c>
    </row>
    <row r="1649" spans="3:5">
      <c r="C1649" s="176" t="s">
        <v>1704</v>
      </c>
      <c r="D1649" s="173">
        <v>607907361</v>
      </c>
      <c r="E1649" s="173">
        <v>0</v>
      </c>
    </row>
    <row r="1650" spans="3:5">
      <c r="C1650" s="177" t="s">
        <v>1816</v>
      </c>
      <c r="D1650" s="173">
        <v>750000000</v>
      </c>
      <c r="E1650" s="173">
        <v>0</v>
      </c>
    </row>
    <row r="1651" spans="3:5">
      <c r="C1651" s="176" t="s">
        <v>1762</v>
      </c>
      <c r="D1651" s="173">
        <v>0</v>
      </c>
      <c r="E1651" s="173">
        <v>33334719</v>
      </c>
    </row>
    <row r="1652" spans="3:5">
      <c r="C1652" s="177" t="s">
        <v>1809</v>
      </c>
      <c r="D1652" s="173">
        <v>141202484</v>
      </c>
      <c r="E1652" s="173">
        <v>41882331.439999998</v>
      </c>
    </row>
    <row r="1653" spans="3:5">
      <c r="C1653" s="172" t="s">
        <v>259</v>
      </c>
      <c r="D1653" s="173">
        <v>5994134828</v>
      </c>
      <c r="E1653" s="173">
        <v>516443237.39999992</v>
      </c>
    </row>
    <row r="1654" spans="3:5">
      <c r="C1654" s="174" t="s">
        <v>243</v>
      </c>
      <c r="D1654" s="175">
        <v>1377504632</v>
      </c>
      <c r="E1654" s="175">
        <v>309302619.22999996</v>
      </c>
    </row>
    <row r="1655" spans="3:5">
      <c r="C1655" s="176" t="s">
        <v>244</v>
      </c>
      <c r="D1655" s="173">
        <v>352483469</v>
      </c>
      <c r="E1655" s="173">
        <v>62210460.13000001</v>
      </c>
    </row>
    <row r="1656" spans="3:5">
      <c r="C1656" s="177" t="s">
        <v>1817</v>
      </c>
      <c r="D1656" s="173">
        <v>79360000</v>
      </c>
      <c r="E1656" s="173">
        <v>14199259.969999999</v>
      </c>
    </row>
    <row r="1657" spans="3:5">
      <c r="C1657" s="176" t="s">
        <v>1818</v>
      </c>
      <c r="D1657" s="173">
        <v>4289420</v>
      </c>
      <c r="E1657" s="173">
        <v>0</v>
      </c>
    </row>
    <row r="1658" spans="3:5">
      <c r="C1658" s="177" t="s">
        <v>1819</v>
      </c>
      <c r="D1658" s="173">
        <v>50000001</v>
      </c>
      <c r="E1658" s="173">
        <v>0</v>
      </c>
    </row>
    <row r="1659" spans="3:5">
      <c r="C1659" s="176" t="s">
        <v>1820</v>
      </c>
      <c r="D1659" s="173">
        <v>9806189</v>
      </c>
      <c r="E1659" s="173">
        <v>786144.95</v>
      </c>
    </row>
    <row r="1660" spans="3:5">
      <c r="C1660" s="177" t="s">
        <v>1821</v>
      </c>
      <c r="D1660" s="173">
        <v>33681857</v>
      </c>
      <c r="E1660" s="173">
        <v>11971361.82</v>
      </c>
    </row>
    <row r="1661" spans="3:5">
      <c r="C1661" s="176" t="s">
        <v>1822</v>
      </c>
      <c r="D1661" s="173">
        <v>9418649</v>
      </c>
      <c r="E1661" s="173">
        <v>10123420.039999999</v>
      </c>
    </row>
    <row r="1662" spans="3:5">
      <c r="C1662" s="176" t="s">
        <v>1823</v>
      </c>
      <c r="D1662" s="173">
        <v>0</v>
      </c>
      <c r="E1662" s="173">
        <v>0</v>
      </c>
    </row>
    <row r="1663" spans="3:5">
      <c r="C1663" s="176" t="s">
        <v>1824</v>
      </c>
      <c r="D1663" s="173">
        <v>0</v>
      </c>
      <c r="E1663" s="173">
        <v>0</v>
      </c>
    </row>
    <row r="1664" spans="3:5">
      <c r="C1664" s="177" t="s">
        <v>1825</v>
      </c>
      <c r="D1664" s="173">
        <v>82824634</v>
      </c>
      <c r="E1664" s="173">
        <v>0</v>
      </c>
    </row>
    <row r="1665" spans="3:5">
      <c r="C1665" s="176" t="s">
        <v>1826</v>
      </c>
      <c r="D1665" s="173">
        <v>144114678</v>
      </c>
      <c r="E1665" s="173">
        <v>13202354.859999999</v>
      </c>
    </row>
    <row r="1666" spans="3:5">
      <c r="C1666" s="177" t="s">
        <v>1827</v>
      </c>
      <c r="D1666" s="173">
        <v>1712885</v>
      </c>
      <c r="E1666" s="173">
        <v>0</v>
      </c>
    </row>
    <row r="1667" spans="3:5">
      <c r="C1667" s="176" t="s">
        <v>1828</v>
      </c>
      <c r="D1667" s="173">
        <v>0</v>
      </c>
      <c r="E1667" s="173">
        <v>0</v>
      </c>
    </row>
    <row r="1668" spans="3:5">
      <c r="C1668" s="177" t="s">
        <v>1829</v>
      </c>
      <c r="D1668" s="173">
        <v>0</v>
      </c>
      <c r="E1668" s="173">
        <v>0</v>
      </c>
    </row>
    <row r="1669" spans="3:5">
      <c r="C1669" s="176" t="s">
        <v>1830</v>
      </c>
      <c r="D1669" s="173">
        <v>188726880</v>
      </c>
      <c r="E1669" s="173">
        <v>0</v>
      </c>
    </row>
    <row r="1670" spans="3:5">
      <c r="C1670" s="177" t="s">
        <v>1831</v>
      </c>
      <c r="D1670" s="173">
        <v>4654539</v>
      </c>
      <c r="E1670" s="173">
        <v>0</v>
      </c>
    </row>
    <row r="1671" spans="3:5">
      <c r="C1671" s="176" t="s">
        <v>1832</v>
      </c>
      <c r="D1671" s="173">
        <v>5000000</v>
      </c>
      <c r="E1671" s="173">
        <v>0</v>
      </c>
    </row>
    <row r="1672" spans="3:5">
      <c r="C1672" s="177" t="s">
        <v>1833</v>
      </c>
      <c r="D1672" s="173">
        <v>31324599</v>
      </c>
      <c r="E1672" s="173">
        <v>0</v>
      </c>
    </row>
    <row r="1673" spans="3:5">
      <c r="C1673" s="176" t="s">
        <v>1834</v>
      </c>
      <c r="D1673" s="173">
        <v>380106832</v>
      </c>
      <c r="E1673" s="173">
        <v>196809617.45999998</v>
      </c>
    </row>
    <row r="1674" spans="3:5">
      <c r="C1674" s="174" t="s">
        <v>245</v>
      </c>
      <c r="D1674" s="175">
        <v>20000000</v>
      </c>
      <c r="E1674" s="175">
        <v>0</v>
      </c>
    </row>
    <row r="1675" spans="3:5">
      <c r="C1675" s="176" t="s">
        <v>1835</v>
      </c>
      <c r="D1675" s="173">
        <v>20000000</v>
      </c>
      <c r="E1675" s="173">
        <v>0</v>
      </c>
    </row>
    <row r="1676" spans="3:5">
      <c r="C1676" s="174" t="s">
        <v>260</v>
      </c>
      <c r="D1676" s="175">
        <v>250000000</v>
      </c>
      <c r="E1676" s="175">
        <v>27527721</v>
      </c>
    </row>
    <row r="1677" spans="3:5" ht="14.45" customHeight="1">
      <c r="C1677" s="176" t="s">
        <v>1834</v>
      </c>
      <c r="D1677" s="173">
        <v>250000000</v>
      </c>
      <c r="E1677" s="173">
        <v>27527721</v>
      </c>
    </row>
    <row r="1678" spans="3:5">
      <c r="C1678" s="174" t="s">
        <v>246</v>
      </c>
      <c r="D1678" s="175">
        <v>3962605662</v>
      </c>
      <c r="E1678" s="175">
        <v>130923257.60999998</v>
      </c>
    </row>
    <row r="1679" spans="3:5">
      <c r="C1679" s="176" t="s">
        <v>244</v>
      </c>
      <c r="D1679" s="173">
        <v>2017388708</v>
      </c>
      <c r="E1679" s="173">
        <v>130923257.60999998</v>
      </c>
    </row>
    <row r="1680" spans="3:5">
      <c r="C1680" s="177" t="s">
        <v>1836</v>
      </c>
      <c r="D1680" s="173">
        <v>315550000</v>
      </c>
      <c r="E1680" s="173">
        <v>0</v>
      </c>
    </row>
    <row r="1681" spans="3:5">
      <c r="C1681" s="176" t="s">
        <v>1817</v>
      </c>
      <c r="D1681" s="173">
        <v>757320000</v>
      </c>
      <c r="E1681" s="173">
        <v>0</v>
      </c>
    </row>
    <row r="1682" spans="3:5">
      <c r="C1682" s="177" t="s">
        <v>1837</v>
      </c>
      <c r="D1682" s="173">
        <v>252440000</v>
      </c>
      <c r="E1682" s="173">
        <v>0</v>
      </c>
    </row>
    <row r="1683" spans="3:5">
      <c r="C1683" s="176" t="s">
        <v>1825</v>
      </c>
      <c r="D1683" s="173">
        <v>410215000</v>
      </c>
      <c r="E1683" s="173">
        <v>0</v>
      </c>
    </row>
    <row r="1684" spans="3:5">
      <c r="C1684" s="177" t="s">
        <v>1838</v>
      </c>
      <c r="D1684" s="173">
        <v>209691954</v>
      </c>
      <c r="E1684" s="173">
        <v>0</v>
      </c>
    </row>
    <row r="1685" spans="3:5">
      <c r="C1685" s="174" t="s">
        <v>247</v>
      </c>
      <c r="D1685" s="175">
        <v>384024534</v>
      </c>
      <c r="E1685" s="175">
        <v>48689639.56000001</v>
      </c>
    </row>
    <row r="1686" spans="3:5">
      <c r="C1686" s="177" t="s">
        <v>244</v>
      </c>
      <c r="D1686" s="173">
        <v>292042534</v>
      </c>
      <c r="E1686" s="173">
        <v>48689639.56000001</v>
      </c>
    </row>
    <row r="1687" spans="3:5">
      <c r="C1687" s="176" t="s">
        <v>1836</v>
      </c>
      <c r="D1687" s="173">
        <v>91982000</v>
      </c>
      <c r="E1687" s="173">
        <v>0</v>
      </c>
    </row>
    <row r="1688" spans="3:5">
      <c r="C1688" s="122" t="s">
        <v>282</v>
      </c>
      <c r="D1688" s="122">
        <v>108120510535</v>
      </c>
      <c r="E1688" s="122">
        <v>47697063178.32</v>
      </c>
    </row>
    <row r="1689" spans="3:5">
      <c r="C1689" s="123" t="s">
        <v>357</v>
      </c>
      <c r="D1689" s="124">
        <v>108120510535</v>
      </c>
      <c r="E1689" s="124">
        <v>47697063178.32</v>
      </c>
    </row>
    <row r="1690" spans="3:5">
      <c r="C1690" s="172" t="s">
        <v>318</v>
      </c>
      <c r="D1690" s="173">
        <v>108120510535</v>
      </c>
      <c r="E1690" s="173">
        <v>47697063178.32</v>
      </c>
    </row>
    <row r="1691" spans="3:5">
      <c r="C1691" s="174" t="s">
        <v>243</v>
      </c>
      <c r="D1691" s="175">
        <v>22651587790</v>
      </c>
      <c r="E1691" s="175">
        <v>1824777977.6500001</v>
      </c>
    </row>
    <row r="1692" spans="3:5">
      <c r="C1692" s="176" t="s">
        <v>244</v>
      </c>
      <c r="D1692" s="173">
        <v>22651587790</v>
      </c>
      <c r="E1692" s="173">
        <v>1824777977.6500001</v>
      </c>
    </row>
    <row r="1693" spans="3:5">
      <c r="C1693" s="174" t="s">
        <v>246</v>
      </c>
      <c r="D1693" s="175">
        <v>85468922745</v>
      </c>
      <c r="E1693" s="175">
        <v>45872285200.669998</v>
      </c>
    </row>
    <row r="1694" spans="3:5">
      <c r="C1694" s="176" t="s">
        <v>244</v>
      </c>
      <c r="D1694" s="173">
        <v>85468922745</v>
      </c>
      <c r="E1694" s="173">
        <v>45872285200.669998</v>
      </c>
    </row>
    <row r="1695" spans="3:5">
      <c r="C1695" s="148" t="s">
        <v>281</v>
      </c>
      <c r="D1695" s="149">
        <v>1592355121494</v>
      </c>
      <c r="E1695" s="149">
        <v>521521512764.43982</v>
      </c>
    </row>
    <row r="1696" spans="3:5">
      <c r="C1696" s="59" t="s">
        <v>360</v>
      </c>
    </row>
    <row r="1697" spans="3:3">
      <c r="C1697" s="115" t="s">
        <v>346</v>
      </c>
    </row>
    <row r="1698" spans="3:3" ht="22.5">
      <c r="C1698" s="164" t="s">
        <v>289</v>
      </c>
    </row>
    <row r="1699" spans="3:3" ht="22.5">
      <c r="C1699" s="153" t="s">
        <v>1841</v>
      </c>
    </row>
    <row r="1700" spans="3:3">
      <c r="C1700" s="29" t="s">
        <v>361</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4C7DFE-84B9-4008-8E66-B09FB0BD1A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2025-05-13T19:10:29Z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