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126" documentId="8_{3FE0E622-67FE-4375-8F3D-26E3290FDCD3}" xr6:coauthVersionLast="46" xr6:coauthVersionMax="46" xr10:uidLastSave="{AD8E641D-F80B-4912-97E4-CDF3369A30E2}"/>
  <bookViews>
    <workbookView xWindow="-120" yWindow="-120" windowWidth="29040" windowHeight="15840" activeTab="5" xr2:uid="{00000000-000D-0000-FFFF-FFFF00000000}"/>
  </bookViews>
  <sheets>
    <sheet name="Fiscal Mes" sheetId="1" r:id="rId1"/>
    <sheet name="Económica" sheetId="3" r:id="rId2"/>
    <sheet name="Fiscal Inst" sheetId="4" r:id="rId3"/>
    <sheet name="Funcional" sheetId="29" r:id="rId4"/>
    <sheet name="Objetal" sheetId="27" r:id="rId5"/>
    <sheet name="Recursos COVID" sheetId="43" r:id="rId6"/>
    <sheet name="Programa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COVID'!$A$1:$F$63</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9" i="27" l="1"/>
  <c r="D65" i="27"/>
  <c r="D55" i="27"/>
  <c r="D49" i="27"/>
  <c r="D40" i="27"/>
  <c r="D30" i="27"/>
  <c r="D20" i="27"/>
  <c r="D14" i="27"/>
  <c r="D52" i="4"/>
  <c r="D54" i="4"/>
  <c r="D55" i="4"/>
  <c r="D57" i="4"/>
  <c r="D29" i="3"/>
  <c r="D28" i="3"/>
  <c r="D21" i="3"/>
  <c r="D14" i="3"/>
  <c r="D14" i="4"/>
  <c r="D17" i="4"/>
  <c r="D13" i="27" l="1"/>
  <c r="D13" i="3"/>
  <c r="D13" i="4"/>
  <c r="C12" i="43"/>
  <c r="D12" i="43"/>
  <c r="E12" i="43"/>
  <c r="F12" i="43"/>
  <c r="G13" i="43"/>
  <c r="G14" i="43"/>
  <c r="G15" i="43"/>
  <c r="G16" i="43"/>
  <c r="G17" i="43"/>
  <c r="G18" i="43"/>
  <c r="G19" i="43"/>
  <c r="G20" i="43"/>
  <c r="G21" i="43"/>
  <c r="G22" i="43"/>
  <c r="G23" i="43"/>
  <c r="G24" i="43"/>
  <c r="G25" i="43"/>
  <c r="G26" i="43"/>
  <c r="G27" i="43"/>
  <c r="G28" i="43"/>
  <c r="G29" i="43"/>
  <c r="G30" i="43"/>
  <c r="G31" i="43"/>
  <c r="G32" i="43"/>
  <c r="G33" i="43"/>
  <c r="G34" i="43"/>
  <c r="G35" i="43"/>
  <c r="G36" i="43"/>
  <c r="G37" i="43"/>
  <c r="G38" i="43"/>
  <c r="G39" i="43"/>
  <c r="G40" i="43"/>
  <c r="G41" i="43"/>
  <c r="G42" i="43"/>
  <c r="G43" i="43"/>
  <c r="G44" i="43"/>
  <c r="G45" i="43"/>
  <c r="G46" i="43"/>
  <c r="G47" i="43"/>
  <c r="G48" i="43"/>
  <c r="C49" i="43"/>
  <c r="C63" i="43" s="1"/>
  <c r="D49" i="43"/>
  <c r="E49" i="43"/>
  <c r="F49" i="43"/>
  <c r="G50" i="43"/>
  <c r="G51" i="43"/>
  <c r="G52" i="43"/>
  <c r="G53" i="43"/>
  <c r="G54" i="43"/>
  <c r="G55" i="43"/>
  <c r="G56" i="43"/>
  <c r="G57" i="43"/>
  <c r="G58" i="43"/>
  <c r="G59" i="43"/>
  <c r="G60" i="43"/>
  <c r="G61" i="43"/>
  <c r="G62" i="43"/>
  <c r="E63" i="43" l="1"/>
  <c r="D63" i="43"/>
  <c r="F63" i="43"/>
  <c r="G12" i="43"/>
  <c r="G49" i="43"/>
  <c r="G63" i="43" l="1"/>
  <c r="F11" i="44"/>
  <c r="F12" i="44"/>
  <c r="F13" i="44"/>
  <c r="D14" i="44"/>
  <c r="E14" i="44"/>
  <c r="F14" i="44" l="1"/>
  <c r="E12" i="1" l="1"/>
  <c r="D76" i="27" l="1"/>
  <c r="D115" i="29"/>
  <c r="D114" i="29" s="1"/>
  <c r="D113" i="29" s="1"/>
  <c r="D110" i="29"/>
  <c r="D42" i="4" l="1"/>
  <c r="D44" i="4"/>
  <c r="D46" i="4"/>
  <c r="D74" i="27"/>
  <c r="D73" i="27" s="1"/>
  <c r="D45" i="29"/>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C42" i="4" l="1"/>
  <c r="C44" i="4"/>
  <c r="C46" i="4"/>
  <c r="C48" i="4"/>
  <c r="C50" i="4"/>
  <c r="C52" i="4"/>
  <c r="C29" i="3" l="1"/>
  <c r="C28" i="3" s="1"/>
  <c r="D63" i="4"/>
  <c r="C14" i="4"/>
  <c r="C17" i="4"/>
  <c r="C21" i="3"/>
  <c r="C14" i="3"/>
  <c r="E20" i="1"/>
  <c r="E22" i="1"/>
  <c r="E21" i="1"/>
  <c r="C13" i="3" l="1"/>
  <c r="C32" i="3" s="1"/>
  <c r="C13" i="4"/>
  <c r="D78" i="27"/>
  <c r="D32" i="3"/>
  <c r="C13" i="27"/>
  <c r="C78"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<sst xmlns="http://schemas.openxmlformats.org/spreadsheetml/2006/main" count="407" uniqueCount="306">
  <si>
    <t>MINISTERIO DE HACIENDA</t>
  </si>
  <si>
    <t>DIRECCIÓN GENERAL DE PRESUPUESTO</t>
  </si>
  <si>
    <t>DIRECCIÓN DE ESTUDIOS ECONÓMICOS Y SEGUIMIENTO FINANCIERO</t>
  </si>
  <si>
    <t>Cuenta de Ahorro, Inversión y Financiamiento</t>
  </si>
  <si>
    <t>Gobierno Central</t>
  </si>
  <si>
    <t>Ejecución 1ro de enero - 02 de abril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</si>
  <si>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</si>
  <si>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</si>
  <si>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</si>
  <si>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</si>
  <si>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</si>
  <si>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</si>
  <si>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</si>
  <si>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</si>
  <si>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</si>
  <si>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</si>
  <si>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</si>
  <si>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</si>
  <si>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</si>
  <si>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</si>
  <si>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</si>
  <si>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</si>
  <si>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</si>
  <si>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</si>
  <si>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</si>
  <si>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</si>
  <si>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02 de abril y fecha de registro al 05 de abril.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</si>
  <si>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</si>
  <si>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</si>
  <si>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</si>
  <si>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</si>
  <si>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</si>
  <si>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</si>
  <si>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</si>
  <si>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</si>
  <si>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</si>
  <si>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</si>
  <si>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</si>
  <si>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</si>
  <si>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</si>
  <si>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</si>
  <si>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</si>
  <si>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</si>
  <si>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</si>
  <si>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</si>
  <si>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</si>
  <si>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</si>
  <si>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</si>
  <si>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</si>
  <si>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</si>
  <si>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</si>
  <si>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</si>
  <si>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</si>
  <si>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</si>
  <si>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</si>
  <si>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</si>
  <si>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</si>
  <si>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</si>
  <si>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</si>
  <si>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</si>
  <si>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</si>
  <si>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</si>
  <si>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</si>
  <si>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</si>
  <si>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</si>
  <si>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</si>
  <si>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</si>
  <si>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</si>
  <si>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</si>
  <si>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</si>
  <si>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</si>
  <si>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</si>
  <si>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</si>
  <si>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</si>
  <si>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</si>
  <si>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</si>
  <si>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</si>
  <si>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</si>
  <si>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</si>
  <si>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</si>
  <si>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</si>
  <si>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</si>
  <si>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</si>
  <si>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</si>
  <si>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</si>
  <si>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</si>
  <si>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</si>
  <si>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</si>
  <si>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</si>
  <si>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</si>
  <si>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</si>
  <si>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</si>
  <si>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</si>
  <si>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</si>
  <si>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</si>
  <si>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</si>
  <si>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</si>
  <si>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</si>
  <si>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</si>
  <si>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</si>
  <si>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</si>
  <si>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</si>
  <si>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</si>
  <si>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</si>
  <si>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</si>
  <si>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</si>
  <si>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</si>
  <si>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</si>
  <si>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</si>
  <si>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</si>
  <si>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</si>
  <si>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</si>
  <si>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</si>
  <si>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</si>
  <si>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</si>
  <si>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</si>
  <si>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</si>
  <si>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</si>
  <si>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</si>
  <si>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</si>
  <si>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</si>
  <si>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</si>
  <si>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</si>
  <si>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</si>
  <si>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</si>
  <si>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</si>
  <si>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</si>
  <si>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</si>
  <si>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</si>
  <si>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</si>
  <si>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</si>
  <si>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</si>
  <si>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</si>
  <si>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</si>
  <si>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</si>
  <si>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</si>
  <si>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</si>
  <si>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</si>
  <si>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</si>
  <si>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</si>
  <si>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</si>
  <si>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</si>
  <si>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</si>
  <si>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</si>
  <si>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</si>
  <si>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</si>
  <si>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</si>
  <si>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</si>
  <si>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</si>
  <si>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</si>
  <si>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</si>
  <si>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</si>
  <si>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</si>
  <si>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</si>
  <si>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</si>
  <si>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</si>
  <si>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</si>
  <si>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</si>
  <si>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</si>
  <si>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</si>
  <si>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</si>
  <si>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</si>
  <si>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</si>
  <si>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</si>
  <si>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</si>
  <si>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</si>
  <si>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</si>
  <si>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</si>
  <si>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</si>
  <si>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</si>
  <si>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</si>
  <si>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</si>
  <si>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</si>
  <si>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</si>
  <si>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</si>
  <si>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</si>
  <si>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</si>
  <si>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</si>
  <si>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</si>
  <si>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</si>
  <si>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</si>
  <si>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</si>
  <si>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</si>
  <si>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</si>
  <si>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</si>
  <si>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</si>
  <si>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</si>
  <si>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</si>
  <si>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</si>
  <si>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</si>
  <si>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</si>
  <si>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</si>
  <si>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</si>
  <si>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</si>
  <si>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</si>
  <si>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</si>
  <si>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</si>
  <si>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</si>
  <si>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</si>
  <si>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</si>
  <si>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</si>
  <si>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</si>
  <si>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</si>
  <si>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</si>
  <si>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</si>
  <si>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</si>
  <si>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</si>
  <si>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</si>
  <si>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</si>
  <si>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</si>
  <si>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</si>
  <si>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</si>
  <si>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</si>
  <si>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</si>
  <si>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</si>
  <si>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</si>
  <si>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</si>
  <si>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</si>
  <si>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</si>
  <si>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</si>
  <si>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</si>
  <si>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</si>
  <si>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</si>
  <si>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</si>
  <si>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</si>
  <si>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</si>
  <si>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</si>
  <si>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</si>
  <si>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</si>
  <si>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</si>
  <si>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</si>
  <si>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</si>
  <si>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</si>
  <si>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</si>
  <si>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</si>
  <si>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</si>
  <si>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</si>
  <si>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</si>
  <si>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</si>
  <si>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</si>
  <si>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</si>
  <si>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</si>
  <si>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</si>
  <si>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</si>
  <si>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</si>
  <si>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</si>
  <si>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</si>
  <si>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</si>
  <si>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</si>
  <si>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</si>
  <si>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</si>
  <si>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</si>
  <si>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</si>
  <si>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</si>
  <si>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</si>
  <si>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</si>
  <si>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COVID-19</t>
  </si>
  <si>
    <t xml:space="preserve">Gobierno Central y Organismos Descentralizados y Autónomos No Financieros </t>
  </si>
  <si>
    <t>Ejecución 1ro de enero - 02 de abril 2021</t>
  </si>
  <si>
    <t>Capítulo/Sub-Capítulo/Fuente Específica</t>
  </si>
  <si>
    <t>Presupuesto Ejecutado</t>
  </si>
  <si>
    <t>Total Ejecución</t>
  </si>
  <si>
    <t>Enero</t>
  </si>
  <si>
    <t>Febrero</t>
  </si>
  <si>
    <t>Marzo</t>
  </si>
  <si>
    <t>Abril</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</si>
  <si>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</si>
  <si>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</si>
  <si>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</si>
  <si>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</si>
  <si>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</si>
  <si>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</si>
  <si>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</si>
  <si>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</si>
  <si>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02-POLICÍA NACIONAL</t>
  </si>
  <si>
    <t>0203-MINISTERIO DE DEFENSA</t>
  </si>
  <si>
    <t>01-MINISTERIO DE DEFENSA</t>
  </si>
  <si>
    <t>02-EJÉRCITO DE LA REPÚBLICA DOMINICANA</t>
  </si>
  <si>
    <t>03-ARMADA DE LA REPÚBLICA DOMINICANA</t>
  </si>
  <si>
    <t>04-FUERZA AEREA DE LA REPÚBLICA DOMINICANA</t>
  </si>
  <si>
    <t>0206-MINISTERIO DE EDUCACIÓN</t>
  </si>
  <si>
    <t>01-MINISTERIO DE EDUCACIÓN</t>
  </si>
  <si>
    <t>0207-MINISTERIO DE SALUD PÚBLICA Y ASISTENCIA SOCIAL</t>
  </si>
  <si>
    <t>01-MINISTERIO DE SALUD PÚBLICA Y ASISTENCIA SOCIAL</t>
  </si>
  <si>
    <t>0216-MINISTERIO DE CULTURA</t>
  </si>
  <si>
    <t>01-MINISTERIO DE CULTURA</t>
  </si>
  <si>
    <t>0221-MINISTERIO DE ADMINISTRACIÓN PÚBLICA</t>
  </si>
  <si>
    <t>01-MINISTERIO DE ADMINISTRACIÓN PÚBLICA</t>
  </si>
  <si>
    <t>0999-ADMINISTRACION DE OBLIGACIONES DEL TESORO NACIONAL</t>
  </si>
  <si>
    <t>01-ADM. DE OBLIGACIONES DEL TESORO</t>
  </si>
  <si>
    <t>ORGANISMOS DESCENTRALIZADOS Y AUTÓNOMOS NO FINANCIEROS</t>
  </si>
  <si>
    <t>5167-OFICINA NACIONAL DE DEFENSA PÚBLICA</t>
  </si>
  <si>
    <t>01-OFICINA NACIONAL DE DEFENSA PÚBLICA</t>
  </si>
  <si>
    <t>5168-ARCHIVO GENERAL DE LA NACIÓN</t>
  </si>
  <si>
    <t>01-ARCHIVO GENERAL DE LA NACIÓN</t>
  </si>
  <si>
    <t>5180-DIRECCIÓN CENTRAL DEL SERVICIO NACIONAL DE SALUD</t>
  </si>
  <si>
    <t>01-DIRECCIÓN CENTRAL DEL SERVICIO NACIONAL DE SALUD</t>
  </si>
  <si>
    <t>5183-UNIDAD DE ANÁLISIS FINANCIERO (UAF)</t>
  </si>
  <si>
    <t>01-UNIDAD DE ANÁLISIS FINANCIERO (UAF)</t>
  </si>
  <si>
    <t>Total General</t>
  </si>
  <si>
    <t>Ejecución Gastos: Por fecha de imputación al 02 de abril y fecha de registro al 05 de abril.</t>
  </si>
  <si>
    <t>Recursos Ejecutados Programas COVID-19</t>
  </si>
  <si>
    <t>Fondo de Asistencia Solidaria al Empleado (FASE)</t>
  </si>
  <si>
    <t>Quédate en Casa</t>
  </si>
  <si>
    <t>9995-VENTAS DE SERVICIOS</t>
  </si>
  <si>
    <t>2092-RECURSOS DE CAPTACION DIRECTA DEL PROGRAMA ESCENCIALES (PROMESE CAL) DECRECTO 308-97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</si>
</sst>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47">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6" fillId="0" borderId="0" xfId="1" applyNumberFormat="1" applyFont="1"/>
    <xf numFmtId="0" fontId="17" fillId="4" borderId="2" xfId="0" applyFont="1" applyFill="1" applyBorder="1" applyAlignment="1">
      <alignment horizontal="lef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8" fillId="0" borderId="0" xfId="5" applyFont="1" applyAlignment="1">
      <alignment horizontal="left" indent="1"/>
    </xf>
    <xf numFmtId="0" fontId="19" fillId="0" borderId="0" xfId="5" applyFont="1" applyAlignment="1">
      <alignment horizontal="left" indent="2"/>
    </xf>
    <xf numFmtId="0" fontId="5" fillId="2" borderId="0" xfId="0" applyFont="1" applyFill="1"/>
    <xf numFmtId="0" fontId="16" fillId="2" borderId="0" xfId="0" applyFont="1" applyFill="1"/>
    <xf numFmtId="0" fontId="2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7" fillId="4" borderId="0" xfId="0" applyFont="1" applyFill="1" applyAlignment="1">
      <alignment horizontal="left"/>
    </xf>
    <xf numFmtId="0" fontId="17" fillId="4" borderId="0" xfId="0" applyFont="1" applyFill="1" applyAlignment="1">
      <alignment horizontal="center" vertical="center" wrapText="1"/>
    </xf>
    <xf numFmtId="0" fontId="13" fillId="0" borderId="0" xfId="0" applyFont="1" applyAlignment="1">
      <alignment vertical="top" wrapText="1" readingOrder="1"/>
    </xf>
    <xf numFmtId="165" fontId="9" fillId="5" borderId="0" xfId="1" applyNumberFormat="1" applyFont="1" applyFill="1" applyBorder="1" applyAlignment="1">
      <alignment horizontal="left" vertical="center" wrapText="1"/>
    </xf>
    <xf numFmtId="165" fontId="9" fillId="5" borderId="0" xfId="1" applyNumberFormat="1" applyFont="1" applyFill="1" applyBorder="1" applyAlignment="1">
      <alignment horizontal="right" vertical="center" wrapText="1"/>
    </xf>
    <xf numFmtId="0" fontId="5" fillId="2" borderId="0" xfId="0" applyFont="1" applyFill="1" applyAlignment="1">
      <alignment wrapText="1"/>
    </xf>
    <xf numFmtId="0" fontId="5" fillId="2" borderId="0" xfId="0" applyFont="1" applyFill="1" applyBorder="1"/>
    <xf numFmtId="43" fontId="21" fillId="2" borderId="0" xfId="1" applyFont="1" applyFill="1" applyBorder="1" applyAlignment="1">
      <alignment horizontal="center" vertical="center" wrapText="1"/>
    </xf>
    <xf numFmtId="164" fontId="18" fillId="5" borderId="0" xfId="1" applyNumberFormat="1" applyFont="1" applyFill="1" applyBorder="1" applyAlignment="1">
      <alignment horizontal="left" vertical="center"/>
    </xf>
    <xf numFmtId="165" fontId="27" fillId="5" borderId="0" xfId="1" applyNumberFormat="1" applyFont="1" applyFill="1" applyBorder="1" applyAlignment="1">
      <alignment horizontal="right" vertical="center" wrapText="1"/>
    </xf>
    <xf numFmtId="164" fontId="18" fillId="0" borderId="1" xfId="1" applyNumberFormat="1" applyFont="1" applyBorder="1" applyAlignment="1">
      <alignment horizontal="left" vertical="center"/>
    </xf>
    <xf numFmtId="164" fontId="7" fillId="0" borderId="0" xfId="1" applyNumberFormat="1" applyFont="1" applyAlignment="1">
      <alignment vertical="center"/>
    </xf>
    <xf numFmtId="164" fontId="7" fillId="2" borderId="0" xfId="1" applyNumberFormat="1" applyFont="1" applyFill="1" applyBorder="1" applyAlignment="1">
      <alignment vertical="center"/>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7" fillId="2" borderId="0" xfId="0" applyNumberFormat="1" applyFont="1" applyFill="1" applyAlignment="1">
      <alignment vertical="center"/>
    </xf>
    <xf numFmtId="164" fontId="6" fillId="2" borderId="0" xfId="0" applyNumberFormat="1" applyFont="1" applyFill="1" applyAlignment="1">
      <alignment vertical="center"/>
    </xf>
    <xf numFmtId="164" fontId="18" fillId="0" borderId="0" xfId="1" applyNumberFormat="1" applyFont="1" applyBorder="1" applyAlignment="1">
      <alignment horizontal="left" vertical="center"/>
    </xf>
    <xf numFmtId="164" fontId="17" fillId="4" borderId="2" xfId="1" applyNumberFormat="1" applyFont="1" applyFill="1" applyBorder="1" applyAlignment="1">
      <alignment horizontal="right" vertical="center"/>
    </xf>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center" vertical="center" wrapText="1"/>
    </xf>
    <xf numFmtId="0" fontId="16" fillId="2" borderId="0" xfId="0" applyFont="1" applyFill="1" applyAlignment="1">
      <alignment horizontal="center" wrapText="1"/>
    </xf>
    <xf numFmtId="0" fontId="5" fillId="2" borderId="0" xfId="0" applyFont="1" applyFill="1" applyAlignment="1">
      <alignment horizontal="center" wrapText="1"/>
    </xf>
    <xf numFmtId="0" fontId="17" fillId="3" borderId="0" xfId="0" applyFont="1" applyFill="1" applyAlignment="1">
      <alignment horizontal="left" vertical="center"/>
    </xf>
    <xf numFmtId="0" fontId="20" fillId="0" borderId="0" xfId="0" applyFont="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333500"/>
    <xdr:pic>
      <xdr:nvPicPr>
        <xdr:cNvPr id="2" name="Imagen 1">
          <a:extLst>
            <a:ext uri="{FF2B5EF4-FFF2-40B4-BE49-F238E27FC236}">
              <a16:creationId xmlns:a16="http://schemas.microsoft.com/office/drawing/2014/main" id="{C0A5CB89-996F-4E08-9D1D-BD5294DB4A6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oneCellAnchor>
  <xdr:oneCellAnchor>
    <xdr:from>
      <xdr:col>0</xdr:col>
      <xdr:colOff>838200</xdr:colOff>
      <xdr:row>1</xdr:row>
      <xdr:rowOff>66676</xdr:rowOff>
    </xdr:from>
    <xdr:ext cx="1628775" cy="716954"/>
    <xdr:pic>
      <xdr:nvPicPr>
        <xdr:cNvPr id="3" name="Imagen 2">
          <a:extLst>
            <a:ext uri="{FF2B5EF4-FFF2-40B4-BE49-F238E27FC236}">
              <a16:creationId xmlns:a16="http://schemas.microsoft.com/office/drawing/2014/main" id="{54DFC6E0-7920-4980-888B-4D3BAF4C9753}"/>
            </a:ext>
          </a:extLst>
        </xdr:cNvPr>
        <xdr:cNvPicPr>
          <a:picLocks noChangeAspect="1"/>
        </xdr:cNvPicPr>
      </xdr:nvPicPr>
      <xdr:blipFill>
        <a:blip xmlns:r="http://schemas.openxmlformats.org/officeDocument/2006/relationships" r:embed="rId2"/>
        <a:stretch>
          <a:fillRect/>
        </a:stretch>
      </xdr:blipFill>
      <xdr:spPr>
        <a:xfrm>
          <a:off x="838200" y="428626"/>
          <a:ext cx="1628775" cy="716954"/>
        </a:xfrm>
        <a:prstGeom prst="rect">
          <a:avLst/>
        </a:prstGeom>
      </xdr:spPr>
    </xdr:pic>
    <xdr:clientData/>
  </xdr:oneCellAnchor>
  <xdr:oneCellAnchor>
    <xdr:from>
      <xdr:col>4</xdr:col>
      <xdr:colOff>238125</xdr:colOff>
      <xdr:row>0</xdr:row>
      <xdr:rowOff>247651</xdr:rowOff>
    </xdr:from>
    <xdr:ext cx="1554885" cy="781049"/>
    <xdr:pic>
      <xdr:nvPicPr>
        <xdr:cNvPr id="4" name="Imagen 3">
          <a:extLst>
            <a:ext uri="{FF2B5EF4-FFF2-40B4-BE49-F238E27FC236}">
              <a16:creationId xmlns:a16="http://schemas.microsoft.com/office/drawing/2014/main" id="{C61AFCE4-9D31-4D69-B144-DBB1E7374EBC}"/>
            </a:ext>
          </a:extLst>
        </xdr:cNvPr>
        <xdr:cNvPicPr>
          <a:picLocks noChangeAspect="1"/>
        </xdr:cNvPicPr>
      </xdr:nvPicPr>
      <xdr:blipFill>
        <a:blip xmlns:r="http://schemas.openxmlformats.org/officeDocument/2006/relationships" r:embed="rId3"/>
        <a:stretch>
          <a:fillRect/>
        </a:stretch>
      </xdr:blipFill>
      <xdr:spPr>
        <a:xfrm>
          <a:off x="8848725" y="247651"/>
          <a:ext cx="1554885" cy="7810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xdr:rowOff>
    </xdr:from>
    <xdr:ext cx="314325" cy="1333500"/>
    <xdr:pic>
      <xdr:nvPicPr>
        <xdr:cNvPr id="2" name="Imagen 1">
          <a:extLst>
            <a:ext uri="{FF2B5EF4-FFF2-40B4-BE49-F238E27FC236}">
              <a16:creationId xmlns:a16="http://schemas.microsoft.com/office/drawing/2014/main" id="{C5CD93C5-BB4E-453D-BFF4-7A19AB320C05}"/>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oneCellAnchor>
  <xdr:oneCellAnchor>
    <xdr:from>
      <xdr:col>1</xdr:col>
      <xdr:colOff>85725</xdr:colOff>
      <xdr:row>0</xdr:row>
      <xdr:rowOff>112569</xdr:rowOff>
    </xdr:from>
    <xdr:ext cx="1778322" cy="782782"/>
    <xdr:pic>
      <xdr:nvPicPr>
        <xdr:cNvPr id="3" name="Imagen 2">
          <a:extLst>
            <a:ext uri="{FF2B5EF4-FFF2-40B4-BE49-F238E27FC236}">
              <a16:creationId xmlns:a16="http://schemas.microsoft.com/office/drawing/2014/main" id="{BBF6826C-6CE6-420E-80B4-F475FFF6C114}"/>
            </a:ext>
          </a:extLst>
        </xdr:cNvPr>
        <xdr:cNvPicPr>
          <a:picLocks noChangeAspect="1"/>
        </xdr:cNvPicPr>
      </xdr:nvPicPr>
      <xdr:blipFill>
        <a:blip xmlns:r="http://schemas.openxmlformats.org/officeDocument/2006/relationships" r:embed="rId2"/>
        <a:stretch>
          <a:fillRect/>
        </a:stretch>
      </xdr:blipFill>
      <xdr:spPr>
        <a:xfrm>
          <a:off x="847725" y="112569"/>
          <a:ext cx="1778322" cy="782782"/>
        </a:xfrm>
        <a:prstGeom prst="rect">
          <a:avLst/>
        </a:prstGeom>
      </xdr:spPr>
    </xdr:pic>
    <xdr:clientData/>
  </xdr:oneCellAnchor>
  <xdr:oneCellAnchor>
    <xdr:from>
      <xdr:col>5</xdr:col>
      <xdr:colOff>758537</xdr:colOff>
      <xdr:row>0</xdr:row>
      <xdr:rowOff>28575</xdr:rowOff>
    </xdr:from>
    <xdr:ext cx="1660381" cy="828674"/>
    <xdr:pic>
      <xdr:nvPicPr>
        <xdr:cNvPr id="4" name="Imagen 3">
          <a:extLst>
            <a:ext uri="{FF2B5EF4-FFF2-40B4-BE49-F238E27FC236}">
              <a16:creationId xmlns:a16="http://schemas.microsoft.com/office/drawing/2014/main" id="{7B8E80E6-E5AF-4201-BD0A-891FF7D08E96}"/>
            </a:ext>
          </a:extLst>
        </xdr:cNvPr>
        <xdr:cNvPicPr>
          <a:picLocks noChangeAspect="1"/>
        </xdr:cNvPicPr>
      </xdr:nvPicPr>
      <xdr:blipFill>
        <a:blip xmlns:r="http://schemas.openxmlformats.org/officeDocument/2006/relationships" r:embed="rId3"/>
        <a:stretch>
          <a:fillRect/>
        </a:stretch>
      </xdr:blipFill>
      <xdr:spPr>
        <a:xfrm>
          <a:off x="4568537" y="28575"/>
          <a:ext cx="1660381" cy="82867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G25" sqref="G25"/>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21" t="s">
        <v>0</v>
      </c>
      <c r="B1" s="121"/>
      <c r="C1" s="121"/>
      <c r="D1" s="121"/>
      <c r="E1" s="121"/>
      <c r="F1" s="121"/>
      <c r="G1" s="13"/>
      <c r="H1" s="13"/>
      <c r="I1" s="13"/>
      <c r="J1" s="13"/>
      <c r="K1" s="1"/>
      <c r="L1" s="1"/>
      <c r="M1" s="2"/>
    </row>
    <row r="2" spans="1:13" ht="21" customHeight="1" x14ac:dyDescent="0.25">
      <c r="A2" s="129" t="s">
        <v>1</v>
      </c>
      <c r="B2" s="129"/>
      <c r="C2" s="129"/>
      <c r="D2" s="129"/>
      <c r="E2" s="129"/>
      <c r="F2" s="129"/>
      <c r="G2" s="12"/>
      <c r="H2" s="12"/>
      <c r="I2" s="12"/>
      <c r="K2" s="1"/>
      <c r="L2" s="1"/>
      <c r="M2" s="2"/>
    </row>
    <row r="3" spans="1:13" s="72" customFormat="1" ht="28.5" customHeight="1" x14ac:dyDescent="0.25">
      <c r="A3" s="128" t="s">
        <v>2</v>
      </c>
      <c r="B3" s="128"/>
      <c r="C3" s="128"/>
      <c r="D3" s="128"/>
      <c r="E3" s="128"/>
      <c r="F3" s="128"/>
      <c r="G3" s="71"/>
      <c r="H3" s="71"/>
      <c r="I3" s="71"/>
      <c r="J3" s="8"/>
      <c r="K3" s="8"/>
      <c r="L3" s="8"/>
      <c r="M3" s="8"/>
    </row>
    <row r="4" spans="1:13" ht="18.75" customHeight="1" x14ac:dyDescent="0.3">
      <c r="A4" s="127" t="s">
        <v>3</v>
      </c>
      <c r="B4" s="127"/>
      <c r="C4" s="127"/>
      <c r="D4" s="127"/>
      <c r="E4" s="127"/>
      <c r="F4" s="127"/>
      <c r="G4" s="87"/>
      <c r="H4" s="14"/>
      <c r="I4" s="14"/>
      <c r="J4" s="9"/>
      <c r="K4" s="9"/>
      <c r="L4" s="9"/>
      <c r="M4" s="9"/>
    </row>
    <row r="5" spans="1:13" ht="18.75" customHeight="1" x14ac:dyDescent="0.3">
      <c r="A5" s="127" t="s">
        <v>4</v>
      </c>
      <c r="B5" s="127"/>
      <c r="C5" s="127"/>
      <c r="D5" s="127"/>
      <c r="E5" s="127"/>
      <c r="F5" s="127"/>
      <c r="G5" s="87"/>
      <c r="H5" s="14"/>
      <c r="I5" s="14"/>
      <c r="J5" s="9"/>
      <c r="K5" s="9"/>
      <c r="L5" s="9"/>
      <c r="M5" s="9"/>
    </row>
    <row r="6" spans="1:13" ht="18.75" x14ac:dyDescent="0.3">
      <c r="A6" s="125" t="s">
        <v>5</v>
      </c>
      <c r="B6" s="125"/>
      <c r="C6" s="125"/>
      <c r="D6" s="125"/>
      <c r="E6" s="125"/>
      <c r="F6" s="125"/>
      <c r="G6" s="73"/>
      <c r="H6" s="41"/>
      <c r="I6" s="15"/>
      <c r="J6" s="10"/>
      <c r="K6" s="10"/>
      <c r="L6" s="10"/>
      <c r="M6" s="10"/>
    </row>
    <row r="7" spans="1:13" ht="15.75" x14ac:dyDescent="0.25">
      <c r="A7" s="126" t="s">
        <v>6</v>
      </c>
      <c r="B7" s="126"/>
      <c r="C7" s="126"/>
      <c r="D7" s="126"/>
      <c r="E7" s="126"/>
      <c r="F7" s="126"/>
      <c r="G7" s="86"/>
      <c r="H7" s="16"/>
      <c r="I7" s="16"/>
      <c r="K7" s="1"/>
      <c r="L7" s="1"/>
      <c r="M7" s="2"/>
    </row>
    <row r="8" spans="1:13" ht="15.75" x14ac:dyDescent="0.25">
      <c r="A8" s="119"/>
      <c r="B8" s="119"/>
      <c r="C8" s="119"/>
      <c r="D8" s="119"/>
      <c r="E8" s="119"/>
      <c r="F8" s="119"/>
      <c r="G8" s="119"/>
      <c r="H8" s="16"/>
      <c r="I8" s="16"/>
      <c r="K8" s="1"/>
      <c r="L8" s="1"/>
      <c r="M8" s="2"/>
    </row>
    <row r="9" spans="1:13" ht="15" customHeight="1" x14ac:dyDescent="0.25">
      <c r="C9" s="123" t="s">
        <v>7</v>
      </c>
      <c r="D9" s="123" t="s">
        <v>8</v>
      </c>
      <c r="E9" s="123" t="s">
        <v>9</v>
      </c>
    </row>
    <row r="10" spans="1:13" x14ac:dyDescent="0.25">
      <c r="C10" s="123"/>
      <c r="D10" s="123"/>
      <c r="E10" s="123"/>
    </row>
    <row r="11" spans="1:13" x14ac:dyDescent="0.25">
      <c r="C11" s="2"/>
      <c r="D11" s="2"/>
      <c r="E11" s="2"/>
    </row>
    <row r="12" spans="1:13" x14ac:dyDescent="0.25">
      <c r="B12" s="82"/>
      <c r="C12" s="35" t="s">
        <v>10</v>
      </c>
      <c r="D12" s="38">
        <f>SUM(D13:D14)</f>
        <v>746313.83555099997</v>
      </c>
      <c r="E12" s="51">
        <f>SUM(E13:E14)</f>
        <v>185972.56527606965</v>
      </c>
    </row>
    <row r="13" spans="1:13" x14ac:dyDescent="0.25">
      <c r="C13" s="36" t="s">
        <v>11</v>
      </c>
      <c r="D13" s="39">
        <v>657166.22935799998</v>
      </c>
      <c r="E13" s="39">
        <v>183308.40061216964</v>
      </c>
    </row>
    <row r="14" spans="1:13" x14ac:dyDescent="0.25">
      <c r="C14" s="36" t="s">
        <v>12</v>
      </c>
      <c r="D14" s="39">
        <v>89147.606193</v>
      </c>
      <c r="E14" s="91">
        <v>2664.1646639000001</v>
      </c>
      <c r="G14" s="39"/>
      <c r="I14" s="83"/>
    </row>
    <row r="15" spans="1:13" x14ac:dyDescent="0.25">
      <c r="C15" s="35" t="s">
        <v>13</v>
      </c>
      <c r="D15" s="38">
        <f>D16+D18</f>
        <v>891378.80090500007</v>
      </c>
      <c r="E15" s="38">
        <f>E16+E18</f>
        <v>181418.52826691064</v>
      </c>
    </row>
    <row r="16" spans="1:13" x14ac:dyDescent="0.25">
      <c r="C16" s="36" t="s">
        <v>14</v>
      </c>
      <c r="D16" s="39">
        <v>768220.84493400005</v>
      </c>
      <c r="E16" s="39">
        <v>171926.66900340066</v>
      </c>
      <c r="I16" s="21"/>
    </row>
    <row r="17" spans="3:9" x14ac:dyDescent="0.25">
      <c r="C17" s="37" t="s">
        <v>15</v>
      </c>
      <c r="D17" s="39">
        <v>184836.13</v>
      </c>
      <c r="E17" s="39">
        <v>34649.875603860004</v>
      </c>
      <c r="I17" s="21"/>
    </row>
    <row r="18" spans="3:9" x14ac:dyDescent="0.25">
      <c r="C18" s="36" t="s">
        <v>16</v>
      </c>
      <c r="D18" s="39">
        <v>123157.955971</v>
      </c>
      <c r="E18" s="39">
        <v>9491.8592635099794</v>
      </c>
    </row>
    <row r="19" spans="3:9" x14ac:dyDescent="0.25">
      <c r="C19" s="30" t="s">
        <v>17</v>
      </c>
      <c r="D19" s="30"/>
      <c r="E19" s="31"/>
    </row>
    <row r="20" spans="3:9" x14ac:dyDescent="0.25">
      <c r="C20" s="64" t="s">
        <v>18</v>
      </c>
      <c r="D20" s="6">
        <f>D13-D16</f>
        <v>-111054.61557600007</v>
      </c>
      <c r="E20" s="6">
        <f>E13-E16</f>
        <v>11381.731608768983</v>
      </c>
    </row>
    <row r="21" spans="3:9" x14ac:dyDescent="0.25">
      <c r="C21" s="64" t="s">
        <v>19</v>
      </c>
      <c r="D21" s="6">
        <f>D14-D18</f>
        <v>-34010.349778000003</v>
      </c>
      <c r="E21" s="6">
        <f>E14-E18</f>
        <v>-6827.6945996099794</v>
      </c>
    </row>
    <row r="22" spans="3:9" x14ac:dyDescent="0.25">
      <c r="C22" s="64" t="s">
        <v>20</v>
      </c>
      <c r="D22" s="6">
        <f>D12-D15</f>
        <v>-145064.9653540001</v>
      </c>
      <c r="E22" s="6">
        <f>E12-E15</f>
        <v>4554.0370091590157</v>
      </c>
    </row>
    <row r="23" spans="3:9" x14ac:dyDescent="0.25">
      <c r="C23" s="64" t="s">
        <v>21</v>
      </c>
      <c r="D23" s="6">
        <f>(D12-(D15-D17))</f>
        <v>39771.164645999903</v>
      </c>
      <c r="E23" s="6">
        <f>(E12-(E15-E17))</f>
        <v>39203.912613019027</v>
      </c>
    </row>
    <row r="24" spans="3:9" x14ac:dyDescent="0.25">
      <c r="C24" s="30" t="s">
        <v>22</v>
      </c>
      <c r="D24" s="69">
        <f>D26-D28</f>
        <v>145064.96535400001</v>
      </c>
      <c r="E24" s="90">
        <f t="shared" ref="E24" si="0">E26-E28</f>
        <v>141549.64237296002</v>
      </c>
    </row>
    <row r="25" spans="3:9" x14ac:dyDescent="0.25">
      <c r="C25" s="32"/>
      <c r="D25" s="32"/>
      <c r="E25" s="33"/>
    </row>
    <row r="26" spans="3:9" x14ac:dyDescent="0.25">
      <c r="C26" s="35" t="s">
        <v>23</v>
      </c>
      <c r="D26" s="38">
        <v>291528.48715300002</v>
      </c>
      <c r="E26" s="51">
        <v>152496.82338959002</v>
      </c>
    </row>
    <row r="27" spans="3:9" x14ac:dyDescent="0.25">
      <c r="C27" s="34"/>
      <c r="D27" s="40"/>
      <c r="E27" s="89"/>
      <c r="H27" s="22"/>
    </row>
    <row r="28" spans="3:9" x14ac:dyDescent="0.25">
      <c r="C28" s="35" t="s">
        <v>24</v>
      </c>
      <c r="D28" s="38">
        <v>146463.52179900001</v>
      </c>
      <c r="E28" s="51">
        <v>10947.181016629998</v>
      </c>
    </row>
    <row r="29" spans="3:9" x14ac:dyDescent="0.25">
      <c r="C29" s="27" t="s">
        <v>25</v>
      </c>
      <c r="D29" s="3"/>
      <c r="E29" s="3"/>
      <c r="F29" s="17"/>
    </row>
    <row r="30" spans="3:9" ht="31.5" customHeight="1" x14ac:dyDescent="0.25">
      <c r="C30" s="124" t="s">
        <v>26</v>
      </c>
      <c r="D30" s="124"/>
      <c r="E30" s="124"/>
      <c r="F30" s="17"/>
    </row>
    <row r="31" spans="3:9" x14ac:dyDescent="0.25">
      <c r="C31" s="124" t="s">
        <v>27</v>
      </c>
      <c r="D31" s="124"/>
      <c r="E31" s="124"/>
      <c r="F31" s="17"/>
    </row>
    <row r="32" spans="3:9" x14ac:dyDescent="0.25">
      <c r="C32" s="122" t="s">
        <v>28</v>
      </c>
      <c r="D32" s="122"/>
      <c r="E32" s="122"/>
      <c r="F32" s="17"/>
    </row>
    <row r="33" spans="3:3" x14ac:dyDescent="0.25">
      <c r="C33" s="27"/>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I16" sqref="I16"/>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1" t="s">
        <v>0</v>
      </c>
      <c r="B1" s="121"/>
      <c r="C1" s="121"/>
      <c r="D1" s="121"/>
      <c r="E1" s="121"/>
      <c r="F1" s="13"/>
      <c r="G1" s="13"/>
    </row>
    <row r="2" spans="1:9" ht="21" customHeight="1" x14ac:dyDescent="0.25">
      <c r="A2" s="129" t="s">
        <v>1</v>
      </c>
      <c r="B2" s="129"/>
      <c r="C2" s="129"/>
      <c r="D2" s="129"/>
      <c r="E2" s="129"/>
      <c r="F2" s="12"/>
      <c r="G2" s="12"/>
    </row>
    <row r="3" spans="1:9" ht="15" customHeight="1" x14ac:dyDescent="0.25">
      <c r="A3" s="131" t="s">
        <v>2</v>
      </c>
      <c r="B3" s="131"/>
      <c r="C3" s="131"/>
      <c r="D3" s="131"/>
      <c r="E3" s="131"/>
      <c r="F3" s="11"/>
      <c r="G3" s="11"/>
    </row>
    <row r="5" spans="1:9" ht="18.75" customHeight="1" x14ac:dyDescent="0.3">
      <c r="A5" s="130" t="s">
        <v>29</v>
      </c>
      <c r="B5" s="130"/>
      <c r="C5" s="130"/>
      <c r="D5" s="130"/>
      <c r="E5" s="130"/>
      <c r="F5" s="14"/>
      <c r="G5" s="14"/>
    </row>
    <row r="6" spans="1:9" ht="18.75" customHeight="1" x14ac:dyDescent="0.3">
      <c r="A6" s="130" t="s">
        <v>30</v>
      </c>
      <c r="B6" s="130"/>
      <c r="C6" s="130"/>
      <c r="D6" s="130"/>
      <c r="E6" s="130"/>
      <c r="F6" s="14"/>
      <c r="G6" s="14"/>
    </row>
    <row r="7" spans="1:9" ht="18.75" x14ac:dyDescent="0.25">
      <c r="A7" s="125" t="s">
        <v>5</v>
      </c>
      <c r="B7" s="125"/>
      <c r="C7" s="125"/>
      <c r="D7" s="125"/>
      <c r="E7" s="125"/>
      <c r="F7" s="73"/>
      <c r="G7" s="73"/>
    </row>
    <row r="8" spans="1:9" ht="15.75" x14ac:dyDescent="0.25">
      <c r="A8" s="134" t="s">
        <v>6</v>
      </c>
      <c r="B8" s="134"/>
      <c r="C8" s="134"/>
      <c r="D8" s="134"/>
      <c r="E8" s="134"/>
      <c r="F8" s="16"/>
      <c r="G8" s="16"/>
    </row>
    <row r="11" spans="1:9" ht="15" customHeight="1" x14ac:dyDescent="0.25">
      <c r="B11" s="132" t="s">
        <v>7</v>
      </c>
      <c r="C11" s="133" t="s">
        <v>8</v>
      </c>
      <c r="D11" s="123" t="s">
        <v>9</v>
      </c>
    </row>
    <row r="12" spans="1:9" ht="15" customHeight="1" x14ac:dyDescent="0.25">
      <c r="B12" s="132"/>
      <c r="C12" s="133"/>
      <c r="D12" s="123"/>
      <c r="H12" s="22"/>
    </row>
    <row r="13" spans="1:9" x14ac:dyDescent="0.25">
      <c r="B13" s="44" t="s">
        <v>13</v>
      </c>
      <c r="C13" s="42">
        <f>+C14+C21</f>
        <v>891378.80090500007</v>
      </c>
      <c r="D13" s="42">
        <f>D14+D21</f>
        <v>181418.52826690988</v>
      </c>
    </row>
    <row r="14" spans="1:9" x14ac:dyDescent="0.25">
      <c r="B14" s="45" t="s">
        <v>14</v>
      </c>
      <c r="C14" s="70">
        <f>SUM(C15:C20)</f>
        <v>768220.84493400005</v>
      </c>
      <c r="D14" s="70">
        <f>SUM(D15:D20)</f>
        <v>171926.66900339987</v>
      </c>
    </row>
    <row r="15" spans="1:9" ht="12.75" customHeight="1" x14ac:dyDescent="0.25">
      <c r="B15" s="46" t="s">
        <v>31</v>
      </c>
      <c r="C15" s="43">
        <v>313475.53906699998</v>
      </c>
      <c r="D15" s="52">
        <v>70170.109103979863</v>
      </c>
      <c r="I15" s="22"/>
    </row>
    <row r="16" spans="1:9" x14ac:dyDescent="0.25">
      <c r="B16" s="46" t="s">
        <v>32</v>
      </c>
      <c r="C16" s="43">
        <v>45951.048903000003</v>
      </c>
      <c r="D16" s="52">
        <v>10623.272012050002</v>
      </c>
    </row>
    <row r="17" spans="2:18" x14ac:dyDescent="0.25">
      <c r="B17" s="46" t="s">
        <v>15</v>
      </c>
      <c r="C17" s="43">
        <v>184836.13</v>
      </c>
      <c r="D17" s="52">
        <v>34649.875603860004</v>
      </c>
    </row>
    <row r="18" spans="2:18" x14ac:dyDescent="0.25">
      <c r="B18" s="46" t="s">
        <v>33</v>
      </c>
      <c r="C18" s="43">
        <v>0</v>
      </c>
      <c r="D18" s="52">
        <v>229.14656472000001</v>
      </c>
    </row>
    <row r="19" spans="2:18" x14ac:dyDescent="0.25">
      <c r="B19" s="46" t="s">
        <v>34</v>
      </c>
      <c r="C19" s="43">
        <v>223692.31142300001</v>
      </c>
      <c r="D19" s="52">
        <v>56180.273319150008</v>
      </c>
      <c r="H19" s="83"/>
      <c r="I19" s="83"/>
      <c r="J19" s="83"/>
    </row>
    <row r="20" spans="2:18" x14ac:dyDescent="0.25">
      <c r="B20" s="46" t="s">
        <v>35</v>
      </c>
      <c r="C20" s="43">
        <v>265.815541</v>
      </c>
      <c r="D20" s="52">
        <v>73.992399639999988</v>
      </c>
      <c r="H20" s="83"/>
      <c r="I20" s="83"/>
      <c r="J20" s="83"/>
    </row>
    <row r="21" spans="2:18" x14ac:dyDescent="0.25">
      <c r="B21" s="45" t="s">
        <v>16</v>
      </c>
      <c r="C21" s="70">
        <f>SUM(C22:C27)</f>
        <v>123157.955971</v>
      </c>
      <c r="D21" s="70">
        <f>SUM(D22:D27)</f>
        <v>9491.8592635100031</v>
      </c>
      <c r="H21" s="83"/>
      <c r="I21" s="83"/>
      <c r="J21" s="83"/>
    </row>
    <row r="22" spans="2:18" x14ac:dyDescent="0.25">
      <c r="B22" s="46" t="s">
        <v>36</v>
      </c>
      <c r="C22" s="43">
        <v>30479.010985000001</v>
      </c>
      <c r="D22" s="52">
        <v>1250.4621467100021</v>
      </c>
      <c r="H22" s="83"/>
      <c r="I22" s="83"/>
      <c r="J22" s="83"/>
    </row>
    <row r="23" spans="2:18" x14ac:dyDescent="0.25">
      <c r="B23" s="46" t="s">
        <v>37</v>
      </c>
      <c r="C23" s="43">
        <v>44127.092095</v>
      </c>
      <c r="D23" s="52">
        <v>2988.0706343500005</v>
      </c>
    </row>
    <row r="24" spans="2:18" x14ac:dyDescent="0.25">
      <c r="B24" s="46" t="s">
        <v>38</v>
      </c>
      <c r="C24" s="43">
        <v>15.70552</v>
      </c>
      <c r="D24" s="52">
        <v>0</v>
      </c>
    </row>
    <row r="25" spans="2:18" x14ac:dyDescent="0.25">
      <c r="B25" s="46" t="s">
        <v>39</v>
      </c>
      <c r="C25" s="43">
        <v>1196.1647559999999</v>
      </c>
      <c r="D25" s="52">
        <v>47.745494799999989</v>
      </c>
    </row>
    <row r="26" spans="2:18" x14ac:dyDescent="0.25">
      <c r="B26" s="46" t="s">
        <v>40</v>
      </c>
      <c r="C26" s="43">
        <v>45893.698340000003</v>
      </c>
      <c r="D26" s="52">
        <v>5205.5809876499998</v>
      </c>
    </row>
    <row r="27" spans="2:18" x14ac:dyDescent="0.25">
      <c r="B27" s="46" t="s">
        <v>41</v>
      </c>
      <c r="C27" s="43">
        <v>1446.284275</v>
      </c>
      <c r="D27" s="52">
        <v>0</v>
      </c>
    </row>
    <row r="28" spans="2:18" x14ac:dyDescent="0.25">
      <c r="B28" s="44" t="s">
        <v>42</v>
      </c>
      <c r="C28" s="42">
        <f>C29</f>
        <v>146463.52179899998</v>
      </c>
      <c r="D28" s="51">
        <f>D29</f>
        <v>10947.181016629998</v>
      </c>
    </row>
    <row r="29" spans="2:18" x14ac:dyDescent="0.25">
      <c r="B29" s="45" t="s">
        <v>24</v>
      </c>
      <c r="C29" s="70">
        <f>SUM(C30:C31)</f>
        <v>146463.52179899998</v>
      </c>
      <c r="D29" s="61">
        <f>SUM(D30:D31)</f>
        <v>10947.181016629998</v>
      </c>
    </row>
    <row r="30" spans="2:18" x14ac:dyDescent="0.25">
      <c r="B30" s="46" t="s">
        <v>43</v>
      </c>
      <c r="C30" s="43">
        <v>23000</v>
      </c>
      <c r="D30" s="52">
        <v>249.999999</v>
      </c>
    </row>
    <row r="31" spans="2:18" x14ac:dyDescent="0.25">
      <c r="B31" s="47" t="s">
        <v>44</v>
      </c>
      <c r="C31" s="43">
        <v>123463.52179899999</v>
      </c>
      <c r="D31" s="52">
        <v>10697.181017629999</v>
      </c>
    </row>
    <row r="32" spans="2:18" ht="15" customHeight="1" x14ac:dyDescent="0.25">
      <c r="B32" s="58" t="s">
        <v>45</v>
      </c>
      <c r="C32" s="53">
        <f>C13+C28</f>
        <v>1037842.322704</v>
      </c>
      <c r="D32" s="53">
        <f>D13+D28</f>
        <v>192365.70928353988</v>
      </c>
      <c r="E32" s="18"/>
      <c r="F32" s="18"/>
      <c r="G32" s="18"/>
      <c r="H32" s="18"/>
      <c r="I32" s="18"/>
      <c r="J32" s="18"/>
      <c r="K32" s="18"/>
      <c r="L32" s="18"/>
      <c r="M32" s="18"/>
      <c r="N32" s="18"/>
      <c r="O32" s="18"/>
      <c r="P32" s="18"/>
      <c r="Q32" s="18"/>
      <c r="R32" s="18"/>
    </row>
    <row r="33" spans="2:19" ht="15" customHeight="1" x14ac:dyDescent="0.25">
      <c r="B33" s="27" t="s">
        <v>25</v>
      </c>
      <c r="C33" s="27"/>
      <c r="D33" s="118"/>
      <c r="E33" s="18"/>
      <c r="F33" s="18"/>
      <c r="G33" s="18"/>
      <c r="H33" s="18"/>
      <c r="I33" s="18"/>
      <c r="J33" s="18"/>
      <c r="K33" s="18"/>
      <c r="L33" s="18"/>
      <c r="M33" s="18"/>
      <c r="N33" s="18"/>
      <c r="O33" s="18"/>
      <c r="P33" s="18"/>
      <c r="Q33" s="18"/>
      <c r="R33" s="18"/>
    </row>
    <row r="34" spans="2:19" ht="22.5" customHeight="1" x14ac:dyDescent="0.25">
      <c r="B34" s="124" t="s">
        <v>26</v>
      </c>
      <c r="C34" s="124"/>
      <c r="D34" s="124"/>
      <c r="E34" s="18"/>
      <c r="F34" s="18"/>
      <c r="G34" s="18"/>
      <c r="H34" s="18"/>
      <c r="I34" s="18"/>
      <c r="J34" s="18"/>
      <c r="K34" s="18"/>
      <c r="L34" s="18"/>
      <c r="M34" s="18"/>
      <c r="N34" s="18"/>
      <c r="O34" s="18"/>
      <c r="P34" s="18"/>
      <c r="Q34" s="18"/>
      <c r="R34" s="18"/>
      <c r="S34" s="18"/>
    </row>
    <row r="35" spans="2:19" x14ac:dyDescent="0.25">
      <c r="B35" s="124" t="s">
        <v>46</v>
      </c>
      <c r="C35" s="124"/>
      <c r="D35" s="124"/>
      <c r="E35" s="18"/>
      <c r="F35" s="18"/>
      <c r="G35" s="18"/>
      <c r="H35" s="18"/>
      <c r="I35" s="18"/>
      <c r="J35" s="18"/>
      <c r="K35" s="18"/>
      <c r="L35" s="18"/>
      <c r="M35" s="18"/>
      <c r="N35" s="18"/>
      <c r="O35" s="18"/>
      <c r="P35" s="18"/>
      <c r="Q35" s="18"/>
      <c r="R35" s="18"/>
      <c r="S35" s="18"/>
    </row>
    <row r="36" spans="2:19" x14ac:dyDescent="0.25">
      <c r="B36" s="27"/>
      <c r="C36" s="27"/>
      <c r="D36" s="118"/>
      <c r="E36" s="18"/>
      <c r="F36" s="18"/>
      <c r="G36" s="18"/>
      <c r="H36" s="18"/>
      <c r="I36" s="18"/>
      <c r="J36" s="18"/>
      <c r="K36" s="18"/>
      <c r="L36" s="18"/>
      <c r="M36" s="18"/>
      <c r="N36" s="18"/>
      <c r="O36" s="18"/>
      <c r="P36" s="18"/>
      <c r="Q36" s="18"/>
      <c r="R36" s="18"/>
      <c r="S36" s="18"/>
    </row>
    <row r="37" spans="2:19" x14ac:dyDescent="0.25">
      <c r="C37" s="27"/>
      <c r="D37" s="118"/>
      <c r="E37" s="18"/>
    </row>
    <row r="38" spans="2:19" x14ac:dyDescent="0.25">
      <c r="E38" s="18"/>
    </row>
    <row r="46" spans="2:19" x14ac:dyDescent="0.25">
      <c r="B46" s="22"/>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D53" sqref="D53"/>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1" t="s">
        <v>0</v>
      </c>
      <c r="B1" s="121"/>
      <c r="C1" s="121"/>
      <c r="D1" s="121"/>
      <c r="E1" s="121"/>
      <c r="F1" s="13"/>
      <c r="G1" s="13"/>
      <c r="H1" s="13"/>
      <c r="I1" s="13"/>
    </row>
    <row r="2" spans="1:9" ht="21" customHeight="1" x14ac:dyDescent="0.25">
      <c r="A2" s="129" t="s">
        <v>1</v>
      </c>
      <c r="B2" s="129"/>
      <c r="C2" s="129"/>
      <c r="D2" s="129"/>
      <c r="E2" s="129"/>
      <c r="F2" s="12"/>
      <c r="G2" s="12"/>
      <c r="H2" s="12"/>
      <c r="I2" s="12"/>
    </row>
    <row r="3" spans="1:9" ht="15" customHeight="1" x14ac:dyDescent="0.25">
      <c r="A3" s="131" t="s">
        <v>2</v>
      </c>
      <c r="B3" s="131"/>
      <c r="C3" s="131"/>
      <c r="D3" s="131"/>
      <c r="E3" s="131"/>
      <c r="F3" s="11"/>
      <c r="G3" s="11"/>
      <c r="H3" s="11"/>
      <c r="I3" s="11"/>
    </row>
    <row r="5" spans="1:9" ht="18.75" customHeight="1" x14ac:dyDescent="0.3">
      <c r="A5" s="130" t="s">
        <v>29</v>
      </c>
      <c r="B5" s="130"/>
      <c r="C5" s="130"/>
      <c r="D5" s="130"/>
      <c r="E5" s="130"/>
      <c r="F5" s="14"/>
      <c r="G5" s="14"/>
      <c r="H5" s="14"/>
      <c r="I5" s="14"/>
    </row>
    <row r="6" spans="1:9" ht="18.75" customHeight="1" x14ac:dyDescent="0.3">
      <c r="A6" s="130" t="s">
        <v>47</v>
      </c>
      <c r="B6" s="130"/>
      <c r="C6" s="130"/>
      <c r="D6" s="130"/>
      <c r="E6" s="130"/>
      <c r="F6" s="14"/>
      <c r="G6" s="14"/>
      <c r="H6" s="14"/>
      <c r="I6" s="14"/>
    </row>
    <row r="7" spans="1:9" ht="18.75" x14ac:dyDescent="0.3">
      <c r="A7" s="135" t="s">
        <v>5</v>
      </c>
      <c r="B7" s="135"/>
      <c r="C7" s="135"/>
      <c r="D7" s="135"/>
      <c r="E7" s="135"/>
      <c r="F7" s="15"/>
      <c r="G7" s="15"/>
      <c r="H7" s="15"/>
      <c r="I7" s="15"/>
    </row>
    <row r="8" spans="1:9" ht="15.75" x14ac:dyDescent="0.25">
      <c r="A8" s="134" t="s">
        <v>6</v>
      </c>
      <c r="B8" s="134"/>
      <c r="C8" s="134"/>
      <c r="D8" s="134"/>
      <c r="E8" s="134"/>
      <c r="F8" s="16"/>
      <c r="G8" s="16"/>
      <c r="H8" s="16"/>
      <c r="I8" s="16"/>
    </row>
    <row r="11" spans="1:9" ht="15" customHeight="1" x14ac:dyDescent="0.25">
      <c r="B11" s="132" t="s">
        <v>7</v>
      </c>
      <c r="C11" s="133" t="s">
        <v>8</v>
      </c>
      <c r="D11" s="133" t="s">
        <v>9</v>
      </c>
    </row>
    <row r="12" spans="1:9" x14ac:dyDescent="0.25">
      <c r="B12" s="132"/>
      <c r="C12" s="133"/>
      <c r="D12" s="133"/>
    </row>
    <row r="13" spans="1:9" x14ac:dyDescent="0.25">
      <c r="B13" s="48" t="s">
        <v>13</v>
      </c>
      <c r="C13" s="49">
        <f>C14+C17+C42+C44+C46+C48+C50+C52</f>
        <v>891378.80090499995</v>
      </c>
      <c r="D13" s="50">
        <f>D14+D17+D42+D44+D46+D48+D50+D52</f>
        <v>181418.52826690988</v>
      </c>
      <c r="E13" s="26"/>
    </row>
    <row r="14" spans="1:9" x14ac:dyDescent="0.25">
      <c r="B14" s="54" t="s">
        <v>48</v>
      </c>
      <c r="C14" s="51">
        <f>SUM(C15:C16)</f>
        <v>7818.7198360000002</v>
      </c>
      <c r="D14" s="51">
        <f>SUM(D15:D16)</f>
        <v>1954.6799252799988</v>
      </c>
      <c r="E14" s="26"/>
    </row>
    <row r="15" spans="1:9" x14ac:dyDescent="0.25">
      <c r="B15" s="55" t="s">
        <v>49</v>
      </c>
      <c r="C15" s="52">
        <v>2635.7791240000001</v>
      </c>
      <c r="D15" s="52">
        <v>658.94476799999995</v>
      </c>
    </row>
    <row r="16" spans="1:9" x14ac:dyDescent="0.25">
      <c r="B16" s="55" t="s">
        <v>50</v>
      </c>
      <c r="C16" s="52">
        <v>5182.9407119999996</v>
      </c>
      <c r="D16" s="52">
        <v>1295.7351572799987</v>
      </c>
    </row>
    <row r="17" spans="2:4" x14ac:dyDescent="0.25">
      <c r="B17" s="54" t="s">
        <v>51</v>
      </c>
      <c r="C17" s="51">
        <f>SUM(C18:C41)</f>
        <v>867394.59404</v>
      </c>
      <c r="D17" s="51">
        <f>SUM(D18:D41)</f>
        <v>175365.35447450989</v>
      </c>
    </row>
    <row r="18" spans="2:4" x14ac:dyDescent="0.25">
      <c r="B18" s="84" t="s">
        <v>52</v>
      </c>
      <c r="C18" s="52">
        <v>67976.353801000005</v>
      </c>
      <c r="D18" s="52">
        <v>18213.294909589938</v>
      </c>
    </row>
    <row r="19" spans="2:4" x14ac:dyDescent="0.25">
      <c r="B19" s="55" t="s">
        <v>53</v>
      </c>
      <c r="C19" s="52">
        <v>43276.034668</v>
      </c>
      <c r="D19" s="52">
        <v>9560.8802672700076</v>
      </c>
    </row>
    <row r="20" spans="2:4" x14ac:dyDescent="0.25">
      <c r="B20" s="55" t="s">
        <v>54</v>
      </c>
      <c r="C20" s="52">
        <v>33199.958316999997</v>
      </c>
      <c r="D20" s="52">
        <v>7089.4859423599919</v>
      </c>
    </row>
    <row r="21" spans="2:4" x14ac:dyDescent="0.25">
      <c r="B21" s="55" t="s">
        <v>55</v>
      </c>
      <c r="C21" s="52">
        <v>10207.45131</v>
      </c>
      <c r="D21" s="52">
        <v>1703.7915862500015</v>
      </c>
    </row>
    <row r="22" spans="2:4" x14ac:dyDescent="0.25">
      <c r="B22" s="55" t="s">
        <v>56</v>
      </c>
      <c r="C22" s="52">
        <v>21532.543437</v>
      </c>
      <c r="D22" s="52">
        <v>4051.3523081299973</v>
      </c>
    </row>
    <row r="23" spans="2:4" x14ac:dyDescent="0.25">
      <c r="B23" s="55" t="s">
        <v>57</v>
      </c>
      <c r="C23" s="52">
        <v>194510.2</v>
      </c>
      <c r="D23" s="52">
        <v>39810.917486730017</v>
      </c>
    </row>
    <row r="24" spans="2:4" x14ac:dyDescent="0.25">
      <c r="B24" s="55" t="s">
        <v>58</v>
      </c>
      <c r="C24" s="52">
        <v>107449.06131200001</v>
      </c>
      <c r="D24" s="52">
        <v>26328.85911904999</v>
      </c>
    </row>
    <row r="25" spans="2:4" x14ac:dyDescent="0.25">
      <c r="B25" s="56" t="s">
        <v>59</v>
      </c>
      <c r="C25" s="52">
        <v>2833.7266970000001</v>
      </c>
      <c r="D25" s="52">
        <v>390.96262311000015</v>
      </c>
    </row>
    <row r="26" spans="2:4" x14ac:dyDescent="0.25">
      <c r="B26" s="56" t="s">
        <v>60</v>
      </c>
      <c r="C26" s="52">
        <v>2031.641613</v>
      </c>
      <c r="D26" s="52">
        <v>385.37824412999981</v>
      </c>
    </row>
    <row r="27" spans="2:4" x14ac:dyDescent="0.25">
      <c r="B27" s="56" t="s">
        <v>61</v>
      </c>
      <c r="C27" s="52">
        <v>13835.081458000001</v>
      </c>
      <c r="D27" s="52">
        <v>2761.1188565200009</v>
      </c>
    </row>
    <row r="28" spans="2:4" x14ac:dyDescent="0.25">
      <c r="B28" s="56" t="s">
        <v>62</v>
      </c>
      <c r="C28" s="52">
        <v>48788.599383000001</v>
      </c>
      <c r="D28" s="52">
        <v>4318.0009172799992</v>
      </c>
    </row>
    <row r="29" spans="2:4" x14ac:dyDescent="0.25">
      <c r="B29" s="56" t="s">
        <v>63</v>
      </c>
      <c r="C29" s="52">
        <v>7108.3583760000001</v>
      </c>
      <c r="D29" s="52">
        <v>1202.1159338900004</v>
      </c>
    </row>
    <row r="30" spans="2:4" x14ac:dyDescent="0.25">
      <c r="B30" s="56" t="s">
        <v>64</v>
      </c>
      <c r="C30" s="52">
        <v>5989.2639559999998</v>
      </c>
      <c r="D30" s="52">
        <v>738.90040011999997</v>
      </c>
    </row>
    <row r="31" spans="2:4" x14ac:dyDescent="0.25">
      <c r="B31" s="56" t="s">
        <v>65</v>
      </c>
      <c r="C31" s="52">
        <v>7005.5593010000002</v>
      </c>
      <c r="D31" s="52">
        <v>2171.5118833699994</v>
      </c>
    </row>
    <row r="32" spans="2:4" x14ac:dyDescent="0.25">
      <c r="B32" s="56" t="s">
        <v>66</v>
      </c>
      <c r="C32" s="52">
        <v>1090.5878210000001</v>
      </c>
      <c r="D32" s="52">
        <v>234.72615686000006</v>
      </c>
    </row>
    <row r="33" spans="2:4" x14ac:dyDescent="0.25">
      <c r="B33" s="56" t="s">
        <v>67</v>
      </c>
      <c r="C33" s="52">
        <v>2587.8885329999998</v>
      </c>
      <c r="D33" s="52">
        <v>582.0309606200002</v>
      </c>
    </row>
    <row r="34" spans="2:4" x14ac:dyDescent="0.25">
      <c r="B34" s="56" t="s">
        <v>68</v>
      </c>
      <c r="C34" s="52">
        <v>660.71190899999999</v>
      </c>
      <c r="D34" s="52">
        <v>120.34706366999997</v>
      </c>
    </row>
    <row r="35" spans="2:4" x14ac:dyDescent="0.25">
      <c r="B35" s="56" t="s">
        <v>69</v>
      </c>
      <c r="C35" s="52">
        <v>12790.477309</v>
      </c>
      <c r="D35" s="52">
        <v>1308.3749636100022</v>
      </c>
    </row>
    <row r="36" spans="2:4" x14ac:dyDescent="0.25">
      <c r="B36" s="56" t="s">
        <v>70</v>
      </c>
      <c r="C36" s="52">
        <v>15363.014394</v>
      </c>
      <c r="D36" s="52">
        <v>3091.1934674099971</v>
      </c>
    </row>
    <row r="37" spans="2:4" x14ac:dyDescent="0.25">
      <c r="B37" s="56" t="s">
        <v>71</v>
      </c>
      <c r="C37" s="52">
        <v>2970.2999989999998</v>
      </c>
      <c r="D37" s="52">
        <v>417.71956360999962</v>
      </c>
    </row>
    <row r="38" spans="2:4" x14ac:dyDescent="0.25">
      <c r="B38" s="56" t="s">
        <v>72</v>
      </c>
      <c r="C38" s="52">
        <v>1014.0514899999999</v>
      </c>
      <c r="D38" s="52">
        <v>140.00070991999996</v>
      </c>
    </row>
    <row r="39" spans="2:4" x14ac:dyDescent="0.25">
      <c r="B39" s="56" t="s">
        <v>73</v>
      </c>
      <c r="C39" s="52">
        <v>1363.03433</v>
      </c>
      <c r="D39" s="52">
        <v>249.59641984999996</v>
      </c>
    </row>
    <row r="40" spans="2:4" x14ac:dyDescent="0.25">
      <c r="B40" s="56" t="s">
        <v>74</v>
      </c>
      <c r="C40" s="52">
        <v>184836.13</v>
      </c>
      <c r="D40" s="52">
        <v>34570.70893719</v>
      </c>
    </row>
    <row r="41" spans="2:4" x14ac:dyDescent="0.25">
      <c r="B41" s="56" t="s">
        <v>75</v>
      </c>
      <c r="C41" s="52">
        <v>78974.564626000007</v>
      </c>
      <c r="D41" s="52">
        <v>15924.085753970001</v>
      </c>
    </row>
    <row r="42" spans="2:4" x14ac:dyDescent="0.25">
      <c r="B42" s="57" t="s">
        <v>76</v>
      </c>
      <c r="C42" s="51">
        <f>C43</f>
        <v>8737.8652129999991</v>
      </c>
      <c r="D42" s="51">
        <f t="shared" ref="D42" si="0">D43</f>
        <v>2180.5658362200006</v>
      </c>
    </row>
    <row r="43" spans="2:4" x14ac:dyDescent="0.25">
      <c r="B43" s="84" t="s">
        <v>77</v>
      </c>
      <c r="C43" s="52">
        <v>8737.8652129999991</v>
      </c>
      <c r="D43" s="52">
        <v>2180.5658362200006</v>
      </c>
    </row>
    <row r="44" spans="2:4" x14ac:dyDescent="0.25">
      <c r="B44" s="54" t="s">
        <v>78</v>
      </c>
      <c r="C44" s="51">
        <f>C45</f>
        <v>4511.2919570000004</v>
      </c>
      <c r="D44" s="51">
        <f t="shared" ref="D44" si="1">D45</f>
        <v>1083.6306495600015</v>
      </c>
    </row>
    <row r="45" spans="2:4" x14ac:dyDescent="0.25">
      <c r="B45" s="55" t="s">
        <v>79</v>
      </c>
      <c r="C45" s="52">
        <v>4511.2919570000004</v>
      </c>
      <c r="D45" s="52">
        <v>1083.6306495600015</v>
      </c>
    </row>
    <row r="46" spans="2:4" x14ac:dyDescent="0.25">
      <c r="B46" s="54" t="s">
        <v>80</v>
      </c>
      <c r="C46" s="51">
        <f>C47</f>
        <v>974.24808700000006</v>
      </c>
      <c r="D46" s="51">
        <f t="shared" ref="D46" si="2">D47</f>
        <v>240.5193281300001</v>
      </c>
    </row>
    <row r="47" spans="2:4" x14ac:dyDescent="0.25">
      <c r="B47" s="55" t="s">
        <v>81</v>
      </c>
      <c r="C47" s="52">
        <v>974.24808700000006</v>
      </c>
      <c r="D47" s="52">
        <v>240.5193281300001</v>
      </c>
    </row>
    <row r="48" spans="2:4" x14ac:dyDescent="0.25">
      <c r="B48" s="54" t="s">
        <v>82</v>
      </c>
      <c r="C48" s="51">
        <f>C49</f>
        <v>1175.371875</v>
      </c>
      <c r="D48" s="51">
        <f t="shared" ref="D48" si="3">D49</f>
        <v>391.79055599999992</v>
      </c>
    </row>
    <row r="49" spans="2:6" x14ac:dyDescent="0.25">
      <c r="B49" s="55" t="s">
        <v>83</v>
      </c>
      <c r="C49" s="52">
        <v>1175.371875</v>
      </c>
      <c r="D49" s="52">
        <v>391.79055599999992</v>
      </c>
    </row>
    <row r="50" spans="2:6" x14ac:dyDescent="0.25">
      <c r="B50" s="54" t="s">
        <v>84</v>
      </c>
      <c r="C50" s="51">
        <f>C51</f>
        <v>165.328228</v>
      </c>
      <c r="D50" s="51">
        <f t="shared" ref="D50" si="4">D51</f>
        <v>51.64208</v>
      </c>
    </row>
    <row r="51" spans="2:6" x14ac:dyDescent="0.25">
      <c r="B51" s="55" t="s">
        <v>85</v>
      </c>
      <c r="C51" s="52">
        <v>165.328228</v>
      </c>
      <c r="D51" s="52">
        <v>51.64208</v>
      </c>
    </row>
    <row r="52" spans="2:6" x14ac:dyDescent="0.25">
      <c r="B52" s="54" t="s">
        <v>86</v>
      </c>
      <c r="C52" s="51">
        <f>C53</f>
        <v>601.38166899999999</v>
      </c>
      <c r="D52" s="51">
        <f>D53</f>
        <v>150.34541720999977</v>
      </c>
    </row>
    <row r="53" spans="2:6" x14ac:dyDescent="0.25">
      <c r="B53" s="55" t="s">
        <v>87</v>
      </c>
      <c r="C53" s="52">
        <v>601.38166899999999</v>
      </c>
      <c r="D53" s="52">
        <v>150.34541720999977</v>
      </c>
    </row>
    <row r="54" spans="2:6" x14ac:dyDescent="0.25">
      <c r="B54" s="48" t="s">
        <v>42</v>
      </c>
      <c r="C54" s="50">
        <f>C55+C57</f>
        <v>146463.52179900001</v>
      </c>
      <c r="D54" s="50">
        <f>D55+D57</f>
        <v>10947.181016629998</v>
      </c>
    </row>
    <row r="55" spans="2:6" x14ac:dyDescent="0.25">
      <c r="B55" s="54" t="s">
        <v>48</v>
      </c>
      <c r="C55" s="51">
        <f>C56</f>
        <v>0.38600000000000001</v>
      </c>
      <c r="D55" s="51">
        <f>D56</f>
        <v>0.38600000000000001</v>
      </c>
    </row>
    <row r="56" spans="2:6" x14ac:dyDescent="0.25">
      <c r="B56" s="55" t="s">
        <v>50</v>
      </c>
      <c r="C56" s="52">
        <v>0.38600000000000001</v>
      </c>
      <c r="D56" s="52">
        <v>0.38600000000000001</v>
      </c>
    </row>
    <row r="57" spans="2:6" x14ac:dyDescent="0.25">
      <c r="B57" s="54" t="s">
        <v>51</v>
      </c>
      <c r="C57" s="51">
        <f>SUM(C58:C62)</f>
        <v>146463.13579900001</v>
      </c>
      <c r="D57" s="51">
        <f>SUM(D58:D62)</f>
        <v>10946.795016629998</v>
      </c>
    </row>
    <row r="58" spans="2:6" x14ac:dyDescent="0.25">
      <c r="B58" s="55" t="s">
        <v>60</v>
      </c>
      <c r="C58" s="52">
        <v>2000</v>
      </c>
      <c r="D58" s="52">
        <v>0</v>
      </c>
    </row>
    <row r="59" spans="2:6" x14ac:dyDescent="0.25">
      <c r="B59" s="55" t="s">
        <v>61</v>
      </c>
      <c r="C59" s="52">
        <v>3204.35079</v>
      </c>
      <c r="D59" s="52">
        <v>249.999999</v>
      </c>
    </row>
    <row r="60" spans="2:6" x14ac:dyDescent="0.25">
      <c r="B60" s="55" t="s">
        <v>62</v>
      </c>
      <c r="C60" s="52">
        <v>0.35</v>
      </c>
      <c r="D60" s="52">
        <v>266</v>
      </c>
    </row>
    <row r="61" spans="2:6" x14ac:dyDescent="0.25">
      <c r="B61" s="55" t="s">
        <v>74</v>
      </c>
      <c r="C61" s="52">
        <v>95430.2</v>
      </c>
      <c r="D61" s="52">
        <v>10028.298265809999</v>
      </c>
      <c r="E61" s="25"/>
    </row>
    <row r="62" spans="2:6" x14ac:dyDescent="0.25">
      <c r="B62" s="55" t="s">
        <v>75</v>
      </c>
      <c r="C62" s="52">
        <v>45828.235009000004</v>
      </c>
      <c r="D62" s="52">
        <v>402.49675181999999</v>
      </c>
      <c r="E62" s="25"/>
    </row>
    <row r="63" spans="2:6" x14ac:dyDescent="0.25">
      <c r="B63" s="58" t="s">
        <v>88</v>
      </c>
      <c r="C63" s="53">
        <f>C13+C54</f>
        <v>1037842.3227039999</v>
      </c>
      <c r="D63" s="53">
        <f>D13+D54</f>
        <v>192365.70928353988</v>
      </c>
      <c r="E63" s="106"/>
      <c r="F63" s="26"/>
    </row>
    <row r="64" spans="2:6" x14ac:dyDescent="0.25">
      <c r="B64" s="27" t="s">
        <v>25</v>
      </c>
      <c r="C64" s="27"/>
      <c r="D64" s="28"/>
    </row>
    <row r="65" spans="2:5" ht="22.5" customHeight="1" x14ac:dyDescent="0.25">
      <c r="B65" s="124" t="s">
        <v>26</v>
      </c>
      <c r="C65" s="124"/>
      <c r="D65" s="124"/>
    </row>
    <row r="66" spans="2:5" x14ac:dyDescent="0.25">
      <c r="B66" s="27" t="s">
        <v>46</v>
      </c>
      <c r="C66" s="118"/>
      <c r="D66" s="118"/>
    </row>
    <row r="67" spans="2:5" x14ac:dyDescent="0.25">
      <c r="B67" s="27"/>
      <c r="C67" s="27"/>
      <c r="D67" s="28"/>
    </row>
    <row r="68" spans="2:5" x14ac:dyDescent="0.25">
      <c r="C68" s="27"/>
      <c r="D68" s="29"/>
    </row>
    <row r="69" spans="2:5" x14ac:dyDescent="0.25">
      <c r="B69" s="85"/>
      <c r="C69" s="85"/>
      <c r="D69" s="85"/>
    </row>
    <row r="70" spans="2:5" x14ac:dyDescent="0.25">
      <c r="B70" s="85"/>
      <c r="C70" s="85"/>
      <c r="D70" s="85"/>
    </row>
    <row r="71" spans="2:5" x14ac:dyDescent="0.25">
      <c r="B71" s="85"/>
      <c r="C71" s="85"/>
      <c r="D71" s="85"/>
    </row>
    <row r="76" spans="2:5" x14ac:dyDescent="0.25">
      <c r="E76" s="23"/>
    </row>
    <row r="77" spans="2:5" x14ac:dyDescent="0.25">
      <c r="E77" s="24"/>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17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F19" sqref="F19"/>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1" t="s">
        <v>0</v>
      </c>
      <c r="B1" s="121"/>
      <c r="C1" s="121"/>
      <c r="D1" s="121"/>
      <c r="E1" s="121"/>
      <c r="F1" s="13"/>
    </row>
    <row r="2" spans="1:6" ht="21" customHeight="1" x14ac:dyDescent="0.25">
      <c r="A2" s="129" t="s">
        <v>1</v>
      </c>
      <c r="B2" s="129"/>
      <c r="C2" s="129"/>
      <c r="D2" s="129"/>
      <c r="E2" s="129"/>
      <c r="F2" s="12"/>
    </row>
    <row r="3" spans="1:6" ht="15" customHeight="1" x14ac:dyDescent="0.25">
      <c r="A3" s="131" t="s">
        <v>2</v>
      </c>
      <c r="B3" s="131"/>
      <c r="C3" s="131"/>
      <c r="D3" s="131"/>
      <c r="E3" s="131"/>
      <c r="F3" s="11"/>
    </row>
    <row r="5" spans="1:6" ht="18.75" customHeight="1" x14ac:dyDescent="0.3">
      <c r="A5" s="130" t="s">
        <v>29</v>
      </c>
      <c r="B5" s="130"/>
      <c r="C5" s="130"/>
      <c r="D5" s="130"/>
      <c r="E5" s="130"/>
      <c r="F5" s="14"/>
    </row>
    <row r="6" spans="1:6" ht="18.75" customHeight="1" x14ac:dyDescent="0.3">
      <c r="A6" s="130" t="s">
        <v>89</v>
      </c>
      <c r="B6" s="130"/>
      <c r="C6" s="130"/>
      <c r="D6" s="130"/>
      <c r="E6" s="130"/>
      <c r="F6" s="15"/>
    </row>
    <row r="7" spans="1:6" ht="18.75" x14ac:dyDescent="0.3">
      <c r="A7" s="136" t="s">
        <v>5</v>
      </c>
      <c r="B7" s="136"/>
      <c r="C7" s="136"/>
      <c r="D7" s="136"/>
      <c r="E7" s="136"/>
      <c r="F7" s="15"/>
    </row>
    <row r="8" spans="1:6" ht="15.75" x14ac:dyDescent="0.25">
      <c r="A8" s="134" t="s">
        <v>6</v>
      </c>
      <c r="B8" s="134"/>
      <c r="C8" s="134"/>
      <c r="D8" s="134"/>
      <c r="E8" s="134"/>
      <c r="F8" s="16"/>
    </row>
    <row r="11" spans="1:6" ht="15" customHeight="1" x14ac:dyDescent="0.25">
      <c r="B11" s="132" t="s">
        <v>7</v>
      </c>
      <c r="C11" s="133" t="s">
        <v>8</v>
      </c>
      <c r="D11" s="133" t="s">
        <v>9</v>
      </c>
    </row>
    <row r="12" spans="1:6" x14ac:dyDescent="0.25">
      <c r="B12" s="132"/>
      <c r="C12" s="133"/>
      <c r="D12" s="133"/>
    </row>
    <row r="13" spans="1:6" x14ac:dyDescent="0.25">
      <c r="B13" s="44" t="s">
        <v>13</v>
      </c>
      <c r="C13" s="38">
        <f>C14+C34+C63+C70+C110</f>
        <v>891378.80090500007</v>
      </c>
      <c r="D13" s="38">
        <f>D14+D34+D63+D70+D110</f>
        <v>181418.52826691003</v>
      </c>
    </row>
    <row r="14" spans="1:6" s="17" customFormat="1" x14ac:dyDescent="0.25">
      <c r="B14" s="74" t="s">
        <v>90</v>
      </c>
      <c r="C14" s="59">
        <f>C15+C20+C23+C27</f>
        <v>153374.82924300001</v>
      </c>
      <c r="D14" s="59">
        <f t="shared" ref="D14" si="0">D15+D20+D23+D27</f>
        <v>31350.042961780018</v>
      </c>
    </row>
    <row r="15" spans="1:6" s="17" customFormat="1" x14ac:dyDescent="0.25">
      <c r="B15" s="45" t="s">
        <v>91</v>
      </c>
      <c r="C15" s="61">
        <f>SUM(C16:C19)</f>
        <v>74961.398519000009</v>
      </c>
      <c r="D15" s="61">
        <f>SUM(D16:D19)</f>
        <v>14636.854376400019</v>
      </c>
    </row>
    <row r="16" spans="1:6" s="17" customFormat="1" x14ac:dyDescent="0.25">
      <c r="B16" s="46" t="s">
        <v>92</v>
      </c>
      <c r="C16" s="52">
        <v>7127.8035559999998</v>
      </c>
      <c r="D16" s="52">
        <v>1781.9508590499988</v>
      </c>
    </row>
    <row r="17" spans="2:6" s="17" customFormat="1" x14ac:dyDescent="0.25">
      <c r="B17" s="46" t="s">
        <v>93</v>
      </c>
      <c r="C17" s="52">
        <v>41484.824016999999</v>
      </c>
      <c r="D17" s="52">
        <v>6508.4990335800139</v>
      </c>
    </row>
    <row r="18" spans="2:6" s="17" customFormat="1" x14ac:dyDescent="0.25">
      <c r="B18" s="46" t="s">
        <v>94</v>
      </c>
      <c r="C18" s="52">
        <v>21236.097320000001</v>
      </c>
      <c r="D18" s="52">
        <v>5112.4284170000001</v>
      </c>
    </row>
    <row r="19" spans="2:6" s="17" customFormat="1" x14ac:dyDescent="0.25">
      <c r="B19" s="46" t="s">
        <v>95</v>
      </c>
      <c r="C19" s="52">
        <v>5112.6736259999998</v>
      </c>
      <c r="D19" s="52">
        <v>1233.9760667700048</v>
      </c>
    </row>
    <row r="20" spans="2:6" s="17" customFormat="1" x14ac:dyDescent="0.25">
      <c r="B20" s="45" t="s">
        <v>96</v>
      </c>
      <c r="C20" s="61">
        <f>SUM(C21:C22)</f>
        <v>10180.523553999999</v>
      </c>
      <c r="D20" s="61">
        <f>SUM(D21:D22)</f>
        <v>1713.7310770399995</v>
      </c>
    </row>
    <row r="21" spans="2:6" s="17" customFormat="1" x14ac:dyDescent="0.25">
      <c r="B21" s="46" t="s">
        <v>97</v>
      </c>
      <c r="C21" s="52">
        <v>3697.1493329999998</v>
      </c>
      <c r="D21" s="52">
        <v>517.4612123899999</v>
      </c>
    </row>
    <row r="22" spans="2:6" s="17" customFormat="1" x14ac:dyDescent="0.25">
      <c r="B22" s="46" t="s">
        <v>98</v>
      </c>
      <c r="C22" s="52">
        <v>6483.374221</v>
      </c>
      <c r="D22" s="52">
        <v>1196.2698646499996</v>
      </c>
      <c r="F22" s="81"/>
    </row>
    <row r="23" spans="2:6" s="17" customFormat="1" x14ac:dyDescent="0.25">
      <c r="B23" s="45" t="s">
        <v>99</v>
      </c>
      <c r="C23" s="61">
        <f>SUM(C24:C26)</f>
        <v>29730.961942999998</v>
      </c>
      <c r="D23" s="61">
        <f>SUM(D24:D26)</f>
        <v>5668.2292419700025</v>
      </c>
    </row>
    <row r="24" spans="2:6" s="17" customFormat="1" x14ac:dyDescent="0.25">
      <c r="B24" s="46" t="s">
        <v>100</v>
      </c>
      <c r="C24" s="52">
        <v>24850.58294</v>
      </c>
      <c r="D24" s="52">
        <v>5359.084548570002</v>
      </c>
    </row>
    <row r="25" spans="2:6" s="17" customFormat="1" x14ac:dyDescent="0.25">
      <c r="B25" s="46" t="s">
        <v>101</v>
      </c>
      <c r="C25" s="52">
        <v>4818.8647979999996</v>
      </c>
      <c r="D25" s="52">
        <v>295.45519708000006</v>
      </c>
    </row>
    <row r="26" spans="2:6" s="17" customFormat="1" x14ac:dyDescent="0.25">
      <c r="B26" s="46" t="s">
        <v>102</v>
      </c>
      <c r="C26" s="52">
        <v>61.514204999999997</v>
      </c>
      <c r="D26" s="52">
        <v>13.689496319999996</v>
      </c>
    </row>
    <row r="27" spans="2:6" s="17" customFormat="1" x14ac:dyDescent="0.25">
      <c r="B27" s="45" t="s">
        <v>103</v>
      </c>
      <c r="C27" s="61">
        <f>SUM(C28:C33)</f>
        <v>38501.945226999997</v>
      </c>
      <c r="D27" s="61">
        <f>SUM(D28:D33)</f>
        <v>9331.2282663699934</v>
      </c>
    </row>
    <row r="28" spans="2:6" s="17" customFormat="1" x14ac:dyDescent="0.25">
      <c r="B28" s="46" t="s">
        <v>104</v>
      </c>
      <c r="C28" s="52">
        <v>16814.267257</v>
      </c>
      <c r="D28" s="52">
        <v>3615.8322347699982</v>
      </c>
    </row>
    <row r="29" spans="2:6" s="17" customFormat="1" x14ac:dyDescent="0.25">
      <c r="B29" s="46" t="s">
        <v>105</v>
      </c>
      <c r="C29" s="52">
        <v>632.69422999999995</v>
      </c>
      <c r="D29" s="52">
        <v>116.22252012999998</v>
      </c>
    </row>
    <row r="30" spans="2:6" s="17" customFormat="1" x14ac:dyDescent="0.25">
      <c r="B30" s="46" t="s">
        <v>106</v>
      </c>
      <c r="C30" s="52">
        <v>14503.934375999999</v>
      </c>
      <c r="D30" s="52">
        <v>3858.3669799099966</v>
      </c>
    </row>
    <row r="31" spans="2:6" s="17" customFormat="1" x14ac:dyDescent="0.25">
      <c r="B31" s="46" t="s">
        <v>107</v>
      </c>
      <c r="C31" s="52">
        <v>1822.7063639999999</v>
      </c>
      <c r="D31" s="52">
        <v>571.17607786999986</v>
      </c>
    </row>
    <row r="32" spans="2:6" s="17" customFormat="1" x14ac:dyDescent="0.25">
      <c r="B32" s="46" t="s">
        <v>108</v>
      </c>
      <c r="C32" s="52">
        <v>1379.739928</v>
      </c>
      <c r="D32" s="52">
        <v>261.31045556000004</v>
      </c>
    </row>
    <row r="33" spans="2:4" s="17" customFormat="1" x14ac:dyDescent="0.25">
      <c r="B33" s="46" t="s">
        <v>109</v>
      </c>
      <c r="C33" s="52">
        <v>3348.6030719999999</v>
      </c>
      <c r="D33" s="52">
        <v>908.31999812999936</v>
      </c>
    </row>
    <row r="34" spans="2:4" s="17" customFormat="1" x14ac:dyDescent="0.25">
      <c r="B34" s="74" t="s">
        <v>110</v>
      </c>
      <c r="C34" s="61">
        <f>C35+C38+C41+C43+C45+C48+C54+C56+C58</f>
        <v>129938.826397</v>
      </c>
      <c r="D34" s="61">
        <f t="shared" ref="D34" si="1">D35+D38+D41+D43+D45+D48+D54+D56+D58</f>
        <v>17564.980853539993</v>
      </c>
    </row>
    <row r="35" spans="2:4" s="17" customFormat="1" x14ac:dyDescent="0.25">
      <c r="B35" s="76" t="s">
        <v>111</v>
      </c>
      <c r="C35" s="61">
        <f>SUM(C36:C37)</f>
        <v>7878.6273500000007</v>
      </c>
      <c r="D35" s="61">
        <f t="shared" ref="D35" si="2">SUM(D36:D37)</f>
        <v>1424.0588280000009</v>
      </c>
    </row>
    <row r="36" spans="2:4" s="17" customFormat="1" x14ac:dyDescent="0.25">
      <c r="B36" s="47" t="s">
        <v>112</v>
      </c>
      <c r="C36" s="52">
        <v>6834.8547980000003</v>
      </c>
      <c r="D36" s="52">
        <v>1232.6721204700009</v>
      </c>
    </row>
    <row r="37" spans="2:4" x14ac:dyDescent="0.25">
      <c r="B37" s="47" t="s">
        <v>113</v>
      </c>
      <c r="C37" s="52">
        <v>1043.7725519999999</v>
      </c>
      <c r="D37" s="52">
        <v>191.38670753</v>
      </c>
    </row>
    <row r="38" spans="2:4" x14ac:dyDescent="0.25">
      <c r="B38" s="76" t="s">
        <v>114</v>
      </c>
      <c r="C38" s="61">
        <f>SUM(C39:C40)</f>
        <v>13630.854023</v>
      </c>
      <c r="D38" s="61">
        <f t="shared" ref="D38" si="3">SUM(D39:D40)</f>
        <v>2720.4372056900002</v>
      </c>
    </row>
    <row r="39" spans="2:4" x14ac:dyDescent="0.25">
      <c r="B39" s="47" t="s">
        <v>115</v>
      </c>
      <c r="C39" s="52">
        <v>13487.232459999999</v>
      </c>
      <c r="D39" s="52">
        <v>2700.1740266900001</v>
      </c>
    </row>
    <row r="40" spans="2:4" x14ac:dyDescent="0.25">
      <c r="B40" s="47" t="s">
        <v>116</v>
      </c>
      <c r="C40" s="52">
        <v>143.62156300000001</v>
      </c>
      <c r="D40" s="52">
        <v>20.263179000000001</v>
      </c>
    </row>
    <row r="41" spans="2:4" x14ac:dyDescent="0.25">
      <c r="B41" s="76" t="s">
        <v>117</v>
      </c>
      <c r="C41" s="61">
        <f>C42</f>
        <v>7731.5610239999996</v>
      </c>
      <c r="D41" s="61">
        <f t="shared" ref="D41" si="4">D42</f>
        <v>717.16161356000009</v>
      </c>
    </row>
    <row r="42" spans="2:4" x14ac:dyDescent="0.25">
      <c r="B42" s="47" t="s">
        <v>118</v>
      </c>
      <c r="C42" s="52">
        <v>7731.5610239999996</v>
      </c>
      <c r="D42" s="52">
        <v>717.16161356000009</v>
      </c>
    </row>
    <row r="43" spans="2:4" x14ac:dyDescent="0.25">
      <c r="B43" s="76" t="s">
        <v>119</v>
      </c>
      <c r="C43" s="61">
        <f>C44</f>
        <v>52046.074129000001</v>
      </c>
      <c r="D43" s="61">
        <f t="shared" ref="D43" si="5">D44</f>
        <v>8474.0986351399952</v>
      </c>
    </row>
    <row r="44" spans="2:4" x14ac:dyDescent="0.25">
      <c r="B44" s="47" t="s">
        <v>120</v>
      </c>
      <c r="C44" s="52">
        <v>52046.074129000001</v>
      </c>
      <c r="D44" s="52">
        <v>8474.0986351399952</v>
      </c>
    </row>
    <row r="45" spans="2:4" x14ac:dyDescent="0.25">
      <c r="B45" s="76" t="s">
        <v>121</v>
      </c>
      <c r="C45" s="61">
        <f>SUM(C46:C47)</f>
        <v>890.78787399999999</v>
      </c>
      <c r="D45" s="61">
        <f t="shared" ref="D45" si="6">SUM(D46:D47)</f>
        <v>38.622370950000018</v>
      </c>
    </row>
    <row r="46" spans="2:4" x14ac:dyDescent="0.25">
      <c r="B46" s="47" t="s">
        <v>122</v>
      </c>
      <c r="C46" s="52">
        <v>244.76877099999999</v>
      </c>
      <c r="D46" s="52">
        <v>38.622370950000018</v>
      </c>
    </row>
    <row r="47" spans="2:4" x14ac:dyDescent="0.25">
      <c r="B47" s="47" t="s">
        <v>123</v>
      </c>
      <c r="C47" s="52">
        <v>646.01910299999997</v>
      </c>
      <c r="D47" s="52">
        <v>0</v>
      </c>
    </row>
    <row r="48" spans="2:4" x14ac:dyDescent="0.25">
      <c r="B48" s="76" t="s">
        <v>124</v>
      </c>
      <c r="C48" s="61">
        <f>SUM(C49:C53)</f>
        <v>39775.378019999996</v>
      </c>
      <c r="D48" s="61">
        <f>SUM(D49:D53)</f>
        <v>3229.8252982799982</v>
      </c>
    </row>
    <row r="49" spans="2:4" x14ac:dyDescent="0.25">
      <c r="B49" s="47" t="s">
        <v>125</v>
      </c>
      <c r="C49" s="52">
        <v>30220.221567000001</v>
      </c>
      <c r="D49" s="52">
        <v>2239.9481230899983</v>
      </c>
    </row>
    <row r="50" spans="2:4" x14ac:dyDescent="0.25">
      <c r="B50" s="47" t="s">
        <v>126</v>
      </c>
      <c r="C50" s="52">
        <v>54.864887000000003</v>
      </c>
      <c r="D50" s="52">
        <v>4.8705064299999998</v>
      </c>
    </row>
    <row r="51" spans="2:4" x14ac:dyDescent="0.25">
      <c r="B51" s="47" t="s">
        <v>127</v>
      </c>
      <c r="C51" s="52">
        <v>5434.7756149999996</v>
      </c>
      <c r="D51" s="52">
        <v>571.57145696999987</v>
      </c>
    </row>
    <row r="52" spans="2:4" x14ac:dyDescent="0.25">
      <c r="B52" s="47" t="s">
        <v>128</v>
      </c>
      <c r="C52" s="52">
        <v>240.2</v>
      </c>
      <c r="D52" s="52">
        <v>16.41289394</v>
      </c>
    </row>
    <row r="53" spans="2:4" x14ac:dyDescent="0.25">
      <c r="B53" s="47" t="s">
        <v>129</v>
      </c>
      <c r="C53" s="52">
        <v>3825.315951</v>
      </c>
      <c r="D53" s="52">
        <v>397.02231785000004</v>
      </c>
    </row>
    <row r="54" spans="2:4" x14ac:dyDescent="0.25">
      <c r="B54" s="76" t="s">
        <v>130</v>
      </c>
      <c r="C54" s="61">
        <f>C55</f>
        <v>1528.821197</v>
      </c>
      <c r="D54" s="61">
        <f t="shared" ref="D54" si="7">D55</f>
        <v>176.84919078999999</v>
      </c>
    </row>
    <row r="55" spans="2:4" x14ac:dyDescent="0.25">
      <c r="B55" s="47" t="s">
        <v>131</v>
      </c>
      <c r="C55" s="52">
        <v>1528.821197</v>
      </c>
      <c r="D55" s="52">
        <v>176.84919078999999</v>
      </c>
    </row>
    <row r="56" spans="2:4" x14ac:dyDescent="0.25">
      <c r="B56" s="76" t="s">
        <v>132</v>
      </c>
      <c r="C56" s="61">
        <f>C57</f>
        <v>182.20302000000001</v>
      </c>
      <c r="D56" s="61">
        <f>D57</f>
        <v>45.027311009999998</v>
      </c>
    </row>
    <row r="57" spans="2:4" x14ac:dyDescent="0.25">
      <c r="B57" s="47" t="s">
        <v>133</v>
      </c>
      <c r="C57" s="52">
        <v>182.20302000000001</v>
      </c>
      <c r="D57" s="52">
        <v>45.027311009999998</v>
      </c>
    </row>
    <row r="58" spans="2:4" x14ac:dyDescent="0.25">
      <c r="B58" s="76" t="s">
        <v>134</v>
      </c>
      <c r="C58" s="61">
        <f>SUM(C59:C62)</f>
        <v>6274.5197600000001</v>
      </c>
      <c r="D58" s="61">
        <f>SUM(D59:D62)</f>
        <v>738.90040011999997</v>
      </c>
    </row>
    <row r="59" spans="2:4" x14ac:dyDescent="0.25">
      <c r="B59" s="47" t="s">
        <v>135</v>
      </c>
      <c r="C59" s="52">
        <v>75</v>
      </c>
      <c r="D59" s="52">
        <v>0</v>
      </c>
    </row>
    <row r="60" spans="2:4" x14ac:dyDescent="0.25">
      <c r="B60" s="47" t="s">
        <v>136</v>
      </c>
      <c r="C60" s="52">
        <v>10.255803999999999</v>
      </c>
      <c r="D60" s="52">
        <v>0</v>
      </c>
    </row>
    <row r="61" spans="2:4" x14ac:dyDescent="0.25">
      <c r="B61" s="47" t="s">
        <v>137</v>
      </c>
      <c r="C61" s="52">
        <v>5989.2639559999998</v>
      </c>
      <c r="D61" s="52">
        <v>738.90040011999997</v>
      </c>
    </row>
    <row r="62" spans="2:4" x14ac:dyDescent="0.25">
      <c r="B62" s="47" t="s">
        <v>138</v>
      </c>
      <c r="C62" s="52">
        <v>200</v>
      </c>
      <c r="D62" s="52">
        <v>0</v>
      </c>
    </row>
    <row r="63" spans="2:4" x14ac:dyDescent="0.25">
      <c r="B63" s="74" t="s">
        <v>139</v>
      </c>
      <c r="C63" s="61">
        <f>C64+C67</f>
        <v>6755.3592440000002</v>
      </c>
      <c r="D63" s="61">
        <f>D64+D67</f>
        <v>638.9806129499998</v>
      </c>
    </row>
    <row r="64" spans="2:4" x14ac:dyDescent="0.25">
      <c r="B64" s="76" t="s">
        <v>140</v>
      </c>
      <c r="C64" s="61">
        <f>SUM(C65:C66)</f>
        <v>1477.19696</v>
      </c>
      <c r="D64" s="61">
        <f>SUM(D65:D66)</f>
        <v>255.65588941000004</v>
      </c>
    </row>
    <row r="65" spans="2:4" x14ac:dyDescent="0.25">
      <c r="B65" s="47" t="s">
        <v>141</v>
      </c>
      <c r="C65" s="52">
        <v>968.56846099999996</v>
      </c>
      <c r="D65" s="52">
        <v>171.29935259000004</v>
      </c>
    </row>
    <row r="66" spans="2:4" x14ac:dyDescent="0.25">
      <c r="B66" s="47" t="s">
        <v>142</v>
      </c>
      <c r="C66" s="52">
        <v>508.62849899999998</v>
      </c>
      <c r="D66" s="52">
        <v>84.356536820000017</v>
      </c>
    </row>
    <row r="67" spans="2:4" x14ac:dyDescent="0.25">
      <c r="B67" s="76" t="s">
        <v>143</v>
      </c>
      <c r="C67" s="61">
        <f>SUM(C68:C69)</f>
        <v>5278.162284</v>
      </c>
      <c r="D67" s="61">
        <f t="shared" ref="D67" si="8">SUM(D68:D69)</f>
        <v>383.3247235399997</v>
      </c>
    </row>
    <row r="68" spans="2:4" x14ac:dyDescent="0.25">
      <c r="B68" s="47" t="s">
        <v>144</v>
      </c>
      <c r="C68" s="52">
        <v>4924.5275270000002</v>
      </c>
      <c r="D68" s="52">
        <v>339.80654514999969</v>
      </c>
    </row>
    <row r="69" spans="2:4" x14ac:dyDescent="0.25">
      <c r="B69" s="47" t="s">
        <v>145</v>
      </c>
      <c r="C69" s="52">
        <v>353.63475699999998</v>
      </c>
      <c r="D69" s="52">
        <v>43.518178389999996</v>
      </c>
    </row>
    <row r="70" spans="2:4" x14ac:dyDescent="0.25">
      <c r="B70" s="74" t="s">
        <v>146</v>
      </c>
      <c r="C70" s="61">
        <f>C71+C76+C81+C89+C101</f>
        <v>416473.656021</v>
      </c>
      <c r="D70" s="61">
        <f t="shared" ref="D70" si="9">D71+D76+D81+D89+D101</f>
        <v>97214.648234780005</v>
      </c>
    </row>
    <row r="71" spans="2:4" x14ac:dyDescent="0.25">
      <c r="B71" s="76" t="s">
        <v>147</v>
      </c>
      <c r="C71" s="61">
        <f>SUM(C72:C75)</f>
        <v>17669.577548000001</v>
      </c>
      <c r="D71" s="61">
        <f t="shared" ref="D71" si="10">SUM(D72:D75)</f>
        <v>2728.4180240499995</v>
      </c>
    </row>
    <row r="72" spans="2:4" x14ac:dyDescent="0.25">
      <c r="B72" s="47" t="s">
        <v>148</v>
      </c>
      <c r="C72" s="52">
        <v>843.05658000000005</v>
      </c>
      <c r="D72" s="52">
        <v>155.82159224</v>
      </c>
    </row>
    <row r="73" spans="2:4" x14ac:dyDescent="0.25">
      <c r="B73" s="47" t="s">
        <v>149</v>
      </c>
      <c r="C73" s="52">
        <v>591.23098200000004</v>
      </c>
      <c r="D73" s="52">
        <v>2.5600183200000002</v>
      </c>
    </row>
    <row r="74" spans="2:4" x14ac:dyDescent="0.25">
      <c r="B74" s="47" t="s">
        <v>150</v>
      </c>
      <c r="C74" s="52">
        <v>16234.423879</v>
      </c>
      <c r="D74" s="52">
        <v>2570.0364134899996</v>
      </c>
    </row>
    <row r="75" spans="2:4" x14ac:dyDescent="0.25">
      <c r="B75" s="47" t="s">
        <v>151</v>
      </c>
      <c r="C75" s="52">
        <v>0.86610699999999996</v>
      </c>
      <c r="D75" s="52">
        <v>0</v>
      </c>
    </row>
    <row r="76" spans="2:4" x14ac:dyDescent="0.25">
      <c r="B76" s="76" t="s">
        <v>152</v>
      </c>
      <c r="C76" s="61">
        <f>SUM(C77:C80)</f>
        <v>97744.003634000008</v>
      </c>
      <c r="D76" s="61">
        <f t="shared" ref="D76" si="11">SUM(D77:D80)</f>
        <v>24427.905974270001</v>
      </c>
    </row>
    <row r="77" spans="2:4" x14ac:dyDescent="0.25">
      <c r="B77" s="47" t="s">
        <v>153</v>
      </c>
      <c r="C77" s="52">
        <v>2905.4655750000002</v>
      </c>
      <c r="D77" s="52">
        <v>373.28618970000008</v>
      </c>
    </row>
    <row r="78" spans="2:4" x14ac:dyDescent="0.25">
      <c r="B78" s="47" t="s">
        <v>154</v>
      </c>
      <c r="C78" s="52">
        <v>10265.590881</v>
      </c>
      <c r="D78" s="52">
        <v>715.68060071999992</v>
      </c>
    </row>
    <row r="79" spans="2:4" x14ac:dyDescent="0.25">
      <c r="B79" s="47" t="s">
        <v>155</v>
      </c>
      <c r="C79" s="52">
        <v>5.1309199999999997</v>
      </c>
      <c r="D79" s="52">
        <v>1.2827280000000001</v>
      </c>
    </row>
    <row r="80" spans="2:4" x14ac:dyDescent="0.25">
      <c r="B80" s="47" t="s">
        <v>156</v>
      </c>
      <c r="C80" s="52">
        <v>84567.816258000006</v>
      </c>
      <c r="D80" s="52">
        <v>23337.656455849999</v>
      </c>
    </row>
    <row r="81" spans="2:4" x14ac:dyDescent="0.25">
      <c r="B81" s="76" t="s">
        <v>157</v>
      </c>
      <c r="C81" s="61">
        <f>SUM(C82:C88)</f>
        <v>6205.3114810000006</v>
      </c>
      <c r="D81" s="61">
        <f t="shared" ref="D81" si="12">SUM(D82:D88)</f>
        <v>1063.9031949000002</v>
      </c>
    </row>
    <row r="82" spans="2:4" x14ac:dyDescent="0.25">
      <c r="B82" s="47" t="s">
        <v>158</v>
      </c>
      <c r="C82" s="52">
        <v>990.84199899999999</v>
      </c>
      <c r="D82" s="52">
        <v>145.23701668999999</v>
      </c>
    </row>
    <row r="83" spans="2:4" x14ac:dyDescent="0.25">
      <c r="B83" s="47" t="s">
        <v>159</v>
      </c>
      <c r="C83" s="52">
        <v>1127.6551770000001</v>
      </c>
      <c r="D83" s="52">
        <v>41.258155950000024</v>
      </c>
    </row>
    <row r="84" spans="2:4" x14ac:dyDescent="0.25">
      <c r="B84" s="47" t="s">
        <v>160</v>
      </c>
      <c r="C84" s="52">
        <v>2783.0242469999998</v>
      </c>
      <c r="D84" s="52">
        <v>600.57735928000022</v>
      </c>
    </row>
    <row r="85" spans="2:4" x14ac:dyDescent="0.25">
      <c r="B85" s="47" t="s">
        <v>161</v>
      </c>
      <c r="C85" s="52">
        <v>1.511069</v>
      </c>
      <c r="D85" s="52">
        <v>0</v>
      </c>
    </row>
    <row r="86" spans="2:4" x14ac:dyDescent="0.25">
      <c r="B86" s="47" t="s">
        <v>162</v>
      </c>
      <c r="C86" s="52">
        <v>156.68683999999999</v>
      </c>
      <c r="D86" s="52">
        <v>59.83094792</v>
      </c>
    </row>
    <row r="87" spans="2:4" x14ac:dyDescent="0.25">
      <c r="B87" s="47" t="s">
        <v>163</v>
      </c>
      <c r="C87" s="52">
        <v>10.696979000000001</v>
      </c>
      <c r="D87" s="52">
        <v>0</v>
      </c>
    </row>
    <row r="88" spans="2:4" x14ac:dyDescent="0.25">
      <c r="B88" s="47" t="s">
        <v>164</v>
      </c>
      <c r="C88" s="52">
        <v>1134.89517</v>
      </c>
      <c r="D88" s="52">
        <v>216.99971505999989</v>
      </c>
    </row>
    <row r="89" spans="2:4" x14ac:dyDescent="0.25">
      <c r="B89" s="76" t="s">
        <v>165</v>
      </c>
      <c r="C89" s="61">
        <f>SUM(C90:C100)</f>
        <v>199017.51170600002</v>
      </c>
      <c r="D89" s="61">
        <f>SUM(D90:D100)</f>
        <v>40316.887095320009</v>
      </c>
    </row>
    <row r="90" spans="2:4" x14ac:dyDescent="0.25">
      <c r="B90" s="47" t="s">
        <v>166</v>
      </c>
      <c r="C90" s="52">
        <v>10666.485562</v>
      </c>
      <c r="D90" s="52">
        <v>1057.7823393399999</v>
      </c>
    </row>
    <row r="91" spans="2:4" x14ac:dyDescent="0.25">
      <c r="B91" s="47" t="s">
        <v>167</v>
      </c>
      <c r="C91" s="52">
        <v>71983.864574000007</v>
      </c>
      <c r="D91" s="52">
        <v>16726.406328790003</v>
      </c>
    </row>
    <row r="92" spans="2:4" x14ac:dyDescent="0.25">
      <c r="B92" s="47" t="s">
        <v>168</v>
      </c>
      <c r="C92" s="52">
        <v>26339.522879</v>
      </c>
      <c r="D92" s="52">
        <v>5412.4580515600001</v>
      </c>
    </row>
    <row r="93" spans="2:4" x14ac:dyDescent="0.25">
      <c r="B93" s="47" t="s">
        <v>169</v>
      </c>
      <c r="C93" s="52">
        <v>18105.183989000001</v>
      </c>
      <c r="D93" s="52">
        <v>3420.4314619999986</v>
      </c>
    </row>
    <row r="94" spans="2:4" x14ac:dyDescent="0.25">
      <c r="B94" s="47" t="s">
        <v>170</v>
      </c>
      <c r="C94" s="52">
        <v>6501.3807129999996</v>
      </c>
      <c r="D94" s="52">
        <v>850.73559225999986</v>
      </c>
    </row>
    <row r="95" spans="2:4" x14ac:dyDescent="0.25">
      <c r="B95" s="47" t="s">
        <v>171</v>
      </c>
      <c r="C95" s="52">
        <v>9470.3357739999992</v>
      </c>
      <c r="D95" s="52">
        <v>1641.1435796400006</v>
      </c>
    </row>
    <row r="96" spans="2:4" x14ac:dyDescent="0.25">
      <c r="B96" s="47" t="s">
        <v>172</v>
      </c>
      <c r="C96" s="52">
        <v>1435.178872</v>
      </c>
      <c r="D96" s="52">
        <v>203.50981209</v>
      </c>
    </row>
    <row r="97" spans="2:4" x14ac:dyDescent="0.25">
      <c r="B97" s="47" t="s">
        <v>173</v>
      </c>
      <c r="C97" s="52">
        <v>369.04296900000003</v>
      </c>
      <c r="D97" s="52">
        <v>81.985209699999999</v>
      </c>
    </row>
    <row r="98" spans="2:4" x14ac:dyDescent="0.25">
      <c r="B98" s="47" t="s">
        <v>174</v>
      </c>
      <c r="C98" s="52">
        <v>146.29268999999999</v>
      </c>
      <c r="D98" s="52">
        <v>23.615642170000005</v>
      </c>
    </row>
    <row r="99" spans="2:4" x14ac:dyDescent="0.25">
      <c r="B99" s="47" t="s">
        <v>175</v>
      </c>
      <c r="C99" s="52">
        <v>263.77060299999999</v>
      </c>
      <c r="D99" s="52">
        <v>30.21904670000001</v>
      </c>
    </row>
    <row r="100" spans="2:4" x14ac:dyDescent="0.25">
      <c r="B100" s="47" t="s">
        <v>176</v>
      </c>
      <c r="C100" s="52">
        <v>53736.453081</v>
      </c>
      <c r="D100" s="52">
        <v>10868.600031070011</v>
      </c>
    </row>
    <row r="101" spans="2:4" x14ac:dyDescent="0.25">
      <c r="B101" s="76" t="s">
        <v>177</v>
      </c>
      <c r="C101" s="61">
        <f>SUM(C102:C109)</f>
        <v>95837.251651999992</v>
      </c>
      <c r="D101" s="61">
        <f>SUM(D102:D109)</f>
        <v>28677.533946239997</v>
      </c>
    </row>
    <row r="102" spans="2:4" x14ac:dyDescent="0.25">
      <c r="B102" s="47" t="s">
        <v>178</v>
      </c>
      <c r="C102" s="52">
        <v>47176.721219999999</v>
      </c>
      <c r="D102" s="52">
        <v>10665.398888679998</v>
      </c>
    </row>
    <row r="103" spans="2:4" x14ac:dyDescent="0.25">
      <c r="B103" s="47" t="s">
        <v>179</v>
      </c>
      <c r="C103" s="52">
        <v>1352.7034410000001</v>
      </c>
      <c r="D103" s="52">
        <v>329.27549399999998</v>
      </c>
    </row>
    <row r="104" spans="2:4" x14ac:dyDescent="0.25">
      <c r="B104" s="47" t="s">
        <v>180</v>
      </c>
      <c r="C104" s="52">
        <v>3124.3381079999999</v>
      </c>
      <c r="D104" s="52">
        <v>175.03985607000004</v>
      </c>
    </row>
    <row r="105" spans="2:4" x14ac:dyDescent="0.25">
      <c r="B105" s="47" t="s">
        <v>181</v>
      </c>
      <c r="C105" s="52">
        <v>5442.4521020000002</v>
      </c>
      <c r="D105" s="52">
        <v>1025.5868384800001</v>
      </c>
    </row>
    <row r="106" spans="2:4" x14ac:dyDescent="0.25">
      <c r="B106" s="47" t="s">
        <v>182</v>
      </c>
      <c r="C106" s="52">
        <v>547.01583200000005</v>
      </c>
      <c r="D106" s="52">
        <v>54.73581490000003</v>
      </c>
    </row>
    <row r="107" spans="2:4" x14ac:dyDescent="0.25">
      <c r="B107" s="47" t="s">
        <v>183</v>
      </c>
      <c r="C107" s="52">
        <v>1665.9870820000001</v>
      </c>
      <c r="D107" s="52">
        <v>137.28267862999999</v>
      </c>
    </row>
    <row r="108" spans="2:4" x14ac:dyDescent="0.25">
      <c r="B108" s="47" t="s">
        <v>184</v>
      </c>
      <c r="C108" s="52">
        <v>34934.937624999999</v>
      </c>
      <c r="D108" s="52">
        <v>15935.05711901</v>
      </c>
    </row>
    <row r="109" spans="2:4" x14ac:dyDescent="0.25">
      <c r="B109" s="47" t="s">
        <v>185</v>
      </c>
      <c r="C109" s="52">
        <v>1593.0962420000001</v>
      </c>
      <c r="D109" s="52">
        <v>355.1572564699996</v>
      </c>
    </row>
    <row r="110" spans="2:4" ht="15" customHeight="1" x14ac:dyDescent="0.25">
      <c r="B110" s="74" t="s">
        <v>186</v>
      </c>
      <c r="C110" s="61">
        <f>C111</f>
        <v>184836.13</v>
      </c>
      <c r="D110" s="61">
        <f>D111</f>
        <v>34649.875603860004</v>
      </c>
    </row>
    <row r="111" spans="2:4" x14ac:dyDescent="0.25">
      <c r="B111" s="75" t="s">
        <v>187</v>
      </c>
      <c r="C111" s="52">
        <f>C112</f>
        <v>184836.13</v>
      </c>
      <c r="D111" s="52">
        <v>34649.875603860004</v>
      </c>
    </row>
    <row r="112" spans="2:4" x14ac:dyDescent="0.25">
      <c r="B112" s="47" t="s">
        <v>188</v>
      </c>
      <c r="C112" s="52">
        <v>184836.13</v>
      </c>
      <c r="D112" s="52">
        <v>34649.875603860004</v>
      </c>
    </row>
    <row r="113" spans="2:4" x14ac:dyDescent="0.25">
      <c r="B113" s="44" t="s">
        <v>42</v>
      </c>
      <c r="C113" s="38">
        <f t="shared" ref="C113:D114" si="13">C114</f>
        <v>146463.52179900001</v>
      </c>
      <c r="D113" s="38">
        <f t="shared" si="13"/>
        <v>10947.181016629998</v>
      </c>
    </row>
    <row r="114" spans="2:4" x14ac:dyDescent="0.25">
      <c r="B114" s="77" t="s">
        <v>189</v>
      </c>
      <c r="C114" s="59">
        <f t="shared" si="13"/>
        <v>146463.52179900001</v>
      </c>
      <c r="D114" s="59">
        <f t="shared" si="13"/>
        <v>10947.181016629998</v>
      </c>
    </row>
    <row r="115" spans="2:4" x14ac:dyDescent="0.25">
      <c r="B115" s="75" t="s">
        <v>190</v>
      </c>
      <c r="C115" s="60">
        <f>C116</f>
        <v>146463.52179900001</v>
      </c>
      <c r="D115" s="60">
        <f>D116</f>
        <v>10947.181016629998</v>
      </c>
    </row>
    <row r="116" spans="2:4" x14ac:dyDescent="0.25">
      <c r="B116" s="47" t="s">
        <v>191</v>
      </c>
      <c r="C116" s="60">
        <v>146463.52179900001</v>
      </c>
      <c r="D116" s="52">
        <v>10947.181016629998</v>
      </c>
    </row>
    <row r="117" spans="2:4" x14ac:dyDescent="0.25">
      <c r="B117" s="58" t="s">
        <v>45</v>
      </c>
      <c r="C117" s="53">
        <f>C13+C113</f>
        <v>1037842.322704</v>
      </c>
      <c r="D117" s="53">
        <f>D13+D113</f>
        <v>192365.70928354003</v>
      </c>
    </row>
    <row r="118" spans="2:4" x14ac:dyDescent="0.25">
      <c r="B118" s="65" t="s">
        <v>25</v>
      </c>
      <c r="C118" s="66"/>
      <c r="D118" s="66"/>
    </row>
    <row r="119" spans="2:4" ht="21.75" customHeight="1" x14ac:dyDescent="0.25">
      <c r="B119" s="124" t="s">
        <v>26</v>
      </c>
      <c r="C119" s="124"/>
      <c r="D119" s="124"/>
    </row>
    <row r="120" spans="2:4" x14ac:dyDescent="0.25">
      <c r="B120" s="65" t="s">
        <v>46</v>
      </c>
      <c r="C120" s="66"/>
      <c r="D120" s="66"/>
    </row>
    <row r="121" spans="2:4" x14ac:dyDescent="0.25">
      <c r="C121" s="67"/>
      <c r="D121" s="67"/>
    </row>
    <row r="122" spans="2:4" x14ac:dyDescent="0.25">
      <c r="B122" s="68"/>
      <c r="C122" s="67"/>
      <c r="D122" s="67"/>
    </row>
    <row r="123" spans="2:4" x14ac:dyDescent="0.25">
      <c r="B123" s="19"/>
      <c r="C123" s="20"/>
      <c r="D123" s="20"/>
    </row>
    <row r="124" spans="2:4" x14ac:dyDescent="0.25">
      <c r="B124" s="19"/>
      <c r="C124" s="20"/>
      <c r="D124" s="20"/>
    </row>
    <row r="125" spans="2:4" x14ac:dyDescent="0.25">
      <c r="B125" s="19"/>
      <c r="C125" s="20"/>
      <c r="D125" s="20"/>
    </row>
    <row r="126" spans="2:4" x14ac:dyDescent="0.25">
      <c r="B126" s="19"/>
      <c r="C126" s="20"/>
      <c r="D126" s="20"/>
    </row>
    <row r="127" spans="2:4" x14ac:dyDescent="0.25">
      <c r="B127" s="19"/>
      <c r="C127" s="20"/>
      <c r="D127" s="20"/>
    </row>
    <row r="128" spans="2:4" x14ac:dyDescent="0.25">
      <c r="B128" s="19"/>
      <c r="C128" s="20"/>
      <c r="D128" s="20"/>
    </row>
    <row r="129" spans="2:4" x14ac:dyDescent="0.25">
      <c r="B129" s="19"/>
      <c r="C129" s="20"/>
      <c r="D129" s="20"/>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I18" sqref="I18"/>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21" t="s">
        <v>0</v>
      </c>
      <c r="B1" s="121"/>
      <c r="C1" s="121"/>
      <c r="D1" s="121"/>
      <c r="E1" s="121"/>
      <c r="F1" s="13"/>
      <c r="G1" s="13"/>
    </row>
    <row r="2" spans="1:7" ht="21" customHeight="1" x14ac:dyDescent="0.25">
      <c r="A2" s="129" t="s">
        <v>1</v>
      </c>
      <c r="B2" s="129"/>
      <c r="C2" s="129"/>
      <c r="D2" s="129"/>
      <c r="E2" s="129"/>
      <c r="F2" s="12"/>
      <c r="G2" s="12"/>
    </row>
    <row r="3" spans="1:7" ht="15" customHeight="1" x14ac:dyDescent="0.25">
      <c r="A3" s="131" t="s">
        <v>2</v>
      </c>
      <c r="B3" s="131"/>
      <c r="C3" s="131"/>
      <c r="D3" s="131"/>
      <c r="E3" s="131"/>
      <c r="F3" s="11"/>
      <c r="G3" s="11"/>
    </row>
    <row r="5" spans="1:7" ht="18.75" customHeight="1" x14ac:dyDescent="0.3">
      <c r="A5" s="130" t="s">
        <v>29</v>
      </c>
      <c r="B5" s="130"/>
      <c r="C5" s="130"/>
      <c r="D5" s="130"/>
      <c r="E5" s="130"/>
      <c r="F5" s="14"/>
      <c r="G5" s="14"/>
    </row>
    <row r="6" spans="1:7" ht="18.75" x14ac:dyDescent="0.3">
      <c r="A6" s="137" t="s">
        <v>192</v>
      </c>
      <c r="B6" s="137"/>
      <c r="C6" s="137"/>
      <c r="D6" s="137"/>
      <c r="E6" s="137"/>
      <c r="F6" s="15"/>
      <c r="G6" s="15"/>
    </row>
    <row r="7" spans="1:7" ht="18.75" x14ac:dyDescent="0.3">
      <c r="A7" s="136" t="s">
        <v>5</v>
      </c>
      <c r="B7" s="136"/>
      <c r="C7" s="136"/>
      <c r="D7" s="136"/>
      <c r="E7" s="136"/>
      <c r="F7" s="15"/>
      <c r="G7" s="15"/>
    </row>
    <row r="8" spans="1:7" ht="15.75" x14ac:dyDescent="0.25">
      <c r="A8" s="134" t="s">
        <v>6</v>
      </c>
      <c r="B8" s="134"/>
      <c r="C8" s="134"/>
      <c r="D8" s="134"/>
      <c r="E8" s="134"/>
      <c r="F8" s="16"/>
      <c r="G8" s="16"/>
    </row>
    <row r="11" spans="1:7" ht="15" customHeight="1" x14ac:dyDescent="0.25">
      <c r="B11" s="132" t="s">
        <v>7</v>
      </c>
      <c r="C11" s="133" t="s">
        <v>8</v>
      </c>
      <c r="D11" s="133" t="s">
        <v>9</v>
      </c>
    </row>
    <row r="12" spans="1:7" ht="15.75" customHeight="1" x14ac:dyDescent="0.25">
      <c r="B12" s="132"/>
      <c r="C12" s="133"/>
      <c r="D12" s="133"/>
    </row>
    <row r="13" spans="1:7" x14ac:dyDescent="0.25">
      <c r="B13" s="44" t="s">
        <v>13</v>
      </c>
      <c r="C13" s="38">
        <f>C14+C20+C30+C40+C49+C55+C65+C69</f>
        <v>891378.80090499995</v>
      </c>
      <c r="D13" s="38">
        <f>D14+D20+D30+D40+D49+D55+D65+D69</f>
        <v>181418.52826691</v>
      </c>
    </row>
    <row r="14" spans="1:7" x14ac:dyDescent="0.25">
      <c r="B14" s="62" t="s">
        <v>193</v>
      </c>
      <c r="C14" s="59">
        <f>SUM(C15:C19)</f>
        <v>210319.101501</v>
      </c>
      <c r="D14" s="59">
        <f>SUM(D15:D19)</f>
        <v>50459.376582190045</v>
      </c>
    </row>
    <row r="15" spans="1:7" x14ac:dyDescent="0.25">
      <c r="B15" s="63" t="s">
        <v>194</v>
      </c>
      <c r="C15" s="60">
        <v>173241.51653600001</v>
      </c>
      <c r="D15" s="60">
        <v>42243.481229050012</v>
      </c>
    </row>
    <row r="16" spans="1:7" x14ac:dyDescent="0.25">
      <c r="B16" s="63" t="s">
        <v>195</v>
      </c>
      <c r="C16" s="60">
        <v>10585.802672</v>
      </c>
      <c r="D16" s="60">
        <v>1911.2883380000012</v>
      </c>
    </row>
    <row r="17" spans="2:4" x14ac:dyDescent="0.25">
      <c r="B17" s="63" t="s">
        <v>196</v>
      </c>
      <c r="C17" s="60">
        <v>1729.185608</v>
      </c>
      <c r="D17" s="60">
        <v>273.14404691999988</v>
      </c>
    </row>
    <row r="18" spans="2:4" x14ac:dyDescent="0.25">
      <c r="B18" s="63" t="s">
        <v>197</v>
      </c>
      <c r="C18" s="60">
        <v>759.17099700000006</v>
      </c>
      <c r="D18" s="60">
        <v>105.67672862999999</v>
      </c>
    </row>
    <row r="19" spans="2:4" x14ac:dyDescent="0.25">
      <c r="B19" s="63" t="s">
        <v>198</v>
      </c>
      <c r="C19" s="60">
        <v>24003.425687999999</v>
      </c>
      <c r="D19" s="60">
        <v>5925.7862395900338</v>
      </c>
    </row>
    <row r="20" spans="2:4" x14ac:dyDescent="0.25">
      <c r="B20" s="62" t="s">
        <v>199</v>
      </c>
      <c r="C20" s="59">
        <f>SUM(C21:C29)</f>
        <v>69594.533465</v>
      </c>
      <c r="D20" s="59">
        <f>SUM(D21:D29)</f>
        <v>12049.847120179988</v>
      </c>
    </row>
    <row r="21" spans="2:4" x14ac:dyDescent="0.25">
      <c r="B21" s="63" t="s">
        <v>200</v>
      </c>
      <c r="C21" s="60">
        <v>6109.6628419999997</v>
      </c>
      <c r="D21" s="60">
        <v>1151.4892103699967</v>
      </c>
    </row>
    <row r="22" spans="2:4" x14ac:dyDescent="0.25">
      <c r="B22" s="63" t="s">
        <v>201</v>
      </c>
      <c r="C22" s="60">
        <v>4779.6486830000003</v>
      </c>
      <c r="D22" s="60">
        <v>503.64709353999996</v>
      </c>
    </row>
    <row r="23" spans="2:4" x14ac:dyDescent="0.25">
      <c r="B23" s="63" t="s">
        <v>202</v>
      </c>
      <c r="C23" s="60">
        <v>3430.5920209999999</v>
      </c>
      <c r="D23" s="60">
        <v>309.11968442999995</v>
      </c>
    </row>
    <row r="24" spans="2:4" x14ac:dyDescent="0.25">
      <c r="B24" s="63" t="s">
        <v>203</v>
      </c>
      <c r="C24" s="60">
        <v>1584.5846469999999</v>
      </c>
      <c r="D24" s="60">
        <v>75.292180049999956</v>
      </c>
    </row>
    <row r="25" spans="2:4" x14ac:dyDescent="0.25">
      <c r="B25" s="63" t="s">
        <v>204</v>
      </c>
      <c r="C25" s="60">
        <v>4701.2960590000002</v>
      </c>
      <c r="D25" s="60">
        <v>900.42358719999982</v>
      </c>
    </row>
    <row r="26" spans="2:4" x14ac:dyDescent="0.25">
      <c r="B26" s="63" t="s">
        <v>205</v>
      </c>
      <c r="C26" s="60">
        <v>3939.1798469999999</v>
      </c>
      <c r="D26" s="60">
        <v>927.03043127999877</v>
      </c>
    </row>
    <row r="27" spans="2:4" x14ac:dyDescent="0.25">
      <c r="B27" s="63" t="s">
        <v>206</v>
      </c>
      <c r="C27" s="60">
        <v>4904.6775619999999</v>
      </c>
      <c r="D27" s="60">
        <v>287.42852520000025</v>
      </c>
    </row>
    <row r="28" spans="2:4" x14ac:dyDescent="0.25">
      <c r="B28" s="63" t="s">
        <v>207</v>
      </c>
      <c r="C28" s="60">
        <v>15002.752458999999</v>
      </c>
      <c r="D28" s="60">
        <v>1000.8278226000002</v>
      </c>
    </row>
    <row r="29" spans="2:4" x14ac:dyDescent="0.25">
      <c r="B29" s="63" t="s">
        <v>208</v>
      </c>
      <c r="C29" s="60">
        <v>25142.139345</v>
      </c>
      <c r="D29" s="60">
        <v>6894.5885855099923</v>
      </c>
    </row>
    <row r="30" spans="2:4" x14ac:dyDescent="0.25">
      <c r="B30" s="62" t="s">
        <v>209</v>
      </c>
      <c r="C30" s="59">
        <f>SUM(C31:C39)</f>
        <v>39852.046889999998</v>
      </c>
      <c r="D30" s="59">
        <f>SUM(D31:D39)</f>
        <v>7932.5367770399998</v>
      </c>
    </row>
    <row r="31" spans="2:4" x14ac:dyDescent="0.25">
      <c r="B31" s="63" t="s">
        <v>210</v>
      </c>
      <c r="C31" s="60">
        <v>6377.9487049999998</v>
      </c>
      <c r="D31" s="52">
        <v>848.1081808299997</v>
      </c>
    </row>
    <row r="32" spans="2:4" x14ac:dyDescent="0.25">
      <c r="B32" s="63" t="s">
        <v>211</v>
      </c>
      <c r="C32" s="60">
        <v>2174.1389650000001</v>
      </c>
      <c r="D32" s="52">
        <v>289.25504538000001</v>
      </c>
    </row>
    <row r="33" spans="2:4" x14ac:dyDescent="0.25">
      <c r="B33" s="63" t="s">
        <v>212</v>
      </c>
      <c r="C33" s="60">
        <v>3246.7306709999998</v>
      </c>
      <c r="D33" s="52">
        <v>321.02198515999987</v>
      </c>
    </row>
    <row r="34" spans="2:4" x14ac:dyDescent="0.25">
      <c r="B34" s="63" t="s">
        <v>213</v>
      </c>
      <c r="C34" s="60">
        <v>6769.6456939999998</v>
      </c>
      <c r="D34" s="52">
        <v>4733.1948572600004</v>
      </c>
    </row>
    <row r="35" spans="2:4" x14ac:dyDescent="0.25">
      <c r="B35" s="63" t="s">
        <v>214</v>
      </c>
      <c r="C35" s="60">
        <v>707.335058</v>
      </c>
      <c r="D35" s="52">
        <v>73.64258274999996</v>
      </c>
    </row>
    <row r="36" spans="2:4" x14ac:dyDescent="0.25">
      <c r="B36" s="63" t="s">
        <v>215</v>
      </c>
      <c r="C36" s="60">
        <v>505.49096900000001</v>
      </c>
      <c r="D36" s="52">
        <v>25.38967126</v>
      </c>
    </row>
    <row r="37" spans="2:4" x14ac:dyDescent="0.25">
      <c r="B37" s="63" t="s">
        <v>216</v>
      </c>
      <c r="C37" s="60">
        <v>6824.9271710000003</v>
      </c>
      <c r="D37" s="52">
        <v>1000.4074306800002</v>
      </c>
    </row>
    <row r="38" spans="2:4" x14ac:dyDescent="0.25">
      <c r="B38" s="63" t="s">
        <v>217</v>
      </c>
      <c r="C38" s="60">
        <v>3796.497018</v>
      </c>
      <c r="D38" s="52">
        <v>0</v>
      </c>
    </row>
    <row r="39" spans="2:4" x14ac:dyDescent="0.25">
      <c r="B39" s="63" t="s">
        <v>218</v>
      </c>
      <c r="C39" s="60">
        <v>9449.3326390000002</v>
      </c>
      <c r="D39" s="52">
        <v>641.51702371999966</v>
      </c>
    </row>
    <row r="40" spans="2:4" x14ac:dyDescent="0.25">
      <c r="B40" s="62" t="s">
        <v>219</v>
      </c>
      <c r="C40" s="59">
        <f>SUM(C41:C48)</f>
        <v>269643.36032599997</v>
      </c>
      <c r="D40" s="59">
        <f>SUM(D41:D48)</f>
        <v>67032.691895919997</v>
      </c>
    </row>
    <row r="41" spans="2:4" x14ac:dyDescent="0.25">
      <c r="B41" s="63" t="s">
        <v>220</v>
      </c>
      <c r="C41" s="60">
        <v>86907.316456</v>
      </c>
      <c r="D41" s="52">
        <v>26141.881817799986</v>
      </c>
    </row>
    <row r="42" spans="2:4" x14ac:dyDescent="0.25">
      <c r="B42" s="63" t="s">
        <v>221</v>
      </c>
      <c r="C42" s="60">
        <v>104123.94556399999</v>
      </c>
      <c r="D42" s="52">
        <v>25024.043296570013</v>
      </c>
    </row>
    <row r="43" spans="2:4" x14ac:dyDescent="0.25">
      <c r="B43" s="63" t="s">
        <v>222</v>
      </c>
      <c r="C43" s="60">
        <v>13192.731931</v>
      </c>
      <c r="D43" s="52">
        <v>3120.0617695499996</v>
      </c>
    </row>
    <row r="44" spans="2:4" x14ac:dyDescent="0.25">
      <c r="B44" s="63" t="s">
        <v>223</v>
      </c>
      <c r="C44" s="60">
        <v>47631.001364999996</v>
      </c>
      <c r="D44" s="52">
        <v>9891.761921450001</v>
      </c>
    </row>
    <row r="45" spans="2:4" x14ac:dyDescent="0.25">
      <c r="B45" s="63" t="s">
        <v>224</v>
      </c>
      <c r="C45" s="60">
        <v>1190.3387740000001</v>
      </c>
      <c r="D45" s="52">
        <v>251.78710293000003</v>
      </c>
    </row>
    <row r="46" spans="2:4" x14ac:dyDescent="0.25">
      <c r="B46" s="63" t="s">
        <v>225</v>
      </c>
      <c r="C46" s="52">
        <v>0</v>
      </c>
      <c r="D46" s="52">
        <v>229.14656472000001</v>
      </c>
    </row>
    <row r="47" spans="2:4" x14ac:dyDescent="0.25">
      <c r="B47" s="63" t="s">
        <v>226</v>
      </c>
      <c r="C47" s="60">
        <v>1157.579031</v>
      </c>
      <c r="D47" s="52">
        <v>166.31084873999998</v>
      </c>
    </row>
    <row r="48" spans="2:4" x14ac:dyDescent="0.25">
      <c r="B48" s="63" t="s">
        <v>227</v>
      </c>
      <c r="C48" s="60">
        <v>15440.447205</v>
      </c>
      <c r="D48" s="52">
        <v>2207.6985741599988</v>
      </c>
    </row>
    <row r="49" spans="2:4" x14ac:dyDescent="0.25">
      <c r="B49" s="62" t="s">
        <v>228</v>
      </c>
      <c r="C49" s="59">
        <f>SUM(C50:C54)</f>
        <v>45893.698339999995</v>
      </c>
      <c r="D49" s="59">
        <f>SUM(D50:D54)</f>
        <v>5205.5809876500007</v>
      </c>
    </row>
    <row r="50" spans="2:4" x14ac:dyDescent="0.25">
      <c r="B50" s="63" t="s">
        <v>229</v>
      </c>
      <c r="C50" s="60">
        <v>413.97203999999999</v>
      </c>
      <c r="D50" s="52">
        <v>180.99222240999998</v>
      </c>
    </row>
    <row r="51" spans="2:4" x14ac:dyDescent="0.25">
      <c r="B51" s="63" t="s">
        <v>230</v>
      </c>
      <c r="C51" s="60">
        <v>10585.225286000001</v>
      </c>
      <c r="D51" s="52">
        <v>385.06403340000003</v>
      </c>
    </row>
    <row r="52" spans="2:4" x14ac:dyDescent="0.25">
      <c r="B52" s="63" t="s">
        <v>231</v>
      </c>
      <c r="C52" s="60">
        <v>7893.3653889999996</v>
      </c>
      <c r="D52" s="52">
        <v>2060.6324749999999</v>
      </c>
    </row>
    <row r="53" spans="2:4" x14ac:dyDescent="0.25">
      <c r="B53" s="63" t="s">
        <v>232</v>
      </c>
      <c r="C53" s="60">
        <v>26929.604206</v>
      </c>
      <c r="D53" s="52">
        <v>2565.4078125600004</v>
      </c>
    </row>
    <row r="54" spans="2:4" x14ac:dyDescent="0.25">
      <c r="B54" s="63" t="s">
        <v>233</v>
      </c>
      <c r="C54" s="60">
        <v>71.531419</v>
      </c>
      <c r="D54" s="52">
        <v>13.484444280000002</v>
      </c>
    </row>
    <row r="55" spans="2:4" x14ac:dyDescent="0.25">
      <c r="B55" s="62" t="s">
        <v>234</v>
      </c>
      <c r="C55" s="59">
        <f>SUM(C56:C64)</f>
        <v>24044.946277999999</v>
      </c>
      <c r="D55" s="59">
        <f>SUM(D56:D64)</f>
        <v>2367.7441642899994</v>
      </c>
    </row>
    <row r="56" spans="2:4" x14ac:dyDescent="0.25">
      <c r="B56" s="63" t="s">
        <v>235</v>
      </c>
      <c r="C56" s="60">
        <v>13575.76892</v>
      </c>
      <c r="D56" s="52">
        <v>2112.3960841599992</v>
      </c>
    </row>
    <row r="57" spans="2:4" x14ac:dyDescent="0.25">
      <c r="B57" s="63" t="s">
        <v>236</v>
      </c>
      <c r="C57" s="60">
        <v>1174.6861240000001</v>
      </c>
      <c r="D57" s="52">
        <v>7.787626630000001</v>
      </c>
    </row>
    <row r="58" spans="2:4" x14ac:dyDescent="0.25">
      <c r="B58" s="63" t="s">
        <v>237</v>
      </c>
      <c r="C58" s="60">
        <v>237.197981</v>
      </c>
      <c r="D58" s="52">
        <v>1.31293254</v>
      </c>
    </row>
    <row r="59" spans="2:4" x14ac:dyDescent="0.25">
      <c r="B59" s="63" t="s">
        <v>238</v>
      </c>
      <c r="C59" s="60">
        <v>4056.1257740000001</v>
      </c>
      <c r="D59" s="52">
        <v>56.935693789999995</v>
      </c>
    </row>
    <row r="60" spans="2:4" x14ac:dyDescent="0.25">
      <c r="B60" s="63" t="s">
        <v>239</v>
      </c>
      <c r="C60" s="60">
        <v>1853.410494</v>
      </c>
      <c r="D60" s="52">
        <v>58.268541119999959</v>
      </c>
    </row>
    <row r="61" spans="2:4" x14ac:dyDescent="0.25">
      <c r="B61" s="63" t="s">
        <v>240</v>
      </c>
      <c r="C61" s="60">
        <v>217.824029</v>
      </c>
      <c r="D61" s="52">
        <v>2.8396430000000001</v>
      </c>
    </row>
    <row r="62" spans="2:4" x14ac:dyDescent="0.25">
      <c r="B62" s="63" t="s">
        <v>241</v>
      </c>
      <c r="C62" s="60">
        <v>364.75153699999998</v>
      </c>
      <c r="D62" s="52">
        <v>27.339560600000002</v>
      </c>
    </row>
    <row r="63" spans="2:4" x14ac:dyDescent="0.25">
      <c r="B63" s="63" t="s">
        <v>242</v>
      </c>
      <c r="C63" s="60">
        <v>2132.8254569999999</v>
      </c>
      <c r="D63" s="60">
        <v>56.92428357</v>
      </c>
    </row>
    <row r="64" spans="2:4" x14ac:dyDescent="0.25">
      <c r="B64" s="63" t="s">
        <v>243</v>
      </c>
      <c r="C64" s="60">
        <v>432.35596199999998</v>
      </c>
      <c r="D64" s="52">
        <v>43.939798880000005</v>
      </c>
    </row>
    <row r="65" spans="2:7" x14ac:dyDescent="0.25">
      <c r="B65" s="62" t="s">
        <v>244</v>
      </c>
      <c r="C65" s="59">
        <f>SUM(C66:C68)</f>
        <v>47194.984104999996</v>
      </c>
      <c r="D65" s="59">
        <f>SUM(D66:D68)</f>
        <v>1720.875135779999</v>
      </c>
    </row>
    <row r="66" spans="2:7" x14ac:dyDescent="0.25">
      <c r="B66" s="63" t="s">
        <v>245</v>
      </c>
      <c r="C66" s="60">
        <v>21294.016092999998</v>
      </c>
      <c r="D66" s="60">
        <v>668.07196485999953</v>
      </c>
    </row>
    <row r="67" spans="2:7" x14ac:dyDescent="0.25">
      <c r="B67" s="63" t="s">
        <v>246</v>
      </c>
      <c r="C67" s="60">
        <v>24454.683736999999</v>
      </c>
      <c r="D67" s="60">
        <v>1052.8031709199995</v>
      </c>
    </row>
    <row r="68" spans="2:7" x14ac:dyDescent="0.25">
      <c r="B68" s="63" t="s">
        <v>247</v>
      </c>
      <c r="C68" s="60">
        <v>1446.284275</v>
      </c>
      <c r="D68" s="60">
        <v>0</v>
      </c>
    </row>
    <row r="69" spans="2:7" x14ac:dyDescent="0.25">
      <c r="B69" s="62" t="s">
        <v>248</v>
      </c>
      <c r="C69" s="59">
        <f>SUM(C70:C72)</f>
        <v>184836.13</v>
      </c>
      <c r="D69" s="59">
        <f>SUM(D70:D72)</f>
        <v>34649.875603859997</v>
      </c>
    </row>
    <row r="70" spans="2:7" x14ac:dyDescent="0.25">
      <c r="B70" s="63" t="s">
        <v>249</v>
      </c>
      <c r="C70" s="60">
        <v>84955.492129999999</v>
      </c>
      <c r="D70" s="52">
        <v>17565.950147459997</v>
      </c>
    </row>
    <row r="71" spans="2:7" x14ac:dyDescent="0.25">
      <c r="B71" s="63" t="s">
        <v>250</v>
      </c>
      <c r="C71" s="60">
        <v>98522.890142999997</v>
      </c>
      <c r="D71" s="52">
        <v>16738.370405909998</v>
      </c>
    </row>
    <row r="72" spans="2:7" x14ac:dyDescent="0.25">
      <c r="B72" s="63" t="s">
        <v>251</v>
      </c>
      <c r="C72" s="60">
        <v>1357.7477269999999</v>
      </c>
      <c r="D72" s="52">
        <v>345.55505049000004</v>
      </c>
    </row>
    <row r="73" spans="2:7" x14ac:dyDescent="0.25">
      <c r="B73" s="44" t="s">
        <v>42</v>
      </c>
      <c r="C73" s="38">
        <f>C74+C76</f>
        <v>146463.52179899998</v>
      </c>
      <c r="D73" s="38">
        <f>D74+D76</f>
        <v>10947.181016629998</v>
      </c>
    </row>
    <row r="74" spans="2:7" x14ac:dyDescent="0.25">
      <c r="B74" s="62" t="s">
        <v>252</v>
      </c>
      <c r="C74" s="59">
        <f>C75</f>
        <v>23000</v>
      </c>
      <c r="D74" s="59">
        <f t="shared" ref="D74" si="0">D75</f>
        <v>249.999999</v>
      </c>
    </row>
    <row r="75" spans="2:7" x14ac:dyDescent="0.25">
      <c r="B75" s="63" t="s">
        <v>253</v>
      </c>
      <c r="C75" s="60">
        <v>23000</v>
      </c>
      <c r="D75" s="52">
        <v>249.999999</v>
      </c>
    </row>
    <row r="76" spans="2:7" x14ac:dyDescent="0.25">
      <c r="B76" s="62" t="s">
        <v>254</v>
      </c>
      <c r="C76" s="59">
        <f>C77</f>
        <v>123463.52179899999</v>
      </c>
      <c r="D76" s="59">
        <f>D77</f>
        <v>10697.181017629999</v>
      </c>
    </row>
    <row r="77" spans="2:7" x14ac:dyDescent="0.25">
      <c r="B77" s="63" t="s">
        <v>255</v>
      </c>
      <c r="C77" s="60">
        <v>123463.52179899999</v>
      </c>
      <c r="D77" s="52">
        <v>10697.181017629999</v>
      </c>
      <c r="G77" s="21"/>
    </row>
    <row r="78" spans="2:7" x14ac:dyDescent="0.25">
      <c r="B78" s="58" t="s">
        <v>45</v>
      </c>
      <c r="C78" s="53">
        <f>C13+C73</f>
        <v>1037842.3227039999</v>
      </c>
      <c r="D78" s="53">
        <f>D13+D73</f>
        <v>192365.70928354</v>
      </c>
    </row>
    <row r="79" spans="2:7" x14ac:dyDescent="0.25">
      <c r="B79" s="27" t="s">
        <v>25</v>
      </c>
      <c r="C79" s="27"/>
      <c r="D79" s="27"/>
    </row>
    <row r="80" spans="2:7" ht="24" customHeight="1" x14ac:dyDescent="0.25">
      <c r="B80" s="124" t="s">
        <v>26</v>
      </c>
      <c r="C80" s="124"/>
      <c r="D80" s="124"/>
    </row>
    <row r="81" spans="2:4" x14ac:dyDescent="0.25">
      <c r="B81" s="27" t="s">
        <v>46</v>
      </c>
      <c r="C81" s="27"/>
      <c r="D81" s="27"/>
    </row>
    <row r="82" spans="2:4" ht="12.75" customHeight="1" x14ac:dyDescent="0.25">
      <c r="C82" s="20"/>
      <c r="D82" s="20"/>
    </row>
    <row r="83" spans="2:4" ht="23.25" customHeight="1" x14ac:dyDescent="0.25">
      <c r="B83" s="19"/>
      <c r="C83" s="20"/>
      <c r="D83" s="20"/>
    </row>
    <row r="84" spans="2:4" x14ac:dyDescent="0.25">
      <c r="B84" s="19"/>
      <c r="C84" s="20"/>
      <c r="D84" s="20"/>
    </row>
    <row r="85" spans="2:4" x14ac:dyDescent="0.25">
      <c r="B85" s="19"/>
      <c r="C85" s="20"/>
      <c r="D85" s="20"/>
    </row>
    <row r="86" spans="2:4" x14ac:dyDescent="0.25">
      <c r="B86" s="19"/>
      <c r="C86" s="20"/>
      <c r="D86" s="20"/>
    </row>
    <row r="87" spans="2:4" x14ac:dyDescent="0.25">
      <c r="B87" s="19"/>
      <c r="C87" s="20"/>
      <c r="D87" s="20"/>
    </row>
    <row r="88" spans="2:4" x14ac:dyDescent="0.25">
      <c r="B88" s="19"/>
      <c r="C88" s="20"/>
      <c r="D88" s="20"/>
    </row>
    <row r="89" spans="2:4" x14ac:dyDescent="0.25">
      <c r="B89" s="19"/>
      <c r="C89" s="20"/>
      <c r="D89" s="20"/>
    </row>
    <row r="90" spans="2:4" x14ac:dyDescent="0.25">
      <c r="B90" s="19"/>
      <c r="C90" s="20"/>
      <c r="D90" s="20"/>
    </row>
    <row r="91" spans="2:4" x14ac:dyDescent="0.25">
      <c r="B91" s="19"/>
      <c r="C91" s="20"/>
      <c r="D91" s="20"/>
    </row>
    <row r="92" spans="2:4" x14ac:dyDescent="0.25">
      <c r="C92" s="20"/>
      <c r="D92" s="20"/>
    </row>
    <row r="93" spans="2:4" x14ac:dyDescent="0.25">
      <c r="B93" s="23"/>
      <c r="C93" s="20"/>
      <c r="D93" s="20"/>
    </row>
    <row r="94" spans="2:4" x14ac:dyDescent="0.25">
      <c r="B94" s="24"/>
      <c r="C94" s="20"/>
      <c r="D94" s="20"/>
    </row>
    <row r="95" spans="2:4" x14ac:dyDescent="0.25">
      <c r="C95" s="20"/>
      <c r="D95" s="20"/>
    </row>
    <row r="96" spans="2:4" x14ac:dyDescent="0.25">
      <c r="B96" s="19"/>
      <c r="C96" s="20"/>
      <c r="D96" s="20"/>
    </row>
    <row r="97" spans="2:4" x14ac:dyDescent="0.25">
      <c r="B97" s="19"/>
      <c r="C97" s="20"/>
      <c r="D97" s="20"/>
    </row>
    <row r="98" spans="2:4" x14ac:dyDescent="0.25">
      <c r="B98" s="19"/>
      <c r="C98" s="20"/>
      <c r="D98" s="20"/>
    </row>
    <row r="99" spans="2:4" x14ac:dyDescent="0.25">
      <c r="B99" s="19"/>
      <c r="C99" s="20"/>
      <c r="D99" s="20"/>
    </row>
    <row r="100" spans="2:4" x14ac:dyDescent="0.25">
      <c r="B100" s="19"/>
      <c r="C100" s="85"/>
      <c r="D100" s="85"/>
    </row>
    <row r="101" spans="2:4" x14ac:dyDescent="0.25">
      <c r="B101" s="85"/>
      <c r="C101" s="85"/>
      <c r="D101" s="85"/>
    </row>
    <row r="102" spans="2:4" x14ac:dyDescent="0.25">
      <c r="B102" s="85"/>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 C40 C49 C55 C65 C69 C73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7AD6A-519A-4964-83B6-9EE74DAC535E}">
  <dimension ref="A1:J65"/>
  <sheetViews>
    <sheetView showGridLines="0" tabSelected="1" zoomScaleNormal="100" zoomScalePageLayoutView="99" workbookViewId="0">
      <selection activeCell="L21" sqref="L21"/>
    </sheetView>
  </sheetViews>
  <sheetFormatPr baseColWidth="10" defaultColWidth="11.42578125" defaultRowHeight="15" x14ac:dyDescent="0.25"/>
  <cols>
    <col min="1" max="1" width="21.5703125" customWidth="1"/>
    <col min="2" max="2" width="87.5703125" customWidth="1"/>
    <col min="3" max="3" width="8.85546875" customWidth="1"/>
    <col min="4" max="4" width="11.140625" customWidth="1"/>
    <col min="5" max="5" width="8.5703125" customWidth="1"/>
    <col min="6" max="6" width="12.140625" hidden="1" customWidth="1"/>
    <col min="7" max="7" width="13.7109375" customWidth="1"/>
    <col min="8" max="8" width="12.28515625" customWidth="1"/>
    <col min="10" max="10" width="17.7109375" bestFit="1" customWidth="1"/>
  </cols>
  <sheetData>
    <row r="1" spans="1:10" ht="28.5" customHeight="1" x14ac:dyDescent="0.25">
      <c r="A1" s="138" t="s">
        <v>0</v>
      </c>
      <c r="B1" s="138"/>
      <c r="C1" s="138"/>
      <c r="D1" s="138"/>
      <c r="E1" s="138"/>
      <c r="F1" s="138"/>
      <c r="G1" s="138"/>
      <c r="H1" s="138"/>
      <c r="I1" s="98"/>
      <c r="J1" s="98"/>
    </row>
    <row r="2" spans="1:10" ht="21" customHeight="1" x14ac:dyDescent="0.25">
      <c r="A2" s="139" t="s">
        <v>1</v>
      </c>
      <c r="B2" s="139"/>
      <c r="C2" s="139"/>
      <c r="D2" s="139"/>
      <c r="E2" s="139"/>
      <c r="F2" s="139"/>
      <c r="G2" s="139"/>
      <c r="H2" s="139"/>
      <c r="I2" s="97"/>
      <c r="J2" s="97"/>
    </row>
    <row r="3" spans="1:10" ht="15.75" customHeight="1" x14ac:dyDescent="0.25">
      <c r="A3" s="140" t="s">
        <v>2</v>
      </c>
      <c r="B3" s="140"/>
      <c r="C3" s="140"/>
      <c r="D3" s="140"/>
      <c r="E3" s="140"/>
      <c r="F3" s="140"/>
      <c r="G3" s="140"/>
      <c r="H3" s="140"/>
      <c r="I3" s="96"/>
      <c r="J3" s="96"/>
    </row>
    <row r="4" spans="1:10" ht="15.75" x14ac:dyDescent="0.25">
      <c r="F4" s="4"/>
      <c r="G4" s="4"/>
    </row>
    <row r="5" spans="1:10" ht="18.75" customHeight="1" x14ac:dyDescent="0.3">
      <c r="A5" s="130" t="s">
        <v>256</v>
      </c>
      <c r="B5" s="130"/>
      <c r="C5" s="130"/>
      <c r="D5" s="130"/>
      <c r="E5" s="130"/>
      <c r="F5" s="130"/>
      <c r="G5" s="130"/>
      <c r="H5" s="130"/>
      <c r="I5" s="14"/>
      <c r="J5" s="14"/>
    </row>
    <row r="6" spans="1:10" ht="18.75" customHeight="1" x14ac:dyDescent="0.3">
      <c r="A6" s="130" t="s">
        <v>257</v>
      </c>
      <c r="B6" s="130"/>
      <c r="C6" s="130"/>
      <c r="D6" s="130"/>
      <c r="E6" s="130"/>
      <c r="F6" s="130"/>
      <c r="G6" s="130"/>
      <c r="H6" s="130"/>
      <c r="I6" s="14"/>
      <c r="J6" s="14"/>
    </row>
    <row r="7" spans="1:10" ht="18.75" x14ac:dyDescent="0.3">
      <c r="A7" s="142" t="s">
        <v>258</v>
      </c>
      <c r="B7" s="142"/>
      <c r="C7" s="142"/>
      <c r="D7" s="142"/>
      <c r="E7" s="142"/>
      <c r="F7" s="142"/>
      <c r="G7" s="142"/>
      <c r="H7" s="142"/>
      <c r="I7" s="95"/>
      <c r="J7" s="95"/>
    </row>
    <row r="8" spans="1:10" ht="15.75" x14ac:dyDescent="0.25">
      <c r="A8" s="143" t="s">
        <v>6</v>
      </c>
      <c r="B8" s="143"/>
      <c r="C8" s="143"/>
      <c r="D8" s="143"/>
      <c r="E8" s="143"/>
      <c r="F8" s="143"/>
      <c r="G8" s="143"/>
      <c r="H8" s="143"/>
      <c r="I8" s="104"/>
      <c r="J8" s="94"/>
    </row>
    <row r="9" spans="1:10" ht="15.75" x14ac:dyDescent="0.25">
      <c r="A9" s="119"/>
      <c r="B9" s="119"/>
      <c r="C9" s="119"/>
      <c r="D9" s="119"/>
      <c r="E9" s="119"/>
      <c r="F9" s="119"/>
      <c r="G9" s="94"/>
      <c r="H9" s="94"/>
      <c r="I9" s="94"/>
      <c r="J9" s="94"/>
    </row>
    <row r="10" spans="1:10" ht="15.75" x14ac:dyDescent="0.25">
      <c r="A10" s="119"/>
      <c r="B10" s="144" t="s">
        <v>259</v>
      </c>
      <c r="C10" s="141" t="s">
        <v>260</v>
      </c>
      <c r="D10" s="141"/>
      <c r="E10" s="141"/>
      <c r="F10" s="120"/>
      <c r="G10" s="141" t="s">
        <v>261</v>
      </c>
      <c r="H10" s="94"/>
      <c r="I10" s="94"/>
      <c r="J10" s="94"/>
    </row>
    <row r="11" spans="1:10" ht="15.75" x14ac:dyDescent="0.25">
      <c r="A11" s="119"/>
      <c r="B11" s="144"/>
      <c r="C11" s="120" t="s">
        <v>262</v>
      </c>
      <c r="D11" s="120" t="s">
        <v>263</v>
      </c>
      <c r="E11" s="120" t="s">
        <v>264</v>
      </c>
      <c r="F11" s="120" t="s">
        <v>265</v>
      </c>
      <c r="G11" s="141"/>
      <c r="H11" s="94"/>
      <c r="I11" s="94"/>
      <c r="J11" s="94"/>
    </row>
    <row r="12" spans="1:10" ht="15.75" x14ac:dyDescent="0.25">
      <c r="A12" s="119"/>
      <c r="B12" s="102" t="s">
        <v>266</v>
      </c>
      <c r="C12" s="107">
        <f>C13+C21+C24+C33+C36+C40+C43+C46</f>
        <v>3942.0423978499998</v>
      </c>
      <c r="D12" s="107">
        <f>D13+D21+D24+D33+D36+D40+D43+D46</f>
        <v>8379.0799710200008</v>
      </c>
      <c r="E12" s="107">
        <f>E13+E21+E24+E33+E36+E40+E43+E46</f>
        <v>3992.1702059699996</v>
      </c>
      <c r="F12" s="107">
        <f>F13+F21+F24+F33+F36+F40+F43+F46</f>
        <v>0</v>
      </c>
      <c r="G12" s="108">
        <f>G13+G21+G24+G33+G36+G40+G43+G46</f>
        <v>16313.292574840001</v>
      </c>
      <c r="H12" s="94"/>
      <c r="I12" s="94"/>
      <c r="J12" s="94"/>
    </row>
    <row r="13" spans="1:10" ht="15.75" x14ac:dyDescent="0.25">
      <c r="A13" s="119"/>
      <c r="B13" s="5" t="s">
        <v>267</v>
      </c>
      <c r="C13" s="109">
        <v>3308.6109999999999</v>
      </c>
      <c r="D13" s="109">
        <v>3575.8490499999998</v>
      </c>
      <c r="E13" s="109">
        <v>3239.4274409999998</v>
      </c>
      <c r="F13" s="109">
        <v>0</v>
      </c>
      <c r="G13" s="109">
        <f t="shared" ref="G13:G43" si="0">SUM(C13:F13)</f>
        <v>10123.887490999999</v>
      </c>
      <c r="H13" s="94"/>
      <c r="I13" s="94"/>
      <c r="J13" s="94"/>
    </row>
    <row r="14" spans="1:10" ht="15.75" x14ac:dyDescent="0.25">
      <c r="A14" s="119"/>
      <c r="B14" s="92" t="s">
        <v>268</v>
      </c>
      <c r="C14" s="110">
        <v>3308.6109999999999</v>
      </c>
      <c r="D14" s="110">
        <v>3575.8490499999998</v>
      </c>
      <c r="E14" s="110">
        <v>3239.2811000000002</v>
      </c>
      <c r="F14" s="110">
        <v>0</v>
      </c>
      <c r="G14" s="111">
        <f t="shared" si="0"/>
        <v>10123.74115</v>
      </c>
      <c r="H14" s="94"/>
      <c r="I14" s="94"/>
      <c r="J14" s="94"/>
    </row>
    <row r="15" spans="1:10" ht="15.75" x14ac:dyDescent="0.25">
      <c r="A15" s="119"/>
      <c r="B15" s="93" t="s">
        <v>269</v>
      </c>
      <c r="C15" s="112">
        <v>3308.6109999999999</v>
      </c>
      <c r="D15" s="112">
        <v>3575.8490499999998</v>
      </c>
      <c r="E15" s="112">
        <v>3239.2811000000002</v>
      </c>
      <c r="F15" s="112">
        <v>0</v>
      </c>
      <c r="G15" s="113">
        <f t="shared" si="0"/>
        <v>10123.74115</v>
      </c>
      <c r="H15" s="94"/>
      <c r="I15" s="94"/>
      <c r="J15" s="94"/>
    </row>
    <row r="16" spans="1:10" ht="15.75" x14ac:dyDescent="0.25">
      <c r="A16" s="119"/>
      <c r="B16" s="45" t="s">
        <v>270</v>
      </c>
      <c r="C16" s="114">
        <v>0</v>
      </c>
      <c r="D16" s="114">
        <v>0</v>
      </c>
      <c r="E16" s="114">
        <v>0.146341</v>
      </c>
      <c r="F16" s="114">
        <v>0</v>
      </c>
      <c r="G16" s="111">
        <f t="shared" si="0"/>
        <v>0.146341</v>
      </c>
      <c r="H16" s="94"/>
      <c r="I16" s="94"/>
      <c r="J16" s="94"/>
    </row>
    <row r="17" spans="1:10" ht="15.75" x14ac:dyDescent="0.25">
      <c r="A17" s="119"/>
      <c r="B17" s="93" t="s">
        <v>269</v>
      </c>
      <c r="C17" s="115">
        <v>0</v>
      </c>
      <c r="D17" s="115">
        <v>0</v>
      </c>
      <c r="E17" s="115">
        <v>8.1361000000000003E-2</v>
      </c>
      <c r="F17" s="115">
        <v>0</v>
      </c>
      <c r="G17" s="113">
        <f t="shared" si="0"/>
        <v>8.1361000000000003E-2</v>
      </c>
      <c r="H17" s="94"/>
      <c r="I17" s="94"/>
      <c r="J17" s="94"/>
    </row>
    <row r="18" spans="1:10" ht="15.75" x14ac:dyDescent="0.25">
      <c r="A18" s="119"/>
      <c r="B18" s="93" t="s">
        <v>271</v>
      </c>
      <c r="C18" s="115">
        <v>0</v>
      </c>
      <c r="D18" s="115">
        <v>0</v>
      </c>
      <c r="E18" s="115">
        <v>6.4979999999999996E-2</v>
      </c>
      <c r="F18" s="115">
        <v>0</v>
      </c>
      <c r="G18" s="113">
        <f t="shared" si="0"/>
        <v>6.4979999999999996E-2</v>
      </c>
      <c r="H18" s="94"/>
      <c r="I18" s="94"/>
      <c r="J18" s="94"/>
    </row>
    <row r="19" spans="1:10" ht="15.75" x14ac:dyDescent="0.25">
      <c r="A19" s="119"/>
      <c r="B19" s="45" t="s">
        <v>272</v>
      </c>
      <c r="C19" s="114">
        <v>0</v>
      </c>
      <c r="D19" s="114">
        <v>0</v>
      </c>
      <c r="E19" s="114">
        <v>0</v>
      </c>
      <c r="F19" s="114">
        <v>0</v>
      </c>
      <c r="G19" s="116">
        <f t="shared" si="0"/>
        <v>0</v>
      </c>
      <c r="H19" s="94"/>
      <c r="I19" s="94"/>
      <c r="J19" s="94"/>
    </row>
    <row r="20" spans="1:10" ht="15.75" x14ac:dyDescent="0.25">
      <c r="A20" s="119"/>
      <c r="B20" s="46" t="s">
        <v>269</v>
      </c>
      <c r="C20" s="115">
        <v>0</v>
      </c>
      <c r="D20" s="115">
        <v>0</v>
      </c>
      <c r="E20" s="115">
        <v>0</v>
      </c>
      <c r="F20" s="115">
        <v>0</v>
      </c>
      <c r="G20" s="111">
        <f t="shared" si="0"/>
        <v>0</v>
      </c>
      <c r="H20" s="94"/>
      <c r="I20" s="94"/>
      <c r="J20" s="94"/>
    </row>
    <row r="21" spans="1:10" ht="15.75" x14ac:dyDescent="0.25">
      <c r="A21" s="119"/>
      <c r="B21" s="5" t="s">
        <v>273</v>
      </c>
      <c r="C21" s="109">
        <v>0</v>
      </c>
      <c r="D21" s="109">
        <v>0</v>
      </c>
      <c r="E21" s="109">
        <v>9.6995999999999999E-2</v>
      </c>
      <c r="F21" s="109">
        <v>0</v>
      </c>
      <c r="G21" s="109">
        <f t="shared" si="0"/>
        <v>9.6995999999999999E-2</v>
      </c>
      <c r="H21" s="94"/>
      <c r="I21" s="94"/>
      <c r="J21" s="94"/>
    </row>
    <row r="22" spans="1:10" ht="15.75" x14ac:dyDescent="0.25">
      <c r="A22" s="119"/>
      <c r="B22" s="92" t="s">
        <v>274</v>
      </c>
      <c r="C22" s="110">
        <v>0</v>
      </c>
      <c r="D22" s="110">
        <v>0</v>
      </c>
      <c r="E22" s="110">
        <v>9.6995999999999999E-2</v>
      </c>
      <c r="F22" s="110">
        <v>0</v>
      </c>
      <c r="G22" s="111">
        <f t="shared" si="0"/>
        <v>9.6995999999999999E-2</v>
      </c>
      <c r="H22" s="94"/>
      <c r="I22" s="94"/>
      <c r="J22" s="94"/>
    </row>
    <row r="23" spans="1:10" ht="15.75" x14ac:dyDescent="0.25">
      <c r="A23" s="119"/>
      <c r="B23" s="46" t="s">
        <v>269</v>
      </c>
      <c r="C23" s="115">
        <v>0</v>
      </c>
      <c r="D23" s="115">
        <v>0</v>
      </c>
      <c r="E23" s="115">
        <v>9.6995999999999999E-2</v>
      </c>
      <c r="F23" s="115">
        <v>0</v>
      </c>
      <c r="G23" s="111">
        <f t="shared" si="0"/>
        <v>9.6995999999999999E-2</v>
      </c>
      <c r="H23" s="94"/>
      <c r="I23" s="94"/>
      <c r="J23" s="94"/>
    </row>
    <row r="24" spans="1:10" ht="15.75" x14ac:dyDescent="0.25">
      <c r="A24" s="119"/>
      <c r="B24" s="5" t="s">
        <v>275</v>
      </c>
      <c r="C24" s="109">
        <v>0</v>
      </c>
      <c r="D24" s="109">
        <v>139.1807</v>
      </c>
      <c r="E24" s="109">
        <v>69.651799999999994</v>
      </c>
      <c r="F24" s="109">
        <v>0</v>
      </c>
      <c r="G24" s="109">
        <f t="shared" si="0"/>
        <v>208.83249999999998</v>
      </c>
      <c r="H24" s="94"/>
      <c r="I24" s="94"/>
      <c r="J24" s="94"/>
    </row>
    <row r="25" spans="1:10" ht="15.75" x14ac:dyDescent="0.25">
      <c r="A25" s="119"/>
      <c r="B25" s="92" t="s">
        <v>276</v>
      </c>
      <c r="C25" s="110">
        <v>0</v>
      </c>
      <c r="D25" s="110">
        <v>37.740900000000003</v>
      </c>
      <c r="E25" s="110">
        <v>18.898</v>
      </c>
      <c r="F25" s="110">
        <v>0</v>
      </c>
      <c r="G25" s="111">
        <f t="shared" si="0"/>
        <v>56.638900000000007</v>
      </c>
      <c r="H25" s="94"/>
      <c r="I25" s="94"/>
      <c r="J25" s="94"/>
    </row>
    <row r="26" spans="1:10" ht="15.75" x14ac:dyDescent="0.25">
      <c r="A26" s="119"/>
      <c r="B26" s="46" t="s">
        <v>269</v>
      </c>
      <c r="C26" s="115">
        <v>0</v>
      </c>
      <c r="D26" s="115">
        <v>37.740900000000003</v>
      </c>
      <c r="E26" s="115">
        <v>18.898</v>
      </c>
      <c r="F26" s="115">
        <v>0</v>
      </c>
      <c r="G26" s="111">
        <f t="shared" si="0"/>
        <v>56.638900000000007</v>
      </c>
      <c r="H26" s="94"/>
      <c r="I26" s="94"/>
      <c r="J26" s="94"/>
    </row>
    <row r="27" spans="1:10" ht="15.75" x14ac:dyDescent="0.25">
      <c r="A27" s="119"/>
      <c r="B27" s="45" t="s">
        <v>277</v>
      </c>
      <c r="C27" s="114">
        <v>0</v>
      </c>
      <c r="D27" s="114">
        <v>62.189599999999999</v>
      </c>
      <c r="E27" s="114">
        <v>31.096800000000002</v>
      </c>
      <c r="F27" s="114">
        <v>0</v>
      </c>
      <c r="G27" s="113">
        <f t="shared" si="0"/>
        <v>93.2864</v>
      </c>
      <c r="H27" s="94"/>
      <c r="I27" s="94"/>
      <c r="J27" s="94"/>
    </row>
    <row r="28" spans="1:10" ht="15.75" x14ac:dyDescent="0.25">
      <c r="A28" s="119"/>
      <c r="B28" s="46" t="s">
        <v>269</v>
      </c>
      <c r="C28" s="115">
        <v>0</v>
      </c>
      <c r="D28" s="115">
        <v>62.189599999999999</v>
      </c>
      <c r="E28" s="115">
        <v>31.096800000000002</v>
      </c>
      <c r="F28" s="115">
        <v>0</v>
      </c>
      <c r="G28" s="116">
        <f t="shared" si="0"/>
        <v>93.2864</v>
      </c>
      <c r="H28" s="94"/>
      <c r="I28" s="94"/>
      <c r="J28" s="94"/>
    </row>
    <row r="29" spans="1:10" ht="15.75" x14ac:dyDescent="0.25">
      <c r="A29" s="119"/>
      <c r="B29" s="45" t="s">
        <v>278</v>
      </c>
      <c r="C29" s="114">
        <v>0</v>
      </c>
      <c r="D29" s="114">
        <v>11.974600000000001</v>
      </c>
      <c r="E29" s="114">
        <v>5.9873000000000003</v>
      </c>
      <c r="F29" s="114">
        <v>0</v>
      </c>
      <c r="G29" s="111">
        <f t="shared" si="0"/>
        <v>17.9619</v>
      </c>
      <c r="H29" s="94"/>
      <c r="I29" s="94"/>
      <c r="J29" s="94"/>
    </row>
    <row r="30" spans="1:10" ht="15.75" x14ac:dyDescent="0.25">
      <c r="A30" s="119"/>
      <c r="B30" s="46" t="s">
        <v>269</v>
      </c>
      <c r="C30" s="115">
        <v>0</v>
      </c>
      <c r="D30" s="115">
        <v>11.974600000000001</v>
      </c>
      <c r="E30" s="115">
        <v>5.9873000000000003</v>
      </c>
      <c r="F30" s="115">
        <v>0</v>
      </c>
      <c r="G30" s="113">
        <f t="shared" si="0"/>
        <v>17.9619</v>
      </c>
      <c r="H30" s="94"/>
      <c r="I30" s="94"/>
      <c r="J30" s="94"/>
    </row>
    <row r="31" spans="1:10" ht="15.75" x14ac:dyDescent="0.25">
      <c r="A31" s="119"/>
      <c r="B31" s="45" t="s">
        <v>279</v>
      </c>
      <c r="C31" s="114">
        <v>0</v>
      </c>
      <c r="D31" s="114">
        <v>27.275600000000001</v>
      </c>
      <c r="E31" s="114">
        <v>13.669700000000001</v>
      </c>
      <c r="F31" s="114">
        <v>0</v>
      </c>
      <c r="G31" s="116">
        <f t="shared" si="0"/>
        <v>40.945300000000003</v>
      </c>
      <c r="H31" s="94"/>
      <c r="I31" s="94"/>
      <c r="J31" s="94"/>
    </row>
    <row r="32" spans="1:10" ht="15.75" x14ac:dyDescent="0.25">
      <c r="A32" s="119"/>
      <c r="B32" s="46" t="s">
        <v>269</v>
      </c>
      <c r="C32" s="115">
        <v>0</v>
      </c>
      <c r="D32" s="115">
        <v>27.275600000000001</v>
      </c>
      <c r="E32" s="115">
        <v>13.669700000000001</v>
      </c>
      <c r="F32" s="115">
        <v>0</v>
      </c>
      <c r="G32" s="113">
        <f t="shared" si="0"/>
        <v>40.945300000000003</v>
      </c>
      <c r="H32" s="94"/>
      <c r="I32" s="94"/>
      <c r="J32" s="94"/>
    </row>
    <row r="33" spans="1:10" ht="15.75" x14ac:dyDescent="0.25">
      <c r="A33" s="119"/>
      <c r="B33" s="5" t="s">
        <v>280</v>
      </c>
      <c r="C33" s="109">
        <v>0</v>
      </c>
      <c r="D33" s="109">
        <v>2.3434200000000001</v>
      </c>
      <c r="E33" s="109">
        <v>2.33435506</v>
      </c>
      <c r="F33" s="109">
        <v>0</v>
      </c>
      <c r="G33" s="109">
        <f t="shared" si="0"/>
        <v>4.6777750600000001</v>
      </c>
      <c r="H33" s="94"/>
      <c r="I33" s="94"/>
      <c r="J33" s="94"/>
    </row>
    <row r="34" spans="1:10" ht="15.75" x14ac:dyDescent="0.25">
      <c r="A34" s="119"/>
      <c r="B34" s="92" t="s">
        <v>281</v>
      </c>
      <c r="C34" s="110">
        <v>0</v>
      </c>
      <c r="D34" s="110">
        <v>2.3434200000000001</v>
      </c>
      <c r="E34" s="110">
        <v>2.33435506</v>
      </c>
      <c r="F34" s="110">
        <v>0</v>
      </c>
      <c r="G34" s="111">
        <f t="shared" si="0"/>
        <v>4.6777750600000001</v>
      </c>
      <c r="H34" s="94"/>
      <c r="I34" s="94"/>
      <c r="J34" s="94"/>
    </row>
    <row r="35" spans="1:10" ht="15.75" x14ac:dyDescent="0.25">
      <c r="A35" s="119"/>
      <c r="B35" s="46" t="s">
        <v>269</v>
      </c>
      <c r="C35" s="115">
        <v>0</v>
      </c>
      <c r="D35" s="115">
        <v>2.3434200000000001</v>
      </c>
      <c r="E35" s="115">
        <v>2.33435506</v>
      </c>
      <c r="F35" s="115">
        <v>0</v>
      </c>
      <c r="G35" s="113">
        <f t="shared" si="0"/>
        <v>4.6777750600000001</v>
      </c>
      <c r="H35" s="94"/>
      <c r="I35" s="94"/>
      <c r="J35" s="94"/>
    </row>
    <row r="36" spans="1:10" ht="15.75" x14ac:dyDescent="0.25">
      <c r="A36" s="119"/>
      <c r="B36" s="5" t="s">
        <v>282</v>
      </c>
      <c r="C36" s="109">
        <v>110.63163975999998</v>
      </c>
      <c r="D36" s="109">
        <v>4163.5379353900007</v>
      </c>
      <c r="E36" s="109">
        <v>264.89785344000001</v>
      </c>
      <c r="F36" s="109">
        <v>0</v>
      </c>
      <c r="G36" s="109">
        <f t="shared" si="0"/>
        <v>4539.0674285900013</v>
      </c>
      <c r="H36" s="94"/>
      <c r="I36" s="94"/>
      <c r="J36" s="94"/>
    </row>
    <row r="37" spans="1:10" ht="15.75" x14ac:dyDescent="0.25">
      <c r="A37" s="119"/>
      <c r="B37" s="92" t="s">
        <v>283</v>
      </c>
      <c r="C37" s="110">
        <v>110.63163975999998</v>
      </c>
      <c r="D37" s="110">
        <v>4163.5379353900007</v>
      </c>
      <c r="E37" s="110">
        <v>264.89785344000001</v>
      </c>
      <c r="F37" s="110">
        <v>0</v>
      </c>
      <c r="G37" s="111">
        <f t="shared" si="0"/>
        <v>4539.0674285900013</v>
      </c>
      <c r="H37" s="94"/>
      <c r="I37" s="94"/>
      <c r="J37" s="94"/>
    </row>
    <row r="38" spans="1:10" ht="15.75" x14ac:dyDescent="0.25">
      <c r="A38" s="119"/>
      <c r="B38" s="46" t="s">
        <v>269</v>
      </c>
      <c r="C38" s="115">
        <v>110.63163975999998</v>
      </c>
      <c r="D38" s="115">
        <v>4163.5379353900007</v>
      </c>
      <c r="E38" s="115">
        <v>253.83785344</v>
      </c>
      <c r="F38" s="115">
        <v>0</v>
      </c>
      <c r="G38" s="111">
        <f t="shared" si="0"/>
        <v>4528.0074285900009</v>
      </c>
      <c r="H38" s="94"/>
      <c r="I38" s="94"/>
      <c r="J38" s="94"/>
    </row>
    <row r="39" spans="1:10" ht="15.75" x14ac:dyDescent="0.25">
      <c r="A39" s="119"/>
      <c r="B39" s="46" t="s">
        <v>305</v>
      </c>
      <c r="C39" s="115">
        <v>0</v>
      </c>
      <c r="D39" s="115">
        <v>0</v>
      </c>
      <c r="E39" s="115">
        <v>11.06</v>
      </c>
      <c r="F39" s="115">
        <v>0</v>
      </c>
      <c r="G39" s="113">
        <f t="shared" si="0"/>
        <v>11.06</v>
      </c>
      <c r="H39" s="94"/>
      <c r="I39" s="94"/>
      <c r="J39" s="94"/>
    </row>
    <row r="40" spans="1:10" ht="15.75" x14ac:dyDescent="0.25">
      <c r="A40" s="119"/>
      <c r="B40" s="5" t="s">
        <v>284</v>
      </c>
      <c r="C40" s="109">
        <v>0</v>
      </c>
      <c r="D40" s="109">
        <v>0</v>
      </c>
      <c r="E40" s="109">
        <v>6.7141999999999993E-2</v>
      </c>
      <c r="F40" s="109">
        <v>0</v>
      </c>
      <c r="G40" s="109">
        <f t="shared" si="0"/>
        <v>6.7141999999999993E-2</v>
      </c>
      <c r="H40" s="94"/>
      <c r="I40" s="94"/>
      <c r="J40" s="94"/>
    </row>
    <row r="41" spans="1:10" ht="15.75" x14ac:dyDescent="0.25">
      <c r="A41" s="119"/>
      <c r="B41" s="92" t="s">
        <v>285</v>
      </c>
      <c r="C41" s="110">
        <v>0</v>
      </c>
      <c r="D41" s="110">
        <v>0</v>
      </c>
      <c r="E41" s="110">
        <v>6.7141999999999993E-2</v>
      </c>
      <c r="F41" s="110">
        <v>0</v>
      </c>
      <c r="G41" s="111">
        <f t="shared" si="0"/>
        <v>6.7141999999999993E-2</v>
      </c>
      <c r="H41" s="94"/>
      <c r="I41" s="94"/>
      <c r="J41" s="94"/>
    </row>
    <row r="42" spans="1:10" ht="15.75" x14ac:dyDescent="0.25">
      <c r="A42" s="119"/>
      <c r="B42" s="46" t="s">
        <v>269</v>
      </c>
      <c r="C42" s="115">
        <v>0</v>
      </c>
      <c r="D42" s="115">
        <v>0</v>
      </c>
      <c r="E42" s="115">
        <v>6.7141999999999993E-2</v>
      </c>
      <c r="F42" s="115">
        <v>0</v>
      </c>
      <c r="G42" s="113">
        <f t="shared" si="0"/>
        <v>6.7141999999999993E-2</v>
      </c>
      <c r="H42" s="94"/>
      <c r="I42" s="94"/>
      <c r="J42" s="94"/>
    </row>
    <row r="43" spans="1:10" ht="15.75" x14ac:dyDescent="0.25">
      <c r="A43" s="119"/>
      <c r="B43" s="5" t="s">
        <v>286</v>
      </c>
      <c r="C43" s="109">
        <v>0</v>
      </c>
      <c r="D43" s="109">
        <v>0</v>
      </c>
      <c r="E43" s="109">
        <v>0.12161</v>
      </c>
      <c r="F43" s="109">
        <v>0</v>
      </c>
      <c r="G43" s="109">
        <f t="shared" si="0"/>
        <v>0.12161</v>
      </c>
      <c r="H43" s="94"/>
      <c r="I43" s="94"/>
      <c r="J43" s="94"/>
    </row>
    <row r="44" spans="1:10" ht="15.75" x14ac:dyDescent="0.25">
      <c r="A44" s="119"/>
      <c r="B44" s="92" t="s">
        <v>287</v>
      </c>
      <c r="C44" s="110">
        <v>0</v>
      </c>
      <c r="D44" s="110">
        <v>0</v>
      </c>
      <c r="E44" s="110">
        <v>0.12161</v>
      </c>
      <c r="F44" s="110">
        <v>0</v>
      </c>
      <c r="G44" s="111">
        <f t="shared" ref="G44:G63" si="1">SUM(C44:F44)</f>
        <v>0.12161</v>
      </c>
      <c r="H44" s="94"/>
      <c r="I44" s="94"/>
      <c r="J44" s="94"/>
    </row>
    <row r="45" spans="1:10" ht="15.75" x14ac:dyDescent="0.25">
      <c r="A45" s="119"/>
      <c r="B45" s="46" t="s">
        <v>269</v>
      </c>
      <c r="C45" s="115">
        <v>0</v>
      </c>
      <c r="D45" s="115">
        <v>0</v>
      </c>
      <c r="E45" s="115">
        <v>0.12161</v>
      </c>
      <c r="F45" s="115">
        <v>0</v>
      </c>
      <c r="G45" s="113">
        <f t="shared" si="1"/>
        <v>0.12161</v>
      </c>
      <c r="H45" s="94"/>
      <c r="I45" s="94"/>
      <c r="J45" s="94"/>
    </row>
    <row r="46" spans="1:10" ht="15.75" x14ac:dyDescent="0.25">
      <c r="A46" s="119"/>
      <c r="B46" s="5" t="s">
        <v>288</v>
      </c>
      <c r="C46" s="109">
        <v>522.79975809000007</v>
      </c>
      <c r="D46" s="109">
        <v>498.16886562999997</v>
      </c>
      <c r="E46" s="109">
        <v>415.57300847000005</v>
      </c>
      <c r="F46" s="109">
        <v>0</v>
      </c>
      <c r="G46" s="109">
        <f t="shared" si="1"/>
        <v>1436.5416321900002</v>
      </c>
      <c r="H46" s="94"/>
      <c r="I46" s="94"/>
      <c r="J46" s="94"/>
    </row>
    <row r="47" spans="1:10" ht="15.75" x14ac:dyDescent="0.25">
      <c r="A47" s="119"/>
      <c r="B47" s="92" t="s">
        <v>289</v>
      </c>
      <c r="C47" s="110">
        <v>522.79975809000007</v>
      </c>
      <c r="D47" s="110">
        <v>498.16886562999997</v>
      </c>
      <c r="E47" s="110">
        <v>415.57300847000005</v>
      </c>
      <c r="F47" s="110">
        <v>0</v>
      </c>
      <c r="G47" s="111">
        <f t="shared" si="1"/>
        <v>1436.5416321900002</v>
      </c>
      <c r="H47" s="94"/>
      <c r="I47" s="94"/>
      <c r="J47" s="94"/>
    </row>
    <row r="48" spans="1:10" ht="15.75" x14ac:dyDescent="0.25">
      <c r="A48" s="119"/>
      <c r="B48" s="46" t="s">
        <v>269</v>
      </c>
      <c r="C48" s="115">
        <v>522.79975809000007</v>
      </c>
      <c r="D48" s="115">
        <v>498.16886562999997</v>
      </c>
      <c r="E48" s="115">
        <v>415.57300847000005</v>
      </c>
      <c r="F48" s="115">
        <v>0</v>
      </c>
      <c r="G48" s="113">
        <f t="shared" si="1"/>
        <v>1436.5416321900002</v>
      </c>
      <c r="H48" s="94"/>
      <c r="I48" s="94"/>
      <c r="J48" s="94"/>
    </row>
    <row r="49" spans="1:10" ht="15.75" x14ac:dyDescent="0.25">
      <c r="A49" s="119"/>
      <c r="B49" s="102" t="s">
        <v>290</v>
      </c>
      <c r="C49" s="107">
        <f>C50+C53+C56+C60</f>
        <v>0</v>
      </c>
      <c r="D49" s="107">
        <f>D50+D53+D56+D60</f>
        <v>460.92253399999998</v>
      </c>
      <c r="E49" s="107">
        <f>E50+E53+E56+E60</f>
        <v>882.59860996999998</v>
      </c>
      <c r="F49" s="107">
        <f>F50+F53+F56+F60</f>
        <v>0</v>
      </c>
      <c r="G49" s="103">
        <f t="shared" si="1"/>
        <v>1343.5211439699999</v>
      </c>
      <c r="H49" s="94"/>
      <c r="I49" s="94"/>
      <c r="J49" s="94"/>
    </row>
    <row r="50" spans="1:10" ht="15.75" x14ac:dyDescent="0.25">
      <c r="A50" s="119"/>
      <c r="B50" s="5" t="s">
        <v>291</v>
      </c>
      <c r="C50" s="109">
        <v>0</v>
      </c>
      <c r="D50" s="109">
        <v>0</v>
      </c>
      <c r="E50" s="109">
        <v>0.21618997000000001</v>
      </c>
      <c r="F50" s="109">
        <v>0</v>
      </c>
      <c r="G50" s="109">
        <f t="shared" si="1"/>
        <v>0.21618997000000001</v>
      </c>
      <c r="H50" s="94"/>
      <c r="I50" s="94"/>
      <c r="J50" s="105"/>
    </row>
    <row r="51" spans="1:10" ht="15.75" x14ac:dyDescent="0.25">
      <c r="A51" s="119"/>
      <c r="B51" s="92" t="s">
        <v>292</v>
      </c>
      <c r="C51" s="110">
        <v>0</v>
      </c>
      <c r="D51" s="110">
        <v>0</v>
      </c>
      <c r="E51" s="110">
        <v>0.21618997000000001</v>
      </c>
      <c r="F51" s="110">
        <v>0</v>
      </c>
      <c r="G51" s="111">
        <f t="shared" si="1"/>
        <v>0.21618997000000001</v>
      </c>
      <c r="H51" s="94"/>
      <c r="I51" s="94"/>
      <c r="J51" s="94"/>
    </row>
    <row r="52" spans="1:10" ht="15.75" x14ac:dyDescent="0.25">
      <c r="A52" s="119"/>
      <c r="B52" s="46" t="s">
        <v>269</v>
      </c>
      <c r="C52" s="115">
        <v>0</v>
      </c>
      <c r="D52" s="115">
        <v>0</v>
      </c>
      <c r="E52" s="115">
        <v>0.21618997000000001</v>
      </c>
      <c r="F52" s="115">
        <v>0</v>
      </c>
      <c r="G52" s="112">
        <f t="shared" si="1"/>
        <v>0.21618997000000001</v>
      </c>
      <c r="H52" s="94"/>
      <c r="I52" s="94"/>
      <c r="J52" s="94"/>
    </row>
    <row r="53" spans="1:10" ht="15.75" x14ac:dyDescent="0.25">
      <c r="A53" s="119"/>
      <c r="B53" s="5" t="s">
        <v>293</v>
      </c>
      <c r="C53" s="109">
        <v>0</v>
      </c>
      <c r="D53" s="109">
        <v>0</v>
      </c>
      <c r="E53" s="109">
        <v>0.105</v>
      </c>
      <c r="F53" s="109">
        <v>0</v>
      </c>
      <c r="G53" s="109">
        <f t="shared" si="1"/>
        <v>0.105</v>
      </c>
      <c r="H53" s="94"/>
      <c r="I53" s="94"/>
      <c r="J53" s="94"/>
    </row>
    <row r="54" spans="1:10" ht="15.75" x14ac:dyDescent="0.25">
      <c r="A54" s="119"/>
      <c r="B54" s="92" t="s">
        <v>294</v>
      </c>
      <c r="C54" s="110">
        <v>0</v>
      </c>
      <c r="D54" s="110">
        <v>0</v>
      </c>
      <c r="E54" s="110">
        <v>0.105</v>
      </c>
      <c r="F54" s="110">
        <v>0</v>
      </c>
      <c r="G54" s="111">
        <f t="shared" si="1"/>
        <v>0.105</v>
      </c>
      <c r="H54" s="94"/>
      <c r="I54" s="94"/>
      <c r="J54" s="94"/>
    </row>
    <row r="55" spans="1:10" ht="15.75" x14ac:dyDescent="0.25">
      <c r="A55" s="119"/>
      <c r="B55" s="46" t="s">
        <v>269</v>
      </c>
      <c r="C55" s="115">
        <v>0</v>
      </c>
      <c r="D55" s="115">
        <v>0</v>
      </c>
      <c r="E55" s="115">
        <v>0.105</v>
      </c>
      <c r="F55" s="115">
        <v>0</v>
      </c>
      <c r="G55" s="112">
        <f t="shared" si="1"/>
        <v>0.105</v>
      </c>
      <c r="H55" s="94"/>
      <c r="I55" s="94"/>
      <c r="J55" s="94"/>
    </row>
    <row r="56" spans="1:10" ht="15.75" x14ac:dyDescent="0.25">
      <c r="A56" s="119"/>
      <c r="B56" s="5" t="s">
        <v>295</v>
      </c>
      <c r="C56" s="109">
        <v>0</v>
      </c>
      <c r="D56" s="109">
        <v>460.92253399999998</v>
      </c>
      <c r="E56" s="109">
        <v>882.19159999999999</v>
      </c>
      <c r="F56" s="109">
        <v>0</v>
      </c>
      <c r="G56" s="109">
        <f t="shared" si="1"/>
        <v>1343.1141339999999</v>
      </c>
      <c r="H56" s="94"/>
      <c r="I56" s="94"/>
      <c r="J56" s="94"/>
    </row>
    <row r="57" spans="1:10" ht="15.75" x14ac:dyDescent="0.25">
      <c r="A57" s="119"/>
      <c r="B57" s="92" t="s">
        <v>296</v>
      </c>
      <c r="C57" s="110">
        <v>0</v>
      </c>
      <c r="D57" s="110">
        <v>460.92253399999998</v>
      </c>
      <c r="E57" s="110">
        <v>882.19159999999999</v>
      </c>
      <c r="F57" s="110">
        <v>0</v>
      </c>
      <c r="G57" s="111">
        <f t="shared" si="1"/>
        <v>1343.1141339999999</v>
      </c>
      <c r="H57" s="94"/>
      <c r="I57" s="94"/>
      <c r="J57" s="94"/>
    </row>
    <row r="58" spans="1:10" ht="15.75" x14ac:dyDescent="0.25">
      <c r="A58" s="119"/>
      <c r="B58" s="46" t="s">
        <v>269</v>
      </c>
      <c r="C58" s="115">
        <v>0</v>
      </c>
      <c r="D58" s="115">
        <v>460.74560000000002</v>
      </c>
      <c r="E58" s="115">
        <v>881.14160000000004</v>
      </c>
      <c r="F58" s="115">
        <v>0</v>
      </c>
      <c r="G58" s="112">
        <f t="shared" si="1"/>
        <v>1341.8872000000001</v>
      </c>
      <c r="H58" s="94"/>
      <c r="I58" s="94"/>
      <c r="J58" s="94"/>
    </row>
    <row r="59" spans="1:10" ht="15.75" x14ac:dyDescent="0.25">
      <c r="A59" s="119"/>
      <c r="B59" s="46" t="s">
        <v>304</v>
      </c>
      <c r="C59" s="115">
        <v>0</v>
      </c>
      <c r="D59" s="115">
        <v>0.17693400000000001</v>
      </c>
      <c r="E59" s="115">
        <v>1.05</v>
      </c>
      <c r="F59" s="115">
        <v>0</v>
      </c>
      <c r="G59" s="112">
        <f t="shared" si="1"/>
        <v>1.226934</v>
      </c>
      <c r="H59" s="94"/>
      <c r="I59" s="94"/>
      <c r="J59" s="94"/>
    </row>
    <row r="60" spans="1:10" ht="15.75" x14ac:dyDescent="0.25">
      <c r="A60" s="119"/>
      <c r="B60" s="5" t="s">
        <v>297</v>
      </c>
      <c r="C60" s="109">
        <v>0</v>
      </c>
      <c r="D60" s="109">
        <v>0</v>
      </c>
      <c r="E60" s="109">
        <v>8.5819999999999994E-2</v>
      </c>
      <c r="F60" s="109">
        <v>0</v>
      </c>
      <c r="G60" s="109">
        <f t="shared" si="1"/>
        <v>8.5819999999999994E-2</v>
      </c>
      <c r="H60" s="94"/>
      <c r="I60" s="94"/>
      <c r="J60" s="94"/>
    </row>
    <row r="61" spans="1:10" ht="15.75" x14ac:dyDescent="0.25">
      <c r="A61" s="119"/>
      <c r="B61" s="92" t="s">
        <v>298</v>
      </c>
      <c r="C61" s="110">
        <v>0</v>
      </c>
      <c r="D61" s="110">
        <v>0</v>
      </c>
      <c r="E61" s="110">
        <v>8.5819999999999994E-2</v>
      </c>
      <c r="F61" s="110">
        <v>0</v>
      </c>
      <c r="G61" s="111">
        <f t="shared" si="1"/>
        <v>8.5819999999999994E-2</v>
      </c>
      <c r="H61" s="94"/>
      <c r="I61" s="94"/>
      <c r="J61" s="94"/>
    </row>
    <row r="62" spans="1:10" ht="15.75" x14ac:dyDescent="0.25">
      <c r="A62" s="119"/>
      <c r="B62" s="46" t="s">
        <v>269</v>
      </c>
      <c r="C62" s="115">
        <v>0</v>
      </c>
      <c r="D62" s="115">
        <v>0</v>
      </c>
      <c r="E62" s="115">
        <v>8.5819999999999994E-2</v>
      </c>
      <c r="F62" s="115">
        <v>0</v>
      </c>
      <c r="G62" s="112">
        <f t="shared" si="1"/>
        <v>8.5819999999999994E-2</v>
      </c>
      <c r="H62" s="94"/>
      <c r="I62" s="94"/>
      <c r="J62" s="94"/>
    </row>
    <row r="63" spans="1:10" ht="15.75" x14ac:dyDescent="0.25">
      <c r="A63" s="119"/>
      <c r="B63" s="7" t="s">
        <v>299</v>
      </c>
      <c r="C63" s="117">
        <f>C12+C49</f>
        <v>3942.0423978499998</v>
      </c>
      <c r="D63" s="117">
        <f>D12+D49</f>
        <v>8840.0025050200002</v>
      </c>
      <c r="E63" s="117">
        <f>E12+E49</f>
        <v>4874.7688159399995</v>
      </c>
      <c r="F63" s="117">
        <f>F12+F49</f>
        <v>0</v>
      </c>
      <c r="G63" s="117">
        <f t="shared" si="1"/>
        <v>17656.813718810001</v>
      </c>
      <c r="H63" s="94"/>
      <c r="I63" s="94"/>
      <c r="J63" s="94"/>
    </row>
    <row r="64" spans="1:10" x14ac:dyDescent="0.25">
      <c r="B64" s="27" t="s">
        <v>46</v>
      </c>
      <c r="C64" s="118"/>
      <c r="D64" s="118"/>
      <c r="E64" s="118"/>
    </row>
    <row r="65" spans="2:2" x14ac:dyDescent="0.25">
      <c r="B65" s="118" t="s">
        <v>300</v>
      </c>
    </row>
  </sheetData>
  <mergeCells count="10">
    <mergeCell ref="A1:H1"/>
    <mergeCell ref="A2:H2"/>
    <mergeCell ref="A3:H3"/>
    <mergeCell ref="G10:G11"/>
    <mergeCell ref="A5:H5"/>
    <mergeCell ref="A6:H6"/>
    <mergeCell ref="A7:H7"/>
    <mergeCell ref="A8:H8"/>
    <mergeCell ref="B10:B11"/>
    <mergeCell ref="C10:E10"/>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4116-1D13-4469-8136-6C3986B25D04}">
  <dimension ref="A1:N24"/>
  <sheetViews>
    <sheetView showGridLines="0" zoomScaleNormal="100" zoomScalePageLayoutView="99" workbookViewId="0">
      <selection activeCell="H25" sqref="H25"/>
    </sheetView>
  </sheetViews>
  <sheetFormatPr baseColWidth="10" defaultColWidth="11.42578125" defaultRowHeight="15" x14ac:dyDescent="0.25"/>
  <cols>
    <col min="1" max="1" width="4" customWidth="1"/>
    <col min="2" max="2" width="15.28515625" customWidth="1"/>
    <col min="3" max="3" width="17.7109375" customWidth="1"/>
    <col min="4" max="5" width="24.42578125" customWidth="1"/>
    <col min="6" max="6" width="20.42578125" customWidth="1"/>
    <col min="7" max="7" width="11.85546875" customWidth="1"/>
    <col min="8" max="9" width="10.85546875" customWidth="1"/>
    <col min="10" max="10" width="10" customWidth="1"/>
    <col min="11" max="11" width="13.7109375" customWidth="1"/>
    <col min="12" max="12" width="12.28515625" customWidth="1"/>
  </cols>
  <sheetData>
    <row r="1" spans="1:14" ht="28.5" customHeight="1" x14ac:dyDescent="0.25">
      <c r="A1" s="138" t="s">
        <v>0</v>
      </c>
      <c r="B1" s="138"/>
      <c r="C1" s="138"/>
      <c r="D1" s="138"/>
      <c r="E1" s="138"/>
      <c r="F1" s="138"/>
      <c r="G1" s="138"/>
      <c r="H1" s="138"/>
      <c r="I1" s="98"/>
      <c r="J1" s="98"/>
      <c r="K1" s="98"/>
      <c r="L1" s="98"/>
      <c r="M1" s="98"/>
      <c r="N1" s="98"/>
    </row>
    <row r="2" spans="1:14" ht="21" customHeight="1" x14ac:dyDescent="0.25">
      <c r="A2" s="139" t="s">
        <v>1</v>
      </c>
      <c r="B2" s="139"/>
      <c r="C2" s="139"/>
      <c r="D2" s="139"/>
      <c r="E2" s="139"/>
      <c r="F2" s="139"/>
      <c r="G2" s="139"/>
      <c r="H2" s="139"/>
      <c r="I2" s="97"/>
      <c r="J2" s="97"/>
      <c r="K2" s="97"/>
      <c r="L2" s="97"/>
      <c r="M2" s="97"/>
      <c r="N2" s="97"/>
    </row>
    <row r="3" spans="1:14" ht="15.75" customHeight="1" x14ac:dyDescent="0.25">
      <c r="A3" s="140" t="s">
        <v>2</v>
      </c>
      <c r="B3" s="140"/>
      <c r="C3" s="140"/>
      <c r="D3" s="140"/>
      <c r="E3" s="140"/>
      <c r="F3" s="140"/>
      <c r="G3" s="140"/>
      <c r="H3" s="140"/>
      <c r="I3" s="101"/>
      <c r="J3" s="101"/>
      <c r="K3" s="96"/>
      <c r="L3" s="96"/>
      <c r="M3" s="96"/>
      <c r="N3" s="96"/>
    </row>
    <row r="4" spans="1:14" ht="15.75" x14ac:dyDescent="0.25">
      <c r="J4" s="4"/>
      <c r="K4" s="4"/>
    </row>
    <row r="5" spans="1:14" ht="18.75" customHeight="1" x14ac:dyDescent="0.3">
      <c r="A5" s="130" t="s">
        <v>301</v>
      </c>
      <c r="B5" s="130"/>
      <c r="C5" s="130"/>
      <c r="D5" s="130"/>
      <c r="E5" s="130"/>
      <c r="F5" s="130"/>
      <c r="G5" s="130"/>
      <c r="H5" s="130"/>
      <c r="I5" s="14"/>
      <c r="J5" s="14"/>
      <c r="K5" s="14"/>
      <c r="L5" s="14"/>
      <c r="M5" s="14"/>
      <c r="N5" s="14"/>
    </row>
    <row r="6" spans="1:14" ht="18.75" x14ac:dyDescent="0.3">
      <c r="A6" s="146" t="s">
        <v>258</v>
      </c>
      <c r="B6" s="136"/>
      <c r="C6" s="136"/>
      <c r="D6" s="136"/>
      <c r="E6" s="136"/>
      <c r="F6" s="136"/>
      <c r="G6" s="136"/>
      <c r="H6" s="136"/>
      <c r="I6" s="95"/>
      <c r="J6" s="95"/>
      <c r="K6" s="95"/>
      <c r="L6" s="95"/>
      <c r="M6" s="95"/>
      <c r="N6" s="95"/>
    </row>
    <row r="7" spans="1:14" ht="15.75" x14ac:dyDescent="0.25">
      <c r="A7" s="134" t="s">
        <v>6</v>
      </c>
      <c r="B7" s="134"/>
      <c r="C7" s="134"/>
      <c r="D7" s="134"/>
      <c r="E7" s="134"/>
      <c r="F7" s="134"/>
      <c r="G7" s="134"/>
      <c r="H7" s="134"/>
      <c r="I7" s="94"/>
      <c r="J7" s="94"/>
      <c r="K7" s="94"/>
      <c r="L7" s="94"/>
      <c r="M7" s="94"/>
      <c r="N7" s="94"/>
    </row>
    <row r="9" spans="1:14" ht="15" customHeight="1" x14ac:dyDescent="0.25">
      <c r="B9" s="145"/>
      <c r="C9" s="145"/>
      <c r="D9" s="145"/>
      <c r="E9" s="145"/>
      <c r="F9" s="145"/>
      <c r="G9" s="145"/>
      <c r="H9" s="145"/>
      <c r="I9" s="145"/>
      <c r="J9" s="145"/>
    </row>
    <row r="10" spans="1:14" ht="34.5" customHeight="1" x14ac:dyDescent="0.25">
      <c r="C10" s="100" t="s">
        <v>260</v>
      </c>
      <c r="D10" s="100" t="s">
        <v>302</v>
      </c>
      <c r="E10" s="100" t="s">
        <v>303</v>
      </c>
      <c r="F10" s="100" t="s">
        <v>261</v>
      </c>
    </row>
    <row r="11" spans="1:14" x14ac:dyDescent="0.25">
      <c r="C11" s="79" t="s">
        <v>262</v>
      </c>
      <c r="D11" s="78">
        <v>522.79975809000007</v>
      </c>
      <c r="E11" s="78">
        <v>3308.6109999999999</v>
      </c>
      <c r="F11" s="79">
        <f>SUM(D11:E11)</f>
        <v>3831.4107580899999</v>
      </c>
    </row>
    <row r="12" spans="1:14" x14ac:dyDescent="0.25">
      <c r="C12" s="79" t="s">
        <v>263</v>
      </c>
      <c r="D12" s="78">
        <v>498.16886562999997</v>
      </c>
      <c r="E12" s="78">
        <v>3575.8490499999998</v>
      </c>
      <c r="F12" s="79">
        <f>SUM(D12:E12)</f>
        <v>4074.0179156299996</v>
      </c>
    </row>
    <row r="13" spans="1:14" x14ac:dyDescent="0.25">
      <c r="C13" s="79" t="s">
        <v>264</v>
      </c>
      <c r="D13" s="78">
        <v>415.57300847000005</v>
      </c>
      <c r="E13" s="78">
        <v>3239.2811000000002</v>
      </c>
      <c r="F13" s="79">
        <f>SUM(D13:E13)</f>
        <v>3654.85410847</v>
      </c>
    </row>
    <row r="14" spans="1:14" x14ac:dyDescent="0.25">
      <c r="C14" s="99" t="s">
        <v>299</v>
      </c>
      <c r="D14" s="80">
        <f>SUM(D11:D13)</f>
        <v>1436.5416321900002</v>
      </c>
      <c r="E14" s="80">
        <f>SUM(E11:E13)</f>
        <v>10123.74115</v>
      </c>
      <c r="F14" s="80">
        <f>SUM(F11:F13)</f>
        <v>11560.282782189999</v>
      </c>
    </row>
    <row r="15" spans="1:14" x14ac:dyDescent="0.25">
      <c r="C15" s="27" t="s">
        <v>46</v>
      </c>
      <c r="D15" s="27"/>
      <c r="E15" s="88"/>
      <c r="F15" s="88"/>
    </row>
    <row r="16" spans="1:14" x14ac:dyDescent="0.25">
      <c r="C16" s="124" t="s">
        <v>300</v>
      </c>
      <c r="D16" s="124"/>
      <c r="E16" s="124"/>
      <c r="F16" s="124"/>
    </row>
    <row r="17" ht="15" customHeight="1" x14ac:dyDescent="0.25"/>
    <row r="18" ht="15" customHeight="1" x14ac:dyDescent="0.25"/>
    <row r="19" ht="15" customHeight="1" x14ac:dyDescent="0.25"/>
    <row r="24" ht="15" customHeight="1" x14ac:dyDescent="0.25"/>
  </sheetData>
  <mergeCells count="8">
    <mergeCell ref="C16:F16"/>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kpeguero@digepres.gob.do</dc:creator>
  <cp:keywords/>
  <dc:description/>
  <cp:lastModifiedBy>Katherine M. Peguero F.</cp:lastModifiedBy>
  <cp:revision/>
  <dcterms:created xsi:type="dcterms:W3CDTF">2020-08-19T17:32:46Z</dcterms:created>
  <dcterms:modified xsi:type="dcterms:W3CDTF">2021-04-06T19:58:51Z</dcterms:modified>
  <cp:category/>
  <cp:contentStatus/>
</cp:coreProperties>
</file>