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Agosto/01082025/"/>
    </mc:Choice>
  </mc:AlternateContent>
  <xr:revisionPtr revIDLastSave="1101" documentId="13_ncr:1_{296C3464-93C7-45B7-B61D-EE307DE42777}" xr6:coauthVersionLast="47" xr6:coauthVersionMax="47" xr10:uidLastSave="{9E8A6BF4-D41C-4BA7-87AE-AF65F8968FD8}"/>
  <bookViews>
    <workbookView xWindow="-120" yWindow="-120" windowWidth="29040" windowHeight="15720" tabRatio="876" activeTab="1" xr2:uid="{00000000-000D-0000-FFFF-FFFF00000000}"/>
  </bookViews>
  <sheets>
    <sheet name="Dinámica" sheetId="152" r:id="rId1"/>
    <sheet name="Fiscal Mes" sheetId="141" r:id="rId2"/>
    <sheet name="Económica" sheetId="3" r:id="rId3"/>
    <sheet name="Institucional" sheetId="4" r:id="rId4"/>
    <sheet name="Funcional" sheetId="130" r:id="rId5"/>
    <sheet name="Objetal" sheetId="131" r:id="rId6"/>
    <sheet name="Proyectos de Inversión" sheetId="146" r:id="rId7"/>
    <sheet name="Género" sheetId="148" r:id="rId8"/>
    <sheet name="Cambio climático" sheetId="14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 localSheetId="6">[18]!'[Macros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 localSheetId="6">[18]!'[Macros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 localSheetId="6">[24]!'[Macros Import].qbop'</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 localSheetId="6">[26]!'[Macros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 localSheetId="6">[30]!'[Macros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Mes'!$C$31:$D$40</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'[65]Fax a enviar'!#REF!</definedName>
    <definedName name="as" hidden="1">'[65]Fax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[66]Sheet1!$B$2:$T$56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[67]nonopec!$D$424:$D$433</definedName>
    <definedName name="atrade" localSheetId="7">[18]!atrade</definedName>
    <definedName name="atrade" localSheetId="6">[18]!atrade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'[70]K. IMF Base'!$A$170:$CI$255</definedName>
    <definedName name="_xlnm.Database" localSheetId="8">#REF!</definedName>
    <definedName name="_xlnm.Database" localSheetId="7">#REF!</definedName>
    <definedName name="_xlnm.Database">#REF!</definedName>
    <definedName name="baseflow" localSheetId="8">'[70]K. IMF Base'!#REF!</definedName>
    <definedName name="baseflow" localSheetId="7">'[70]K. IMF Base'!#REF!</definedName>
    <definedName name="baseflow">'[70]K.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'[71]Crédito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[72]terms!#REF!</definedName>
    <definedName name="Bei" localSheetId="7">[72]terms!#REF!</definedName>
    <definedName name="Bei">[72]terms!#REF!</definedName>
    <definedName name="Belgium_wt">'[68]OECD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'[73]Vaciado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[74]!BFLD_DF</definedName>
    <definedName name="BFLD_DF" localSheetId="6">[74]!BFLD_DF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8">#REF!</definedName>
    <definedName name="BM" localSheetId="7">#REF!</definedName>
    <definedName name="BM">#REF!</definedName>
    <definedName name="BMG">[77]Q6!$E$28:$AH$28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[78]!BORRA_CUADROS</definedName>
    <definedName name="BORRA_CUADROS" localSheetId="6">[78]!BORRA_CUADROS</definedName>
    <definedName name="BORRA_CUADROS">[78]!BORRA_CUADROS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[77]Q6!$E$26:$AH$26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'[68]OECD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[79]Hoja3!$B$1:$L$98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[80]!base-flow</definedName>
    <definedName name="Colombia___Summary_Accounts_of_the_Financial_System" localSheetId="6">[0]!base-flow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[81]MONTHLY!$BP$4:$CA$4</definedName>
    <definedName name="cons12mon" localSheetId="8">'[82]GDP projections'!#REF!</definedName>
    <definedName name="cons12mon" localSheetId="7">'[82]GDP projections'!#REF!</definedName>
    <definedName name="cons12mon">'[82]GDP projections'!#REF!</definedName>
    <definedName name="CONS2">[81]MONTHLY!$CB$4:$CM$4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'[82]GDP projections'!#REF!</definedName>
    <definedName name="consperc" localSheetId="7">'[82]GDP projections'!#REF!</definedName>
    <definedName name="consperc">'[82]GDP projections'!#REF!</definedName>
    <definedName name="consqtr" localSheetId="8">'[82]GDP projections'!#REF!</definedName>
    <definedName name="consqtr" localSheetId="7">'[82]GDP projections'!#REF!</definedName>
    <definedName name="consqtr">'[82]GDP projections'!#REF!</definedName>
    <definedName name="CONTENTS">[83]Contents!$A$1:$F$36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'[73]Vaciado 1'!$D$126</definedName>
    <definedName name="CostoVentasY2">'[73]Vaciado 1'!$E$126</definedName>
    <definedName name="CostoVentasY3">'[73]Vaciado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'[84]Exchange Rate chart'!#REF!</definedName>
    <definedName name="CountryName" localSheetId="7">'[84]Exchange Rate chart'!#REF!</definedName>
    <definedName name="CountryName">'[84]Exchange Rate chart'!#REF!</definedName>
    <definedName name="cp" localSheetId="8" hidden="1">'[85]C Summary'!#REF!</definedName>
    <definedName name="cp" localSheetId="7" hidden="1">'[85]C Summary'!#REF!</definedName>
    <definedName name="cp" hidden="1">'[85]C Summary'!#REF!</definedName>
    <definedName name="CPF" localSheetId="8">#REF!</definedName>
    <definedName name="CPF" localSheetId="7">#REF!</definedName>
    <definedName name="CPF">#REF!</definedName>
    <definedName name="CPI">[86]CPI!$A$4:$M$160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[87]SUPUESTOS!A$15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[81]MONTHLY!$B$437:$Z$444</definedName>
    <definedName name="CRUDE2">[81]MONTHLY!$B$451:$Z$458</definedName>
    <definedName name="CRUDE3">[81]MONTHLY!$B$465:$Z$472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[90]Current!$D$66</definedName>
    <definedName name="cutoff">'[91]LIC cutoff'!$A$2:$B$15</definedName>
    <definedName name="CYEAR2021" localSheetId="7">[92]Coal!$B$583:$J$583</definedName>
    <definedName name="CYEAR2021">[92]Coal!$B$583:$J$583</definedName>
    <definedName name="CYEAR2022" localSheetId="7">[92]Coal!$K$583:$V$583</definedName>
    <definedName name="CYEAR2022">[92]Coal!$K$583:$V$583</definedName>
    <definedName name="CYEAR2023" localSheetId="7">[92]Coal!$W$583:$AH$583</definedName>
    <definedName name="CYEAR2023">[92]Coal!$W$583:$AH$583</definedName>
    <definedName name="CYEAR2024" localSheetId="7">[92]Coal!$AI$583:$AT$583</definedName>
    <definedName name="CYEAR2024">[92]Coal!$AI$583:$AT$583</definedName>
    <definedName name="CYEAR2025" localSheetId="7">[92]Coal!$AU$583:$AX$583</definedName>
    <definedName name="CYEAR2025">[92]Coal!$AU$583:$AX$583</definedName>
    <definedName name="d" localSheetId="8" hidden="1">'[93]Fax a enviar'!#REF!</definedName>
    <definedName name="d" localSheetId="7" hidden="1">'[93]Fax a enviar'!#REF!</definedName>
    <definedName name="d" hidden="1">'[93]Fax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[95]Tablas!$IV$1:$IV$2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'[69]Inter-Bank'!$B$5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'[68]OECD wgt'!$B$17</definedName>
    <definedName name="Department" localSheetId="8">'[84]Exchange Rate chart'!#REF!</definedName>
    <definedName name="Department" localSheetId="7">'[84]Exchange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'[93]Fax a enviar'!#REF!</definedName>
    <definedName name="dfdf" localSheetId="7" hidden="1">'[93]Fax a enviar'!#REF!</definedName>
    <definedName name="dfdf" hidden="1">'[93]Fax a enviar'!#REF!</definedName>
    <definedName name="dfdfsd" localSheetId="8" hidden="1">'[98]Fax a enviar'!#REF!</definedName>
    <definedName name="dfdfsd" localSheetId="7" hidden="1">'[98]Fax a enviar'!#REF!</definedName>
    <definedName name="dfdfsd" hidden="1">'[98]Fax a enviar'!#REF!</definedName>
    <definedName name="dfdgfdfd" localSheetId="8" hidden="1">'[99]Fax a enviar'!#REF!</definedName>
    <definedName name="dfdgfdfd" localSheetId="7" hidden="1">'[99]Fax a enviar'!#REF!</definedName>
    <definedName name="dfdgfdfd" hidden="1">'[99]Fax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8">#REF!</definedName>
    <definedName name="Discount_IDA1" localSheetId="7">#REF!</definedName>
    <definedName name="Discount_IDA1">#REF!</definedName>
    <definedName name="Discount_NC" localSheetId="8">[101]NPV!#REF!</definedName>
    <definedName name="Discount_NC" localSheetId="7">[101]NPV!#REF!</definedName>
    <definedName name="Discount_NC">[101]NPV!#REF!</definedName>
    <definedName name="DiscountRate" localSheetId="8">#REF!</definedName>
    <definedName name="DiscountRate" localSheetId="7">#REF!</definedName>
    <definedName name="DiscountRate">#REF!</definedName>
    <definedName name="divi">[102]Base!$H$2816</definedName>
    <definedName name="DIVISOOR">[103]Sheet2!$A$46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[87]RESULTADOS!$A$86:$IV$86</definedName>
    <definedName name="DMU" localSheetId="8">#REF!</definedName>
    <definedName name="DMU" localSheetId="7">#REF!</definedName>
    <definedName name="DMU">#REF!</definedName>
    <definedName name="DNP">[87]SUPUESTOS!A$18</definedName>
    <definedName name="DO" localSheetId="8">#REF!</definedName>
    <definedName name="DO" localSheetId="7">#REF!</definedName>
    <definedName name="DO">#REF!</definedName>
    <definedName name="DOMI">#N/A</definedName>
    <definedName name="DOMINIO2">#N/A</definedName>
    <definedName name="DPOB">[87]SUPUESTOS!A$7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8" hidden="1">'[93]Fax a enviar'!#REF!</definedName>
    <definedName name="ds" localSheetId="7" hidden="1">'[93]Fax a enviar'!#REF!</definedName>
    <definedName name="ds" hidden="1">'[93]Fax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'[93]Fax a enviar'!#REF!</definedName>
    <definedName name="dsds" localSheetId="7" hidden="1">'[93]Fax a enviar'!#REF!</definedName>
    <definedName name="dsds" hidden="1">'[93]Fax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[87]RESULTADOS!$A$82:$IV$82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[72]terms!#REF!</definedName>
    <definedName name="ECU" localSheetId="8">#REF!</definedName>
    <definedName name="ECU" localSheetId="7">#REF!</definedName>
    <definedName name="ECU">#REF!</definedName>
    <definedName name="EDNA">#N/A</definedName>
    <definedName name="EDNA_B" localSheetId="7">[94]Q6!#REF!</definedName>
    <definedName name="EDNA_B">[94]Q6!#REF!</definedName>
    <definedName name="EDNA_D" localSheetId="7">[94]Q7!#REF!</definedName>
    <definedName name="EDNA_D">[94]Q7!#REF!</definedName>
    <definedName name="EDNA_T">[94]Q5!#REF!</definedName>
    <definedName name="EDNE">[94]Q7!#REF!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'[104]Fax a enviar'!#REF!</definedName>
    <definedName name="efdgd" hidden="1">'[104]Fax a enviar'!#REF!</definedName>
    <definedName name="EfectivoCuentasBancarias">'[73]Vaciado 1'!$D$13</definedName>
    <definedName name="efefte" localSheetId="8" hidden="1">'[104]Fax a enviar'!#REF!</definedName>
    <definedName name="efefte" localSheetId="7" hidden="1">'[104]Fax a enviar'!#REF!</definedName>
    <definedName name="efefte" hidden="1">'[104]Fax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[105]FIN!#REF!</definedName>
    <definedName name="ELV" localSheetId="7">[105]FIN!#REF!</definedName>
    <definedName name="ELV">[105]FIN!#REF!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'[106]Ranking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'[93]Fax a enviar'!#REF!</definedName>
    <definedName name="erererer" hidden="1">'[93]Fax a enviar'!#REF!</definedName>
    <definedName name="ererwrw" localSheetId="7" hidden="1">'[99]Fax a enviar'!#REF!</definedName>
    <definedName name="ererwrw" hidden="1">'[99]Fax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[107]Sheet1!$N$2:$Q$26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[108]Main!$AB$25</definedName>
    <definedName name="Exportacion_Por_Importancia">[109]Macro1!$A$1</definedName>
    <definedName name="EXR_UPDATE" localSheetId="8">#REF!</definedName>
    <definedName name="EXR_UPDATE" localSheetId="7">#REF!</definedName>
    <definedName name="EXR_UPDATE">#REF!</definedName>
    <definedName name="External_debt_indicators">[110]Table3!$F$8:$AB$437:'[110]Table3'!$AB$9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'[98]Fax a enviar'!#REF!</definedName>
    <definedName name="fdfdsafsdf" localSheetId="7" hidden="1">'[98]Fax a enviar'!#REF!</definedName>
    <definedName name="fdfdsafsdf" hidden="1">'[98]Fax a enviar'!#REF!</definedName>
    <definedName name="fdfdsf" localSheetId="8" hidden="1">#REF!</definedName>
    <definedName name="fdfdsf" localSheetId="7" hidden="1">#REF!</definedName>
    <definedName name="fdfdsf" hidden="1">#REF!</definedName>
    <definedName name="fdfsd" localSheetId="8" hidden="1">'[65]Fax a enviar'!#REF!</definedName>
    <definedName name="fdfsd" localSheetId="7" hidden="1">'[65]Fax a enviar'!#REF!</definedName>
    <definedName name="fdfsd" hidden="1">'[65]Fax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'[93]Fax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'[68]OECD wgt'!$B$18</definedName>
    <definedName name="FIP" localSheetId="8">[112]Q4!#REF!</definedName>
    <definedName name="FIP" localSheetId="7">[112]Q4!#REF!</definedName>
    <definedName name="FIP">[112]Q4!#REF!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[112]Q4!#REF!</definedName>
    <definedName name="FLIBOR" localSheetId="7">[112]Q4!#REF!</definedName>
    <definedName name="FLIBOR">[112]Q4!#REF!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[79]Hoja5!$X$1:$AF$61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'[68]OECD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[113]C!#REF!</definedName>
    <definedName name="fsdfsd" hidden="1">[113]C!#REF!</definedName>
    <definedName name="fsdsdfa" localSheetId="7" hidden="1">'[98]Fax a enviar'!#REF!</definedName>
    <definedName name="fsdsdfa" hidden="1">'[98]Fax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8">[115]NA!#REF!</definedName>
    <definedName name="GDPDEFL" localSheetId="7">[115]NA!#REF!</definedName>
    <definedName name="GDPDEFL">[115]NA!#REF!</definedName>
    <definedName name="GDPOR" localSheetId="8">[115]NA!#REF!</definedName>
    <definedName name="GDPOR" localSheetId="7">[115]NA!#REF!</definedName>
    <definedName name="GDPOR">[115]NA!#REF!</definedName>
    <definedName name="GDPOR_" localSheetId="8">[115]NA!#REF!</definedName>
    <definedName name="GDPOR_" localSheetId="7">[115]NA!#REF!</definedName>
    <definedName name="GDPOR_">[115]NA!#REF!</definedName>
    <definedName name="gdppc">[114]GDPpc_WEO!$A$3:$AC$188</definedName>
    <definedName name="Germany_wt">'[68]OECD wgt'!$B$6</definedName>
    <definedName name="Gestión">[79]Hoja2!$A$1:$L$76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[112]Q4!#REF!</definedName>
    <definedName name="GGBXI" localSheetId="7">[112]Q4!#REF!</definedName>
    <definedName name="GGBXI">[112]Q4!#REF!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[112]Q4!#REF!</definedName>
    <definedName name="GGSB" localSheetId="7">[112]Q4!#REF!</definedName>
    <definedName name="GGSB">[112]Q4!#REF!</definedName>
    <definedName name="GGSBXS" localSheetId="8">[112]Q4!#REF!</definedName>
    <definedName name="GGSBXS" localSheetId="7">[112]Q4!#REF!</definedName>
    <definedName name="GGSBXS">[112]Q4!#REF!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[91]GNIpc!$A$1:$R$235</definedName>
    <definedName name="goafrica" localSheetId="7">[117]!goafrica</definedName>
    <definedName name="goafrica" localSheetId="6">[117]!goafrica</definedName>
    <definedName name="goafrica">[117]!goafrica</definedName>
    <definedName name="goasia" localSheetId="7">[117]!goasia</definedName>
    <definedName name="goasia" localSheetId="6">[117]!goasia</definedName>
    <definedName name="goasia">[117]!goasia</definedName>
    <definedName name="GOB" localSheetId="8">#REF!</definedName>
    <definedName name="GOB" localSheetId="7">#REF!</definedName>
    <definedName name="GOB">#REF!</definedName>
    <definedName name="goeeup" localSheetId="7">[117]!goeeup</definedName>
    <definedName name="goeeup" localSheetId="6">[117]!goeeup</definedName>
    <definedName name="goeeup">[117]!goeeup</definedName>
    <definedName name="GOESC96" localSheetId="8">#REF!</definedName>
    <definedName name="GOESC96" localSheetId="7">#REF!</definedName>
    <definedName name="GOESC96">#REF!</definedName>
    <definedName name="goeurope" localSheetId="7">[117]!goeurope</definedName>
    <definedName name="goeurope" localSheetId="6">[117]!goeurope</definedName>
    <definedName name="goeurope">[117]!goeurope</definedName>
    <definedName name="golamerica" localSheetId="7">[117]!golamerica</definedName>
    <definedName name="golamerica" localSheetId="6">[117]!golamerica</definedName>
    <definedName name="golamerica">[117]!golamerica</definedName>
    <definedName name="gomeast" localSheetId="7">[117]!gomeast</definedName>
    <definedName name="gomeast" localSheetId="6">[117]!gomeast</definedName>
    <definedName name="gomeast">[117]!gomeast</definedName>
    <definedName name="gooecd" localSheetId="7">[117]!gooecd</definedName>
    <definedName name="gooecd" localSheetId="6">[117]!gooecd</definedName>
    <definedName name="gooecd">[117]!gooecd</definedName>
    <definedName name="goopec" localSheetId="7">[117]!goopec</definedName>
    <definedName name="goopec" localSheetId="6">[117]!goopec</definedName>
    <definedName name="goopec">[117]!goopec</definedName>
    <definedName name="gosummary" localSheetId="7">[117]!gosummary</definedName>
    <definedName name="gosummary" localSheetId="6">[117]!gosummary</definedName>
    <definedName name="gosummary">[117]!gosummary</definedName>
    <definedName name="_xlnm.Recorder" localSheetId="8">#REF!</definedName>
    <definedName name="_xlnm.Recorder" localSheetId="7">#REF!</definedName>
    <definedName name="_xlnm.Recorder">#REF!</definedName>
    <definedName name="Grace_IDA">[101]NPV!$B$25</definedName>
    <definedName name="Grace_IDA1" localSheetId="8">#REF!</definedName>
    <definedName name="Grace_IDA1" localSheetId="7">#REF!</definedName>
    <definedName name="Grace_IDA1">#REF!</definedName>
    <definedName name="Grace_NC" localSheetId="8">[101]NPV!#REF!</definedName>
    <definedName name="Grace_NC" localSheetId="7">[101]NPV!#REF!</definedName>
    <definedName name="Grace_NC">[101]NPV!#REF!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'[68]OECD wgt'!$B$19</definedName>
    <definedName name="grtrt" localSheetId="8" hidden="1">'[99]Fax a enviar'!#REF!</definedName>
    <definedName name="grtrt" localSheetId="7" hidden="1">'[99]Fax a enviar'!#REF!</definedName>
    <definedName name="grtrt" hidden="1">'[99]Fax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[92]Gold!$B$583:$J$583</definedName>
    <definedName name="GYEAR2021">[92]Gold!$B$583:$J$583</definedName>
    <definedName name="GYEAR2022" localSheetId="7">[92]Gold!$K$583:$U$583</definedName>
    <definedName name="GYEAR2022">[92]Gold!$K$583:$U$583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'[93]Fax a enviar'!#REF!</definedName>
    <definedName name="hfhfhf" hidden="1">'[93]Fax a enviar'!#REF!</definedName>
    <definedName name="hhh" localSheetId="7" hidden="1">'[118]J(Priv.Cap)'!#REF!</definedName>
    <definedName name="hhh" hidden="1">'[118]J(Priv.Cap)'!#REF!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'[99]Fax a enviar'!#REF!</definedName>
    <definedName name="hjkhgkky" localSheetId="7" hidden="1">'[99]Fax a enviar'!#REF!</definedName>
    <definedName name="hjkhgkky" hidden="1">'[99]Fax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[67]nonopec!#REF!</definedName>
    <definedName name="HVYNONO1" localSheetId="7">[67]nonopec!#REF!</definedName>
    <definedName name="HVYNONO1">[67]nonopec!#REF!</definedName>
    <definedName name="HVYNONO2" localSheetId="8">[67]nonopec!#REF!</definedName>
    <definedName name="HVYNONO2" localSheetId="7">[67]nonopec!#REF!</definedName>
    <definedName name="HVYNONO2">[67]nonopec!#REF!</definedName>
    <definedName name="HVYNONOPEC" localSheetId="7">[67]nonopec!#REF!</definedName>
    <definedName name="HVYNONOPEC">[67]nonopec!#REF!</definedName>
    <definedName name="HVYOECD">[67]nonopec!#REF!</definedName>
    <definedName name="HVYOPEC">[67]nonopec!#REF!</definedName>
    <definedName name="HVYSUMM">[67]nonopec!#REF!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'[93]Fax a enviar'!#REF!</definedName>
    <definedName name="iiiiiiiiiiii" localSheetId="7" hidden="1">'[93]Fax a enviar'!#REF!</definedName>
    <definedName name="iiiiiiiiiiii" hidden="1">'[93]Fax a enviar'!#REF!</definedName>
    <definedName name="iiiiiiiiiiiiiiiii" localSheetId="8" hidden="1">'[93]Fax a enviar'!#REF!</definedName>
    <definedName name="iiiiiiiiiiiiiiiii" localSheetId="7" hidden="1">'[93]Fax a enviar'!#REF!</definedName>
    <definedName name="iiiiiiiiiiiiiiiii" hidden="1">'[93]Fax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[87]SUPUESTOS!A$21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[86]CPI!$A$210:$M$354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[120]Master!$AK$5:$AK$10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[101]NPV!$B$27</definedName>
    <definedName name="Interest_IDA1" localSheetId="8">#REF!</definedName>
    <definedName name="Interest_IDA1" localSheetId="7">#REF!</definedName>
    <definedName name="Interest_IDA1">#REF!</definedName>
    <definedName name="Interest_NC" localSheetId="8">[101]NPV!#REF!</definedName>
    <definedName name="Interest_NC" localSheetId="7">[101]NPV!#REF!</definedName>
    <definedName name="Interest_NC">[101]NPV!#REF!</definedName>
    <definedName name="InterestRate" localSheetId="8">#REF!</definedName>
    <definedName name="InterestRate" localSheetId="7">#REF!</definedName>
    <definedName name="InterestRate">#REF!</definedName>
    <definedName name="inthalf">[121]Sheet4!$C$58:$G$112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[122]ipc!#REF!</definedName>
    <definedName name="IPC">[122]ipc!#REF!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'[68]OECD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'[65]Fax a enviar'!#REF!</definedName>
    <definedName name="jjj" hidden="1">'[65]Fax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'[116]J(Priv.Cap)'!#REF!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'[106]Ranking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'[93]Fax a enviar'!#REF!</definedName>
    <definedName name="khkh" localSheetId="7" hidden="1">'[93]Fax a enviar'!#REF!</definedName>
    <definedName name="khkh" hidden="1">'[93]Fax a enviar'!#REF!</definedName>
    <definedName name="KID">'[106]base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'[93]Fax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[123]M!#REF!</definedName>
    <definedName name="kkkkk" hidden="1">'[124]J(Priv.Cap)'!#REF!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'[93]Fax a enviar'!#REF!</definedName>
    <definedName name="kykiyu" localSheetId="7" hidden="1">'[93]Fax a enviar'!#REF!</definedName>
    <definedName name="kykiyu" hidden="1">'[93]Fax a enviar'!#REF!</definedName>
    <definedName name="L" localSheetId="8">[112]DA!#REF!</definedName>
    <definedName name="L" localSheetId="7">[112]DA!#REF!</definedName>
    <definedName name="L">[112]DA!#REF!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[125]M!#REF!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[66]Sheet3!$O$1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[101]NPV!$B$26</definedName>
    <definedName name="Maturity_IDA1" localSheetId="8">#REF!</definedName>
    <definedName name="Maturity_IDA1" localSheetId="7">#REF!</definedName>
    <definedName name="Maturity_IDA1">#REF!</definedName>
    <definedName name="Maturity_NC" localSheetId="8">[101]NPV!#REF!</definedName>
    <definedName name="Maturity_NC" localSheetId="7">[101]NPV!#REF!</definedName>
    <definedName name="Maturity_NC">[101]NPV!#REF!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'[89]graf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[126]Codigos!$A$14:$B$25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 localSheetId="6">[18]!mflowsa</definedName>
    <definedName name="mflowsa">[18]!mflowsa</definedName>
    <definedName name="mflowsq" localSheetId="7">[18]!mflowsq</definedName>
    <definedName name="mflowsq" localSheetId="6">[18]!mflowsq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[67]nonopec!$D$426:$D$426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[86]CPI!$A$403:$N$559</definedName>
    <definedName name="MONTHS">[81]MONTHLY!$BV$3:$CG$3</definedName>
    <definedName name="MONY" localSheetId="8">#REF!</definedName>
    <definedName name="MONY" localSheetId="7">#REF!</definedName>
    <definedName name="MONY">#REF!</definedName>
    <definedName name="moodys" localSheetId="8">'[127]Credit ratings on 1st issues'!#REF!</definedName>
    <definedName name="moodys" localSheetId="7">'[127]Credit ratings on 1st issues'!#REF!</definedName>
    <definedName name="moodys">'[127]Credit ratings on 1st issues'!#REF!</definedName>
    <definedName name="MPETROLEO" localSheetId="8">#REF!</definedName>
    <definedName name="MPETROLEO" localSheetId="7">#REF!</definedName>
    <definedName name="MPETROLEO">#REF!</definedName>
    <definedName name="msci">[107]Sheet1!$H$2:$K$24</definedName>
    <definedName name="mscid">[107]Sheet1!$B$2:$E$24</definedName>
    <definedName name="mscil">[107]Sheet1!$H$2:$K$24</definedName>
    <definedName name="mstocksa" localSheetId="7">[18]!mstocksa</definedName>
    <definedName name="mstocksa" localSheetId="6">[18]!mstocksa</definedName>
    <definedName name="mstocksa">[18]!mstocksa</definedName>
    <definedName name="mstocksq" localSheetId="7">[18]!mstocksq</definedName>
    <definedName name="mstocksq" localSheetId="6">[18]!mstocksq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'[68]OECD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8">[129]EDT!#REF!</definedName>
    <definedName name="nmBlankRow" localSheetId="7">[129]EDT!#REF!</definedName>
    <definedName name="nmBlankRow">[129]EDT!#REF!</definedName>
    <definedName name="nmColumnHeader">[129]EDT!$3:$3</definedName>
    <definedName name="nmData">[129]EDT!$B$4:$AA$36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[129]EDT!#REF!</definedName>
    <definedName name="nmIndexTable" localSheetId="7">[129]EDT!#REF!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[129]EDT!#REF!</definedName>
    <definedName name="nmScale" localSheetId="7">[129]EDT!#REF!</definedName>
    <definedName name="nmScale">[129]EDT!#REF!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'[71]Crédito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8">#REF!</definedName>
    <definedName name="NOTA_EXPLICATIV" localSheetId="7">#REF!</definedName>
    <definedName name="NOTA_EXPLICATIV">#REF!</definedName>
    <definedName name="Notes" localSheetId="8">[131]UPLOAD!#REF!</definedName>
    <definedName name="Notes" localSheetId="7">[131]UPLOAD!#REF!</definedName>
    <definedName name="Notes">[131]UPLOAD!#REF!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[67]nonopec!$D$157:$AD$204</definedName>
    <definedName name="NTDD_R" localSheetId="8">[59]Q1!#REF!</definedName>
    <definedName name="NTDD_R" localSheetId="7">[59]Q1!#REF!</definedName>
    <definedName name="NTDD_R">[59]Q1!#REF!</definedName>
    <definedName name="NTDD_RG" localSheetId="7">[74]!NTDD_RG</definedName>
    <definedName name="NTDD_RG" localSheetId="6">[74]!NTDD_RG</definedName>
    <definedName name="NTDD_RG">[74]!NTDD_RG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[92]Nickel!$B$583:$J$583</definedName>
    <definedName name="NYEAR2021">[92]Nickel!$B$583:$J$583</definedName>
    <definedName name="NYEAR2022" localSheetId="7">[92]Nickel!$K$583:$V$583</definedName>
    <definedName name="NYEAR2022">[92]Nickel!$K$583:$V$583</definedName>
    <definedName name="NYEAR2023" localSheetId="7">[92]Nickel!$W$583:$AH$583</definedName>
    <definedName name="NYEAR2023">[92]Nickel!$W$583:$AH$583</definedName>
    <definedName name="NYEAR2024" localSheetId="7">[92]Nickel!$AI$583:$AT$583</definedName>
    <definedName name="NYEAR2024">[92]Nickel!$AI$583:$AT$583</definedName>
    <definedName name="NYEAR2025" localSheetId="7">[92]Nickel!$AU$583:$BF$583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[67]nonopec!$D$1:$AD$28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'[93]Fax a enviar'!#REF!</definedName>
    <definedName name="oiulfdgdgh" localSheetId="7" hidden="1">'[93]Fax a enviar'!#REF!</definedName>
    <definedName name="oiulfdgdgh" hidden="1">'[93]Fax a enviar'!#REF!</definedName>
    <definedName name="OK" localSheetId="8">#REF!</definedName>
    <definedName name="OK" localSheetId="7">#REF!</definedName>
    <definedName name="OK">#REF!</definedName>
    <definedName name="OnShow" localSheetId="7">'[132]SPNF Acuerdo Incl. Int.'!OnShow</definedName>
    <definedName name="OnShow" localSheetId="6">'[132]SPNF Acuerdo Incl. Int.'!OnShow</definedName>
    <definedName name="OnShow">'[132]SPNF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[67]nonopec!$D$204:$AD$251</definedName>
    <definedName name="OPEC1">[81]MONTHLY!$BP$12:$CA$12</definedName>
    <definedName name="OPEC2">[81]MONTHLY!$CB$12:$CM$12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[83]E!$AJ$98:$AX$115</definedName>
    <definedName name="PARTIDA" localSheetId="8">[133]SPNF!#REF!</definedName>
    <definedName name="PARTIDA" localSheetId="7">[133]SPNF!#REF!</definedName>
    <definedName name="PARTIDA">[133]SPNF!#REF!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[87]SUPUESTOS!A$14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'[93]Fax a enviar'!#REF!</definedName>
    <definedName name="poooooooooo" localSheetId="7" hidden="1">'[93]Fax a enviar'!#REF!</definedName>
    <definedName name="poooooooooo" hidden="1">'[93]Fax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'[68]OECD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[67]nonopec!#REF!</definedName>
    <definedName name="PRES1" localSheetId="7">[67]nonopec!#REF!</definedName>
    <definedName name="PRES1">[67]nonopec!#REF!</definedName>
    <definedName name="PRES2" localSheetId="8">[67]nonopec!#REF!</definedName>
    <definedName name="PRES2" localSheetId="7">[67]nonopec!#REF!</definedName>
    <definedName name="PRES2">[67]nonopec!#REF!</definedName>
    <definedName name="PRES3" localSheetId="7">[67]nonopec!#REF!</definedName>
    <definedName name="PRES3">[67]nonopec!#REF!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[108]Links!$A$1:$F$33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[101]FSUOUT!$B$2:$V$32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[121]Sheet4!$C$3:$G$57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'[118]J(Priv.Cap)'!#REF!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[96]ROE!$B$136</definedName>
    <definedName name="RDDic03_2">[97]ROE!$B$136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[66]Sheet1!$I$1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[79]Hoja1!$A$1:$L$77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8">'[41]CGvt Rev'!#REF!</definedName>
    <definedName name="REVENUE_" localSheetId="7">'[41]CGvt Rev'!#REF!</definedName>
    <definedName name="REVENUE_">'[41]CGvt Rev'!#REF!</definedName>
    <definedName name="Revisions">[66]Sheet1!$B$4:$M$46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8">#REF!</definedName>
    <definedName name="RNGNM" localSheetId="7">#REF!</definedName>
    <definedName name="RNGNM">#REF!</definedName>
    <definedName name="rngQuestChecked">[108]ErrCheck!$A$3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[96]ROE!$B$136</definedName>
    <definedName name="RPJun02_2">[97]ROE!$B$136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'[93]Fax a enviar'!#REF!</definedName>
    <definedName name="sdsd" localSheetId="7" hidden="1">'[93]Fax a enviar'!#REF!</definedName>
    <definedName name="sdsd" hidden="1">'[93]Fax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[133]SPNF!#REF!</definedName>
    <definedName name="SECTORES" localSheetId="7">[133]SPNF!#REF!</definedName>
    <definedName name="SECTORES">[133]SPNF!#REF!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'[87]SFISCAL-MOD'!$A$146:$IV$146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'[127]Credit ratings on 1st issues'!#REF!</definedName>
    <definedName name="snp">'[127]Credit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'[68]OECD wgt'!$B$31</definedName>
    <definedName name="SPG" localSheetId="8">#REF!</definedName>
    <definedName name="SPG" localSheetId="7">#REF!</definedName>
    <definedName name="SPG">#REF!</definedName>
    <definedName name="SPN">#N/A</definedName>
    <definedName name="spnf" localSheetId="7">'[132]SPNF Acuerdo Incl. Int.'!spnf</definedName>
    <definedName name="spnf" localSheetId="6">'[132]SPNF Acuerdo Incl. Int.'!spnf</definedName>
    <definedName name="spnf">'[132]SPNF Acuerdo Incl. Int.'!spnf</definedName>
    <definedName name="Spread_Between_Highest_and_Lowest_Rates">'[69]Inter-Bank'!$N$5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[115]NA!#REF!</definedName>
    <definedName name="SUMGDP" localSheetId="7">[115]NA!#REF!</definedName>
    <definedName name="SUMGDP">[115]NA!#REF!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[81]MONTHLY!$A$87:$Q$193</definedName>
    <definedName name="SUPPLY2">[81]MONTHLY!$A$422:$Z$477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'[68]OECD wgt'!$B$32</definedName>
    <definedName name="SwitchColor" localSheetId="8">#REF!</definedName>
    <definedName name="SwitchColor" localSheetId="7">#REF!</definedName>
    <definedName name="SwitchColor">#REF!</definedName>
    <definedName name="Switzerland_wt">'[68]OECD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'[99]Fax a enviar'!#REF!</definedName>
    <definedName name="tetetwe" localSheetId="7" hidden="1">'[99]Fax a enviar'!#REF!</definedName>
    <definedName name="tetetwe" hidden="1">'[99]Fax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'[93]Fax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[77]Q5!$E$23:$AH$23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 localSheetId="6">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[78]!TRANSFERENCIA</definedName>
    <definedName name="TRANSFERENCIA" localSheetId="6">[78]!TRANSFERENCIA</definedName>
    <definedName name="TRANSFERENCIA">[78]!TRANSFERENCIA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'[99]Fax a enviar'!#REF!</definedName>
    <definedName name="trert" localSheetId="7" hidden="1">'[99]Fax a enviar'!#REF!</definedName>
    <definedName name="trert" hidden="1">'[99]Fax a enviar'!#REF!</definedName>
    <definedName name="TRIGO" localSheetId="8">#REF!</definedName>
    <definedName name="TRIGO" localSheetId="7">#REF!</definedName>
    <definedName name="TRIGO">#REF!</definedName>
    <definedName name="Trim">[126]Codigos!$A$5:$E$11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'[99]Fax a enviar'!#REF!</definedName>
    <definedName name="trtert" localSheetId="7" hidden="1">'[99]Fax a enviar'!#REF!</definedName>
    <definedName name="trtert" hidden="1">'[99]Fax a enviar'!#REF!</definedName>
    <definedName name="trtr" localSheetId="8" hidden="1">'[99]Fax a enviar'!#REF!</definedName>
    <definedName name="trtr" localSheetId="7" hidden="1">'[99]Fax a enviar'!#REF!</definedName>
    <definedName name="trtr" hidden="1">'[99]Fax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'[99]Fax a enviar'!#REF!</definedName>
    <definedName name="ttetet" localSheetId="7" hidden="1">'[99]Fax a enviar'!#REF!</definedName>
    <definedName name="ttetet" hidden="1">'[99]Fax a enviar'!#REF!</definedName>
    <definedName name="ttt" localSheetId="8" hidden="1">'[93]Fax a enviar'!#REF!</definedName>
    <definedName name="ttt" localSheetId="7" hidden="1">'[93]Fax a enviar'!#REF!</definedName>
    <definedName name="ttt" hidden="1">'[93]Fax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[125]M!#REF!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'[68]OECD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'[69]Inter-Bank'!$I$5</definedName>
    <definedName name="Weighted_Average_Inter_Bank_Exchange_Rate">'[69]Inter-Bank'!$C$5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'[132]SPNF Acuerdo Incl. Int.'!will</definedName>
    <definedName name="will" localSheetId="6">'[132]SPNF Acuerdo Incl. Int.'!will</definedName>
    <definedName name="will">'[132]SPNF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'[119]tab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[87]SREAL!A$41</definedName>
    <definedName name="xc">'[89]graf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'[65]Fax a enviar'!#REF!</definedName>
    <definedName name="ytyry" localSheetId="7" hidden="1">'[65]Fax a enviar'!#REF!</definedName>
    <definedName name="ytyry" hidden="1">'[65]Fax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'[98]Fax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'[99]Fax a enviar'!#REF!</definedName>
    <definedName name="yyyyyyyyyyyyyyy" hidden="1">'[99]Fax a enviar'!#REF!</definedName>
    <definedName name="yyyyyyyyyyyyyyyyyyyyyy" localSheetId="7" hidden="1">'[93]Fax a enviar'!#REF!</definedName>
    <definedName name="yyyyyyyyyyyyyyyyyyyyyy" hidden="1">'[93]Fax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84"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7" i="141" l="1"/>
  <c r="D26" i="141"/>
  <c r="D25" i="141"/>
  <c r="D24" i="141"/>
  <c r="D23" i="141"/>
  <c r="D51" i="130"/>
  <c r="D13" i="141"/>
  <c r="E13" i="141" l="1"/>
  <c r="F16" i="141"/>
  <c r="F17" i="141"/>
  <c r="D30" i="149"/>
  <c r="D23" i="149"/>
  <c r="E20" i="141" l="1"/>
  <c r="D110" i="130"/>
  <c r="D22" i="130" l="1"/>
  <c r="D151" i="130" l="1"/>
  <c r="D150" i="130" s="1"/>
  <c r="D145" i="130"/>
  <c r="D136" i="130"/>
  <c r="D124" i="130"/>
  <c r="D117" i="130"/>
  <c r="D105" i="130"/>
  <c r="D95" i="130"/>
  <c r="D80" i="130"/>
  <c r="D75" i="130"/>
  <c r="D69" i="130"/>
  <c r="D67" i="130"/>
  <c r="D65" i="130"/>
  <c r="D59" i="130"/>
  <c r="D56" i="130"/>
  <c r="D49" i="130"/>
  <c r="D43" i="130"/>
  <c r="D39" i="130"/>
  <c r="D30" i="130"/>
  <c r="D25" i="130"/>
  <c r="D15" i="130"/>
  <c r="D17" i="4"/>
  <c r="E40" i="131"/>
  <c r="E30" i="131"/>
  <c r="D20" i="131"/>
  <c r="E20" i="131"/>
  <c r="D74" i="130" l="1"/>
  <c r="D104" i="130"/>
  <c r="D38" i="130"/>
  <c r="F25" i="149"/>
  <c r="F24" i="149"/>
  <c r="F16" i="149"/>
  <c r="F29" i="149"/>
  <c r="F28" i="149" s="1"/>
  <c r="G55" i="149"/>
  <c r="E55" i="149"/>
  <c r="G54" i="149"/>
  <c r="E54" i="149"/>
  <c r="G53" i="149"/>
  <c r="E53" i="149"/>
  <c r="G52" i="149"/>
  <c r="E52" i="149"/>
  <c r="G51" i="149"/>
  <c r="E51" i="149"/>
  <c r="G50" i="149"/>
  <c r="E50" i="149"/>
  <c r="G49" i="149"/>
  <c r="E49" i="149"/>
  <c r="G48" i="149"/>
  <c r="E48" i="149"/>
  <c r="F47" i="149"/>
  <c r="D47" i="149"/>
  <c r="G47" i="149" s="1"/>
  <c r="C47" i="149"/>
  <c r="G46" i="149"/>
  <c r="E46" i="149"/>
  <c r="G45" i="149"/>
  <c r="E45" i="149"/>
  <c r="G44" i="149"/>
  <c r="F44" i="149"/>
  <c r="F36" i="149" s="1"/>
  <c r="G43" i="149"/>
  <c r="E43" i="149"/>
  <c r="G42" i="149"/>
  <c r="E42" i="149"/>
  <c r="G41" i="149"/>
  <c r="E41" i="149"/>
  <c r="G40" i="149"/>
  <c r="E40" i="149"/>
  <c r="G39" i="149"/>
  <c r="E39" i="149"/>
  <c r="G38" i="149"/>
  <c r="E38" i="149"/>
  <c r="G37" i="149"/>
  <c r="E37" i="149"/>
  <c r="D36" i="149"/>
  <c r="G36" i="149" s="1"/>
  <c r="C36" i="149"/>
  <c r="G35" i="149"/>
  <c r="E35" i="149"/>
  <c r="G34" i="149"/>
  <c r="E34" i="149"/>
  <c r="E33" i="149" s="1"/>
  <c r="F33" i="149"/>
  <c r="D33" i="149"/>
  <c r="C33" i="149"/>
  <c r="C32" i="149" s="1"/>
  <c r="G31" i="149"/>
  <c r="E31" i="149"/>
  <c r="E30" i="149" s="1"/>
  <c r="F30" i="149"/>
  <c r="G30" i="149"/>
  <c r="C30" i="149"/>
  <c r="C19" i="149" s="1"/>
  <c r="G29" i="149"/>
  <c r="E28" i="149"/>
  <c r="D28" i="149"/>
  <c r="G28" i="149" s="1"/>
  <c r="C28" i="149"/>
  <c r="G27" i="149"/>
  <c r="E27" i="149"/>
  <c r="G26" i="149"/>
  <c r="E26" i="149"/>
  <c r="E23" i="149" s="1"/>
  <c r="G25" i="149"/>
  <c r="G24" i="149"/>
  <c r="G23" i="149"/>
  <c r="C23" i="149"/>
  <c r="G22" i="149"/>
  <c r="E22" i="149"/>
  <c r="E20" i="149" s="1"/>
  <c r="G21" i="149"/>
  <c r="E21" i="149"/>
  <c r="F20" i="149"/>
  <c r="D20" i="149"/>
  <c r="C20" i="149"/>
  <c r="G18" i="149"/>
  <c r="E18" i="149"/>
  <c r="E17" i="149" s="1"/>
  <c r="E16" i="149" s="1"/>
  <c r="D17" i="149"/>
  <c r="C17" i="149"/>
  <c r="C16" i="149"/>
  <c r="E28" i="148"/>
  <c r="D28" i="148"/>
  <c r="D23" i="148" s="1"/>
  <c r="E26" i="148"/>
  <c r="D26" i="148"/>
  <c r="E24" i="148"/>
  <c r="D24" i="148"/>
  <c r="E21" i="148"/>
  <c r="E20" i="148" s="1"/>
  <c r="D21" i="148"/>
  <c r="D20" i="148"/>
  <c r="E18" i="148"/>
  <c r="D18" i="148"/>
  <c r="D15" i="148" s="1"/>
  <c r="E16" i="148"/>
  <c r="D16" i="148"/>
  <c r="E47" i="149" l="1"/>
  <c r="G20" i="149"/>
  <c r="D19" i="149"/>
  <c r="G19" i="149" s="1"/>
  <c r="D16" i="149"/>
  <c r="E36" i="149"/>
  <c r="E32" i="149" s="1"/>
  <c r="E23" i="148"/>
  <c r="G17" i="149"/>
  <c r="D32" i="149"/>
  <c r="G32" i="149" s="1"/>
  <c r="F32" i="149"/>
  <c r="F23" i="149"/>
  <c r="F19" i="149" s="1"/>
  <c r="E15" i="148"/>
  <c r="D33" i="148"/>
  <c r="C56" i="149"/>
  <c r="E19" i="149"/>
  <c r="G33" i="149"/>
  <c r="G16" i="149" l="1"/>
  <c r="D56" i="149"/>
  <c r="G56" i="149" s="1"/>
  <c r="F56" i="149"/>
  <c r="E33" i="148"/>
  <c r="E56" i="149"/>
  <c r="D14" i="130"/>
  <c r="F14" i="141"/>
  <c r="D18" i="141"/>
  <c r="D155" i="130"/>
  <c r="G13" i="141" l="1"/>
  <c r="D154" i="130"/>
  <c r="D153" i="130" s="1"/>
  <c r="F15" i="141" l="1"/>
  <c r="F20" i="141" l="1"/>
  <c r="G29" i="141" l="1"/>
  <c r="F29" i="141"/>
  <c r="G20" i="141"/>
  <c r="G17" i="141"/>
  <c r="G16" i="141"/>
  <c r="G15" i="141"/>
  <c r="G14" i="141"/>
  <c r="F13" i="141"/>
  <c r="D70" i="131" l="1"/>
  <c r="D66" i="131"/>
  <c r="D56" i="131"/>
  <c r="D49" i="131"/>
  <c r="D40" i="131"/>
  <c r="D30" i="131"/>
  <c r="D14" i="131"/>
  <c r="D13" i="131" l="1"/>
  <c r="D13" i="130"/>
  <c r="D157" i="130" s="1"/>
  <c r="C15" i="130"/>
  <c r="E70" i="131"/>
  <c r="C51" i="130"/>
  <c r="E14" i="131" l="1"/>
  <c r="D14" i="3" l="1"/>
  <c r="E19" i="141" s="1"/>
  <c r="E23" i="141" s="1"/>
  <c r="D21" i="3"/>
  <c r="E21" i="141" s="1"/>
  <c r="E24" i="141" s="1"/>
  <c r="D29" i="3"/>
  <c r="E31" i="141" s="1"/>
  <c r="E27" i="141" s="1"/>
  <c r="F23" i="141" l="1"/>
  <c r="G23" i="141"/>
  <c r="E18" i="141"/>
  <c r="G19" i="141"/>
  <c r="G31" i="141"/>
  <c r="G21" i="141"/>
  <c r="F21" i="141"/>
  <c r="F24" i="141"/>
  <c r="D28" i="3"/>
  <c r="D13" i="3"/>
  <c r="E25" i="141" l="1"/>
  <c r="E26" i="141"/>
  <c r="F19" i="141"/>
  <c r="F18" i="141"/>
  <c r="F31" i="141"/>
  <c r="G27" i="141"/>
  <c r="G24" i="141"/>
  <c r="E78" i="131"/>
  <c r="E76" i="131"/>
  <c r="E66" i="131"/>
  <c r="E56" i="131"/>
  <c r="E49" i="131"/>
  <c r="D58" i="4"/>
  <c r="D14" i="4"/>
  <c r="F25" i="141" l="1"/>
  <c r="G26" i="141"/>
  <c r="G18" i="141"/>
  <c r="F27" i="141"/>
  <c r="E75" i="131"/>
  <c r="E13" i="131"/>
  <c r="G25" i="141" l="1"/>
  <c r="F26" i="141"/>
  <c r="E80" i="131"/>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<sst xmlns="http://schemas.openxmlformats.org/spreadsheetml/2006/main" count="2248" uniqueCount="1920">
  <si>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</si>
  <si>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</si>
  <si>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</si>
  <si>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</si>
  <si>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</si>
  <si>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</si>
  <si>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</si>
  <si>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</si>
  <si>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</si>
  <si>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</si>
  <si>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</si>
  <si>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</si>
  <si>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</si>
  <si>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</si>
  <si>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</si>
  <si>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</si>
  <si>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</si>
  <si>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</si>
  <si>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</si>
  <si>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</si>
  <si>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</si>
  <si>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</si>
  <si>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</si>
  <si>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</si>
  <si>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</si>
  <si>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</si>
  <si>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</si>
  <si>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</si>
  <si>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</si>
  <si>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</si>
  <si>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</si>
  <si>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</si>
  <si>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</si>
  <si>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</si>
  <si>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</si>
  <si>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</si>
  <si>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</si>
  <si>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</si>
  <si>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</si>
  <si>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</si>
  <si>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</si>
  <si>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</si>
  <si>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</si>
  <si>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</si>
  <si>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</si>
  <si>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</si>
  <si>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</si>
  <si>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</si>
  <si>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</si>
  <si>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</si>
  <si>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</si>
  <si>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</si>
  <si>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</si>
  <si>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</si>
  <si>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</si>
  <si>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</si>
  <si>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</si>
  <si>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</si>
  <si>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</si>
  <si>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</si>
  <si>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</si>
  <si>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</si>
  <si>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</si>
  <si>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</si>
  <si>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</si>
  <si>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</si>
  <si>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</si>
  <si>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</si>
  <si>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</si>
  <si>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</si>
  <si>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</si>
  <si>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</si>
  <si>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</si>
  <si>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</si>
  <si>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</si>
  <si>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</si>
  <si>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</si>
  <si>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</si>
  <si>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</si>
  <si>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</si>
  <si>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</si>
  <si>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</si>
  <si>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</si>
  <si>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</si>
  <si>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</si>
  <si>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</si>
  <si>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</si>
  <si>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</si>
  <si>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</si>
  <si>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</si>
  <si>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</si>
  <si>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</si>
  <si>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</si>
  <si>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</si>
  <si>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</si>
  <si>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</si>
  <si>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</si>
  <si>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</si>
  <si>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</si>
  <si>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</si>
  <si>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</si>
  <si>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</si>
  <si>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</si>
  <si>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</si>
  <si>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</si>
  <si>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</si>
  <si>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</si>
  <si>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</si>
  <si>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</si>
  <si>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</si>
  <si>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</si>
  <si>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</si>
  <si>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</si>
  <si>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</si>
  <si>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</si>
  <si>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</si>
  <si>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</si>
  <si>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</si>
  <si>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</si>
  <si>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</si>
  <si>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</si>
  <si>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</si>
  <si>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</si>
  <si>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</si>
  <si>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</si>
  <si>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</si>
  <si>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</si>
  <si>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</si>
  <si>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</si>
  <si>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</si>
  <si>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</si>
  <si>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</si>
  <si>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</si>
  <si>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</si>
  <si>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</si>
  <si>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</si>
  <si>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</si>
  <si>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</si>
  <si>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</si>
  <si>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</si>
  <si>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</si>
  <si>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</si>
  <si>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</si>
  <si>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</si>
  <si>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</si>
  <si>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</si>
  <si>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</si>
  <si>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</si>
  <si>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</si>
  <si>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</si>
  <si>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</si>
  <si>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</si>
  <si>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</si>
  <si>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</si>
  <si>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</si>
  <si>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</si>
  <si>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</si>
  <si>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</si>
  <si>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</si>
  <si>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</si>
  <si>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</si>
  <si>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</si>
  <si>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</si>
  <si>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</si>
  <si>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</si>
  <si>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</si>
  <si>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</si>
  <si>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</si>
  <si>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</si>
  <si>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</si>
  <si>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</si>
  <si>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</si>
  <si>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</si>
  <si>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</si>
  <si>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</si>
  <si>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</si>
  <si>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</si>
  <si>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</si>
  <si>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</si>
  <si>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</si>
  <si>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</si>
  <si>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</si>
  <si>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</si>
  <si>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</si>
  <si>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</si>
  <si>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</si>
  <si>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</si>
  <si>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</si>
  <si>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</si>
  <si>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</si>
  <si>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</si>
  <si>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</si>
  <si>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</si>
  <si>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</si>
  <si>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</si>
  <si>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</si>
  <si>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</si>
  <si>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</si>
  <si>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</si>
  <si>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</si>
  <si>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</si>
  <si>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</si>
  <si>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</si>
  <si>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</si>
  <si>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</si>
  <si>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</si>
  <si>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</si>
  <si>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</si>
  <si>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</si>
  <si>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</si>
  <si>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</si>
  <si>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</si>
  <si>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</si>
  <si>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</si>
  <si>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</si>
  <si>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</si>
  <si>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</si>
  <si>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</si>
  <si>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</si>
  <si>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</si>
  <si>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</si>
  <si>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</si>
  <si>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</si>
  <si>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</si>
  <si>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</si>
  <si>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</si>
  <si>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</si>
  <si>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</si>
  <si>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</si>
  <si>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</si>
  <si>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</si>
  <si>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</si>
  <si>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</si>
  <si>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</si>
  <si>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</si>
  <si>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</si>
  <si>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</si>
  <si>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</si>
  <si>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</si>
  <si>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</si>
  <si>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</si>
  <si>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</si>
  <si>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</si>
  <si>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</si>
  <si>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</si>
  <si>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</si>
  <si>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</si>
  <si>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</si>
  <si>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</si>
  <si>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</si>
  <si>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</si>
  <si>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</si>
  <si>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</si>
  <si>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</si>
  <si>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</si>
  <si>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</si>
  <si>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</si>
  <si>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</si>
  <si>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</si>
  <si>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</si>
  <si>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</si>
  <si>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</si>
  <si>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</si>
  <si>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</si>
  <si>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</si>
  <si>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</si>
  <si>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</si>
  <si>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</si>
  <si>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</si>
  <si>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</si>
  <si>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</si>
  <si>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</si>
  <si>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</si>
  <si>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</si>
  <si>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</si>
  <si>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</si>
  <si>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</si>
  <si>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</si>
  <si>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</si>
  <si>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</si>
  <si>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</si>
  <si>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</si>
  <si>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</si>
  <si>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</si>
  <si>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</si>
  <si>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</si>
  <si>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</si>
  <si>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</si>
  <si>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</si>
  <si>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</si>
  <si>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</si>
  <si>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</si>
  <si>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</si>
  <si>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</si>
  <si>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</si>
  <si>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</si>
  <si>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</si>
  <si>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</si>
  <si>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</si>
  <si>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</si>
  <si>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</si>
  <si>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</si>
  <si>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3= 2/1</t>
  </si>
  <si>
    <t>Cifras preliminares</t>
  </si>
  <si>
    <t>1-SERVICIOS GENERALES</t>
  </si>
  <si>
    <t>Tabla dinámica</t>
  </si>
  <si>
    <t>1.1.1.1.1 - Administración central</t>
  </si>
  <si>
    <t>4 - Aplicaciones financieras</t>
  </si>
  <si>
    <t>3.2.3 - Disminución de fondos de terceros</t>
  </si>
  <si>
    <t>4 = (2/PIB)</t>
  </si>
  <si>
    <t>5= (2/PIB)</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</si>
  <si>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</si>
  <si>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</si>
  <si>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</si>
  <si>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</si>
  <si>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</si>
  <si>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</si>
  <si>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</si>
  <si>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</si>
  <si>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</si>
  <si>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</si>
  <si>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</si>
  <si>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</si>
  <si>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</si>
  <si>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</si>
  <si>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</si>
  <si>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</si>
  <si>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En RD$</t>
  </si>
  <si>
    <t>Proyectos de inversión*</t>
  </si>
  <si>
    <t>Se utilizó el PIB del Panorama Macroeconómico actualizado al 9 de junio 2025, elaborado por el Ministerio de Economía Planificación y Desarrollo</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</si>
  <si>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</si>
  <si>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</si>
  <si>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</si>
  <si>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</si>
  <si>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</si>
  <si>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</si>
  <si>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</si>
  <si>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</si>
  <si>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</si>
  <si>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</si>
  <si>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</si>
  <si>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</si>
  <si>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</si>
  <si>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</si>
  <si>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</si>
  <si>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</si>
  <si>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</si>
  <si>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</si>
  <si>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</si>
  <si>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</si>
  <si>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</si>
  <si>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</si>
  <si>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</si>
  <si>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</si>
  <si>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</si>
  <si>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</si>
  <si>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</si>
  <si>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</si>
  <si>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</si>
  <si>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</si>
  <si>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</si>
  <si>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</si>
  <si>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</si>
  <si>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</si>
  <si>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</si>
  <si>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</si>
  <si>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</si>
  <si>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</si>
  <si>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</si>
  <si>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</si>
  <si>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Row Labels</t>
  </si>
  <si>
    <t>Grand Total</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</si>
  <si>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</si>
  <si>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</si>
  <si>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</si>
  <si>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</si>
  <si>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</si>
  <si>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</si>
  <si>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</si>
  <si>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</si>
  <si>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</si>
  <si>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</si>
  <si>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</si>
  <si>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</si>
  <si>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</si>
  <si>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</si>
  <si>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</si>
  <si>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</si>
  <si>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</si>
  <si>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</si>
  <si>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</si>
  <si>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</si>
  <si>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</si>
  <si>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</si>
  <si>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</si>
  <si>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</si>
  <si>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</si>
  <si>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</si>
  <si>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</si>
  <si>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</si>
  <si>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</si>
  <si>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</si>
  <si>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</si>
  <si>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</si>
  <si>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</si>
  <si>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</si>
  <si>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</si>
  <si>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</si>
  <si>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</si>
  <si>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</si>
  <si>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</si>
  <si>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</si>
  <si>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</si>
  <si>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</si>
  <si>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</si>
  <si>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</si>
  <si>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</si>
  <si>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</si>
  <si>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</si>
  <si>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</si>
  <si>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</si>
  <si>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</si>
  <si>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</si>
  <si>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</si>
  <si>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</si>
  <si>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</si>
  <si>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</si>
  <si>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</si>
  <si>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</si>
  <si>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</si>
  <si>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</si>
  <si>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</si>
  <si>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</si>
  <si>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</si>
  <si>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</si>
  <si>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</si>
  <si>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</si>
  <si>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</si>
  <si>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</si>
  <si>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</si>
  <si>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</si>
  <si>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</si>
  <si>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</si>
  <si>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</si>
  <si>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</si>
  <si>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</si>
  <si>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</si>
  <si>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</si>
  <si>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</si>
  <si>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</si>
  <si>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</si>
  <si>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</si>
  <si>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</si>
  <si>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</si>
  <si>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</si>
  <si>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</si>
  <si>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</si>
  <si>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</si>
  <si>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</si>
  <si>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</si>
  <si>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</si>
  <si>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</si>
  <si>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</si>
  <si>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</si>
  <si>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</si>
  <si>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</si>
  <si>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</si>
  <si>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</si>
  <si>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</si>
  <si>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</si>
  <si>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</si>
  <si>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</si>
  <si>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</si>
  <si>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</si>
  <si>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</si>
  <si>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</si>
  <si>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</si>
  <si>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</si>
  <si>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</si>
  <si>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</si>
  <si>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</si>
  <si>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</si>
  <si>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</si>
  <si>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</si>
  <si>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</si>
  <si>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</si>
  <si>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</si>
  <si>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</si>
  <si>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</si>
  <si>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</si>
  <si>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</si>
  <si>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</si>
  <si>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</si>
  <si>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</si>
  <si>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</si>
  <si>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</si>
  <si>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</si>
  <si>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</si>
  <si>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</si>
  <si>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</si>
  <si>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</si>
  <si>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</si>
  <si>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</si>
  <si>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</si>
  <si>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</si>
  <si>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</si>
  <si>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</si>
  <si>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</si>
  <si>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</si>
  <si>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</si>
  <si>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</si>
  <si>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</si>
  <si>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</si>
  <si>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</si>
  <si>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</si>
  <si>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</si>
  <si>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</si>
  <si>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</si>
  <si>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</si>
  <si>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</si>
  <si>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</si>
  <si>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</si>
  <si>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</si>
  <si>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</si>
  <si>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</si>
  <si>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</si>
  <si>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</si>
  <si>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</si>
  <si>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</si>
  <si>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</si>
  <si>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</si>
  <si>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</si>
  <si>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</si>
  <si>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</si>
  <si>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</si>
  <si>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</si>
  <si>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</si>
  <si>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</si>
  <si>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</si>
  <si>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</si>
  <si>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</si>
  <si>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</si>
  <si>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</si>
  <si>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</si>
  <si>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</si>
  <si>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</si>
  <si>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</si>
  <si>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</si>
  <si>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</si>
  <si>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</si>
  <si>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</si>
  <si>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</si>
  <si>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</si>
  <si>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</si>
  <si>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</si>
  <si>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</si>
  <si>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</si>
  <si>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</si>
  <si>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</si>
  <si>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</si>
  <si>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</si>
  <si>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</si>
  <si>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</si>
  <si>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</si>
  <si>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</si>
  <si>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</si>
  <si>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</si>
  <si>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</si>
  <si>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</si>
  <si>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</si>
  <si>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</si>
  <si>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</si>
  <si>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</si>
  <si>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</si>
  <si>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</si>
  <si>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</si>
  <si>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</si>
  <si>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</si>
  <si>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</si>
  <si>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</si>
  <si>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</si>
  <si>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</si>
  <si>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</si>
  <si>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</si>
  <si>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</si>
  <si>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</si>
  <si>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</si>
  <si>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</si>
  <si>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</si>
  <si>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</si>
  <si>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</si>
  <si>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</si>
  <si>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</si>
  <si>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</si>
  <si>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</si>
  <si>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</si>
  <si>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</si>
  <si>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</si>
  <si>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</si>
  <si>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</si>
  <si>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</si>
  <si>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</si>
  <si>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</si>
  <si>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</si>
  <si>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</si>
  <si>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</si>
  <si>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</si>
  <si>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</si>
  <si>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</si>
  <si>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</si>
  <si>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</si>
  <si>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</si>
  <si>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</si>
  <si>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</si>
  <si>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</si>
  <si>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</si>
  <si>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</si>
  <si>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</si>
  <si>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</si>
  <si>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</si>
  <si>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</si>
  <si>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</si>
  <si>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</si>
  <si>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</si>
  <si>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</si>
  <si>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</si>
  <si>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</si>
  <si>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</si>
  <si>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</si>
  <si>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</si>
  <si>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</si>
  <si>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</si>
  <si>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</si>
  <si>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</si>
  <si>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</si>
  <si>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</si>
  <si>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</si>
  <si>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</si>
  <si>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</si>
  <si>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</si>
  <si>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</si>
  <si>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</si>
  <si>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</si>
  <si>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</si>
  <si>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</si>
  <si>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</si>
  <si>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</si>
  <si>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</si>
  <si>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</si>
  <si>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</si>
  <si>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</si>
  <si>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</si>
  <si>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</si>
  <si>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</si>
  <si>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</si>
  <si>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</si>
  <si>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</si>
  <si>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</si>
  <si>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</si>
  <si>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</si>
  <si>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</si>
  <si>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</si>
  <si>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</si>
  <si>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</si>
  <si>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</si>
  <si>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</si>
  <si>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</si>
  <si>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</si>
  <si>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</si>
  <si>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</si>
  <si>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</si>
  <si>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</si>
  <si>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</si>
  <si>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</si>
  <si>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</si>
  <si>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</si>
  <si>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</si>
  <si>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</si>
  <si>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</si>
  <si>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</si>
  <si>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</si>
  <si>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</si>
  <si>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</si>
  <si>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</si>
  <si>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</si>
  <si>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</si>
  <si>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</si>
  <si>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</si>
  <si>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</si>
  <si>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</si>
  <si>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</si>
  <si>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</si>
  <si>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</si>
  <si>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</si>
  <si>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</si>
  <si>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</si>
  <si>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</si>
  <si>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</si>
  <si>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</si>
  <si>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</si>
  <si>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</si>
  <si>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</si>
  <si>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</si>
  <si>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</si>
  <si>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</si>
  <si>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</si>
  <si>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</si>
  <si>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</si>
  <si>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</si>
  <si>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</si>
  <si>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</si>
  <si>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</si>
  <si>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</si>
  <si>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</si>
  <si>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</si>
  <si>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</si>
  <si>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</si>
  <si>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</si>
  <si>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</si>
  <si>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</si>
  <si>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</si>
  <si>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</si>
  <si>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</si>
  <si>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</si>
  <si>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</si>
  <si>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</si>
  <si>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</si>
  <si>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</si>
  <si>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</si>
  <si>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</si>
  <si>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</si>
  <si>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</si>
  <si>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</si>
  <si>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</si>
  <si>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</si>
  <si>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</si>
  <si>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</si>
  <si>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</si>
  <si>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</si>
  <si>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</si>
  <si>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</si>
  <si>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</si>
  <si>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</si>
  <si>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</si>
  <si>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</si>
  <si>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</si>
  <si>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</si>
  <si>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</si>
  <si>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</si>
  <si>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</si>
  <si>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</si>
  <si>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</si>
  <si>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</si>
  <si>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</si>
  <si>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</si>
  <si>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</si>
  <si>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</si>
  <si>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</si>
  <si>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</si>
  <si>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</si>
  <si>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</si>
  <si>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</si>
  <si>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</si>
  <si>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</si>
  <si>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</si>
  <si>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</si>
  <si>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</si>
  <si>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</si>
  <si>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</si>
  <si>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</si>
  <si>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</si>
  <si>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</si>
  <si>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</si>
  <si>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</si>
  <si>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</si>
  <si>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</si>
  <si>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</si>
  <si>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</si>
  <si>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</si>
  <si>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</si>
  <si>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</si>
  <si>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</si>
  <si>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</si>
  <si>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</si>
  <si>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</si>
  <si>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</si>
  <si>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</si>
  <si>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</si>
  <si>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</si>
  <si>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</si>
  <si>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</si>
  <si>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</si>
  <si>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</si>
  <si>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</si>
  <si>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</si>
  <si>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</si>
  <si>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</si>
  <si>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</si>
  <si>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</si>
  <si>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</si>
  <si>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</si>
  <si>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</si>
  <si>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</si>
  <si>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</si>
  <si>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</si>
  <si>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</si>
  <si>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</si>
  <si>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</si>
  <si>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</si>
  <si>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</si>
  <si>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</si>
  <si>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</si>
  <si>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</si>
  <si>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</si>
  <si>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</si>
  <si>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</si>
  <si>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</si>
  <si>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</si>
  <si>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</si>
  <si>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</si>
  <si>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</si>
  <si>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</si>
  <si>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</si>
  <si>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</si>
  <si>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</si>
  <si>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</si>
  <si>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</si>
  <si>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</si>
  <si>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</si>
  <si>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</si>
  <si>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</si>
  <si>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</si>
  <si>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</si>
  <si>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</si>
  <si>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</si>
  <si>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</si>
  <si>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</si>
  <si>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</si>
  <si>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</si>
  <si>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</si>
  <si>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</si>
  <si>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</si>
  <si>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</si>
  <si>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</si>
  <si>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</si>
  <si>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</si>
  <si>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</si>
  <si>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</si>
  <si>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</si>
  <si>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</si>
  <si>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</si>
  <si>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</si>
  <si>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</si>
  <si>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</si>
  <si>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</si>
  <si>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</si>
  <si>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</si>
  <si>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</si>
  <si>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</si>
  <si>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</si>
  <si>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</si>
  <si>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</si>
  <si>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</si>
  <si>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</si>
  <si>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</si>
  <si>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</si>
  <si>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</si>
  <si>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</si>
  <si>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</si>
  <si>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</si>
  <si>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</si>
  <si>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</si>
  <si>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</si>
  <si>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</si>
  <si>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</si>
  <si>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</si>
  <si>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</si>
  <si>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</si>
  <si>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</si>
  <si>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</si>
  <si>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</si>
  <si>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</si>
  <si>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</si>
  <si>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</si>
  <si>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</si>
  <si>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</si>
  <si>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</si>
  <si>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</si>
  <si>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</si>
  <si>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</si>
  <si>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</si>
  <si>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</si>
  <si>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</si>
  <si>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</si>
  <si>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</si>
  <si>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</si>
  <si>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</si>
  <si>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</si>
  <si>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</si>
  <si>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</si>
  <si>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</si>
  <si>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</si>
  <si>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</si>
  <si>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</si>
  <si>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</si>
  <si>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</si>
  <si>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</si>
  <si>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</si>
  <si>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</si>
  <si>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</si>
  <si>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</si>
  <si>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</si>
  <si>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</si>
  <si>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</si>
  <si>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</si>
  <si>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</si>
  <si>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</si>
  <si>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</si>
  <si>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</si>
  <si>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</si>
  <si>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</si>
  <si>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</si>
  <si>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</si>
  <si>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</si>
  <si>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</si>
  <si>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</si>
  <si>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</si>
  <si>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</si>
  <si>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</si>
  <si>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</si>
  <si>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</si>
  <si>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</si>
  <si>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</si>
  <si>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</si>
  <si>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</si>
  <si>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</si>
  <si>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</si>
  <si>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</si>
  <si>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</si>
  <si>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</si>
  <si>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</si>
  <si>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</si>
  <si>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</si>
  <si>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</si>
  <si>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</si>
  <si>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</si>
  <si>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</si>
  <si>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</si>
  <si>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</si>
  <si>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</si>
  <si>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</si>
  <si>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</si>
  <si>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</si>
  <si>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</si>
  <si>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</si>
  <si>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</si>
  <si>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</si>
  <si>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</si>
  <si>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</si>
  <si>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</si>
  <si>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</si>
  <si>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</si>
  <si>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</si>
  <si>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</si>
  <si>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</si>
  <si>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</si>
  <si>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</si>
  <si>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</si>
  <si>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</si>
  <si>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</si>
  <si>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</si>
  <si>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</si>
  <si>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</si>
  <si>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</si>
  <si>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</si>
  <si>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</si>
  <si>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</si>
  <si>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</si>
  <si>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</si>
  <si>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</si>
  <si>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</si>
  <si>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</si>
  <si>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</si>
  <si>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</si>
  <si>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</si>
  <si>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</si>
  <si>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</si>
  <si>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</si>
  <si>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</si>
  <si>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</si>
  <si>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</si>
  <si>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</si>
  <si>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</si>
  <si>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</si>
  <si>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</si>
  <si>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</si>
  <si>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</si>
  <si>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</si>
  <si>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</si>
  <si>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</si>
  <si>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</si>
  <si>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</si>
  <si>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</si>
  <si>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</si>
  <si>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</si>
  <si>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</si>
  <si>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</si>
  <si>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</si>
  <si>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</si>
  <si>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</si>
  <si>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</si>
  <si>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</si>
  <si>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</si>
  <si>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</si>
  <si>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</si>
  <si>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</si>
  <si>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</si>
  <si>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</si>
  <si>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</si>
  <si>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</si>
  <si>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</si>
  <si>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</si>
  <si>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</si>
  <si>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</si>
  <si>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</si>
  <si>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</si>
  <si>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</si>
  <si>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</si>
  <si>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</si>
  <si>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</si>
  <si>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</si>
  <si>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</si>
  <si>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</si>
  <si>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</si>
  <si>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</si>
  <si>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</si>
  <si>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</si>
  <si>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</si>
  <si>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</si>
  <si>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</si>
  <si>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</si>
  <si>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</si>
  <si>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</si>
  <si>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</si>
  <si>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</si>
  <si>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</si>
  <si>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</si>
  <si>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</si>
  <si>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</si>
  <si>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</si>
  <si>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</si>
  <si>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</si>
  <si>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</si>
  <si>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</si>
  <si>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</si>
  <si>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</si>
  <si>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</si>
  <si>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</si>
  <si>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</si>
  <si>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</si>
  <si>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</si>
  <si>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</si>
  <si>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</si>
  <si>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</si>
  <si>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</si>
  <si>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</si>
  <si>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</si>
  <si>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</si>
  <si>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</si>
  <si>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</si>
  <si>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</si>
  <si>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</si>
  <si>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</si>
  <si>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</si>
  <si>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</si>
  <si>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</si>
  <si>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</si>
  <si>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</si>
  <si>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</si>
  <si>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</si>
  <si>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</si>
  <si>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</si>
  <si>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</si>
  <si>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</si>
  <si>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</si>
  <si>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</si>
  <si>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</si>
  <si>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</si>
  <si>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</si>
  <si>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</si>
  <si>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</si>
  <si>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</si>
  <si>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</si>
  <si>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</si>
  <si>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</si>
  <si>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</si>
  <si>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</si>
  <si>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</si>
  <si>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</si>
  <si>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</si>
  <si>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</si>
  <si>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</si>
  <si>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</si>
  <si>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</si>
  <si>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</si>
  <si>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</si>
  <si>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</si>
  <si>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</si>
  <si>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</si>
  <si>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</si>
  <si>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</si>
  <si>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</si>
  <si>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</si>
  <si>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</si>
  <si>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</si>
  <si>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</si>
  <si>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</si>
  <si>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</si>
  <si>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</si>
  <si>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</si>
  <si>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</si>
  <si>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</si>
  <si>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</si>
  <si>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</si>
  <si>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</si>
  <si>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</si>
  <si>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</si>
  <si>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</si>
  <si>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</si>
  <si>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</si>
  <si>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</si>
  <si>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</si>
  <si>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</si>
  <si>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</si>
  <si>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</si>
  <si>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</si>
  <si>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</si>
  <si>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</si>
  <si>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</si>
  <si>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</si>
  <si>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</si>
  <si>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</si>
  <si>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</si>
  <si>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</si>
  <si>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</si>
  <si>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</si>
  <si>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</si>
  <si>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</si>
  <si>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</si>
  <si>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</si>
  <si>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</si>
  <si>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</si>
  <si>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</si>
  <si>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</si>
  <si>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</si>
  <si>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</si>
  <si>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</si>
  <si>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</si>
  <si>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</si>
  <si>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</si>
  <si>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</si>
  <si>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</si>
  <si>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</si>
  <si>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</si>
  <si>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</si>
  <si>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</si>
  <si>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</si>
  <si>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</si>
  <si>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</si>
  <si>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</si>
  <si>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</si>
  <si>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</si>
  <si>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</si>
  <si>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</si>
  <si>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</si>
  <si>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</si>
  <si>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</si>
  <si>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</si>
  <si>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</si>
  <si>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</si>
  <si>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</si>
  <si>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</si>
  <si>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</si>
  <si>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</si>
  <si>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</si>
  <si>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</si>
  <si>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</si>
  <si>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</si>
  <si>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</si>
  <si>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</si>
  <si>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</si>
  <si>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</si>
  <si>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</si>
  <si>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</si>
  <si>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</si>
  <si>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</si>
  <si>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</si>
  <si>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</si>
  <si>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</si>
  <si>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</si>
  <si>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</si>
  <si>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</si>
  <si>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</si>
  <si>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</si>
  <si>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</si>
  <si>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</si>
  <si>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</si>
  <si>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</si>
  <si>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</si>
  <si>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</si>
  <si>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</si>
  <si>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</si>
  <si>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</si>
  <si>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</si>
  <si>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</si>
  <si>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</si>
  <si>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</si>
  <si>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</si>
  <si>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</si>
  <si>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</si>
  <si>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</si>
  <si>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</si>
  <si>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</si>
  <si>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</si>
  <si>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</si>
  <si>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</si>
  <si>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</si>
  <si>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</si>
  <si>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</si>
  <si>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</si>
  <si>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</si>
  <si>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</si>
  <si>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</si>
  <si>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</si>
  <si>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</si>
  <si>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</si>
  <si>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</si>
  <si>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</si>
  <si>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</si>
  <si>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</si>
  <si>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</si>
  <si>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</si>
  <si>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</si>
  <si>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</si>
  <si>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</si>
  <si>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</si>
  <si>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</si>
  <si>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</si>
  <si>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</si>
  <si>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</si>
  <si>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</si>
  <si>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</si>
  <si>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</si>
  <si>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</si>
  <si>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</si>
  <si>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</si>
  <si>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</si>
  <si>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</si>
  <si>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</si>
  <si>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</si>
  <si>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</si>
  <si>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</si>
  <si>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</si>
  <si>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</si>
  <si>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</si>
  <si>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</si>
  <si>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</si>
  <si>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</si>
  <si>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</si>
  <si>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</si>
  <si>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</si>
  <si>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</si>
  <si>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</si>
  <si>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</si>
  <si>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</si>
  <si>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</si>
  <si>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</si>
  <si>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</si>
  <si>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</si>
  <si>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</si>
  <si>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</si>
  <si>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</si>
  <si>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</si>
  <si>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</si>
  <si>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</si>
  <si>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</si>
  <si>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</si>
  <si>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</si>
  <si>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</si>
  <si>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</si>
  <si>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</si>
  <si>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</si>
  <si>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</si>
  <si>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</si>
  <si>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</si>
  <si>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</si>
  <si>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</si>
  <si>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</si>
  <si>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</si>
  <si>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</si>
  <si>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</si>
  <si>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</si>
  <si>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</si>
  <si>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</si>
  <si>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</si>
  <si>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</si>
  <si>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</si>
  <si>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</si>
  <si>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</si>
  <si>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</si>
  <si>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</si>
  <si>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</si>
  <si>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</si>
  <si>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</si>
  <si>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</si>
  <si>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</si>
  <si>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</si>
  <si>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</si>
  <si>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</si>
  <si>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</si>
  <si>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</si>
  <si>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</si>
  <si>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</si>
  <si>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</si>
  <si>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</si>
  <si>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</si>
  <si>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</si>
  <si>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</si>
  <si>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</si>
  <si>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</si>
  <si>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</si>
  <si>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</si>
  <si>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</si>
  <si>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</si>
  <si>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</si>
  <si>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</si>
  <si>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</si>
  <si>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</si>
  <si>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</si>
  <si>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</si>
  <si>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</si>
  <si>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</si>
  <si>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</si>
  <si>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</si>
  <si>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</si>
  <si>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</si>
  <si>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</si>
  <si>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</si>
  <si>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</si>
  <si>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</si>
  <si>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</si>
  <si>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</si>
  <si>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</si>
  <si>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</si>
  <si>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</si>
  <si>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</si>
  <si>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</si>
  <si>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</si>
  <si>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</si>
  <si>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</si>
  <si>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</si>
  <si>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</si>
  <si>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</si>
  <si>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</si>
  <si>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</si>
  <si>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</si>
  <si>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</si>
  <si>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</si>
  <si>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</si>
  <si>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</si>
  <si>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</si>
  <si>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</si>
  <si>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</si>
  <si>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</si>
  <si>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</si>
  <si>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</si>
  <si>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</si>
  <si>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</si>
  <si>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</si>
  <si>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</si>
  <si>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</si>
  <si>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</si>
  <si>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</si>
  <si>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</si>
  <si>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</si>
  <si>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</si>
  <si>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</si>
  <si>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</si>
  <si>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</si>
  <si>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</si>
  <si>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</si>
  <si>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</si>
  <si>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</si>
  <si>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</si>
  <si>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</si>
  <si>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</si>
  <si>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</si>
  <si>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</si>
  <si>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</si>
  <si>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</si>
  <si>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</si>
  <si>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</si>
  <si>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</si>
  <si>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</si>
  <si>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</si>
  <si>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</si>
  <si>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</si>
  <si>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</si>
  <si>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</si>
  <si>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</si>
  <si>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</si>
  <si>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</si>
  <si>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</si>
  <si>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</si>
  <si>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</si>
  <si>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</si>
  <si>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</si>
  <si>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</si>
  <si>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</si>
  <si>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</si>
  <si>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</si>
  <si>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</si>
  <si>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</si>
  <si>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</si>
  <si>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</si>
  <si>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</si>
  <si>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</si>
  <si>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</si>
  <si>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</si>
  <si>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</si>
  <si>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</si>
  <si>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</si>
  <si>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</si>
  <si>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</si>
  <si>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</si>
  <si>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</si>
  <si>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</si>
  <si>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</si>
  <si>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</si>
  <si>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</si>
  <si>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</si>
  <si>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</si>
  <si>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</si>
  <si>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</si>
  <si>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</si>
  <si>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</si>
  <si>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</si>
  <si>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</si>
  <si>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</si>
  <si>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</si>
  <si>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</si>
  <si>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</si>
  <si>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</si>
  <si>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</si>
  <si>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</si>
  <si>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</si>
  <si>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</si>
  <si>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</si>
  <si>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</si>
  <si>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</si>
  <si>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</si>
  <si>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</si>
  <si>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</si>
  <si>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</si>
  <si>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</si>
  <si>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</si>
  <si>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</si>
  <si>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</si>
  <si>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</si>
  <si>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</si>
  <si>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</si>
  <si>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</si>
  <si>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</si>
  <si>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</si>
  <si>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</si>
  <si>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</si>
  <si>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</si>
  <si>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</si>
  <si>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</si>
  <si>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</si>
  <si>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</si>
  <si>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</si>
  <si>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</si>
  <si>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</si>
  <si>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</si>
  <si>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</si>
  <si>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</si>
  <si>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</si>
  <si>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</si>
  <si>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</si>
  <si>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</si>
  <si>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</si>
  <si>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</si>
  <si>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</si>
  <si>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</si>
  <si>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</si>
  <si>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</si>
  <si>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</si>
  <si>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</si>
  <si>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</si>
  <si>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</si>
  <si>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</si>
  <si>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</si>
  <si>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</si>
  <si>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</si>
  <si>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</si>
  <si>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</si>
  <si>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</si>
  <si>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</si>
  <si>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</si>
  <si>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</si>
  <si>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</si>
  <si>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</si>
  <si>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</si>
  <si>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</si>
  <si>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</si>
  <si>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</si>
  <si>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</si>
  <si>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</si>
  <si>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</si>
  <si>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</si>
  <si>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</si>
  <si>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</si>
  <si>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</si>
  <si>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</si>
  <si>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</si>
  <si>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</si>
  <si>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</si>
  <si>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</si>
  <si>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</si>
  <si>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</si>
  <si>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</si>
  <si>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</si>
  <si>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</si>
  <si>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</si>
  <si>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</si>
  <si>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</si>
  <si>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</si>
  <si>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</si>
  <si>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</si>
  <si>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</si>
  <si>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</si>
  <si>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</si>
  <si>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</si>
  <si>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</si>
  <si>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</si>
  <si>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</si>
  <si>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</si>
  <si>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</si>
  <si>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</si>
  <si>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</si>
  <si>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</si>
  <si>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</si>
  <si>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</si>
  <si>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</si>
  <si>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</si>
  <si>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</si>
  <si>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</si>
  <si>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</si>
  <si>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</si>
  <si>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</si>
  <si>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</si>
  <si>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</si>
  <si>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</si>
  <si>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</si>
  <si>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</si>
  <si>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</si>
  <si>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</si>
  <si>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</si>
  <si>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</si>
  <si>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</si>
  <si>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</si>
  <si>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</si>
  <si>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</si>
  <si>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</si>
  <si>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</si>
  <si>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</si>
  <si>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</si>
  <si>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</si>
  <si>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</si>
  <si>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</si>
  <si>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</si>
  <si>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</si>
  <si>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</si>
  <si>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</si>
  <si>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</si>
  <si>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</si>
  <si>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</si>
  <si>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</si>
  <si>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</si>
  <si>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</si>
  <si>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</si>
  <si>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</si>
  <si>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</si>
  <si>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</si>
  <si>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</si>
  <si>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</si>
  <si>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</si>
  <si>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</si>
  <si>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</si>
  <si>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</si>
  <si>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</si>
  <si>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</si>
  <si>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</si>
  <si>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</si>
  <si>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</si>
  <si>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</si>
  <si>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</si>
  <si>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</si>
  <si>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</si>
  <si>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</si>
  <si>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</si>
  <si>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</si>
  <si>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</si>
  <si>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</si>
  <si>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</si>
  <si>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</si>
  <si>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</si>
  <si>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</si>
  <si>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</si>
  <si>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</si>
  <si>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</si>
  <si>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</si>
  <si>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</si>
  <si>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</si>
  <si>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</si>
  <si>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</si>
  <si>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</si>
  <si>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</si>
  <si>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</si>
  <si>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</si>
  <si>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</si>
  <si>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</si>
  <si>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</si>
  <si>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</si>
  <si>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</si>
  <si>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</si>
  <si>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</si>
  <si>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</si>
  <si>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</si>
  <si>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</si>
  <si>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</si>
  <si>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</si>
  <si>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</si>
  <si>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</si>
  <si>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</si>
  <si>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</si>
  <si>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</si>
  <si>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</si>
  <si>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</si>
  <si>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</si>
  <si>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</si>
  <si>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</si>
  <si>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</si>
  <si>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</si>
  <si>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</si>
  <si>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</si>
  <si>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</si>
  <si>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</si>
  <si>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</si>
  <si>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</si>
  <si>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</si>
  <si>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</si>
  <si>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</si>
  <si>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</si>
  <si>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</si>
  <si>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</si>
  <si>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</si>
  <si>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</si>
  <si>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</si>
  <si>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</si>
  <si>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</si>
  <si>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</si>
  <si>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</si>
  <si>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</si>
  <si>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</si>
  <si>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</si>
  <si>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</si>
  <si>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</si>
  <si>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</si>
  <si>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</si>
  <si>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</si>
  <si>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</si>
  <si>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</si>
  <si>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</si>
  <si>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</si>
  <si>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</si>
  <si>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</si>
  <si>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</si>
  <si>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</si>
  <si>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</si>
  <si>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</si>
  <si>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</si>
  <si>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</si>
  <si>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</si>
  <si>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</si>
  <si>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</si>
  <si>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</si>
  <si>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</si>
  <si>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</si>
  <si>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</si>
  <si>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</si>
  <si>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</si>
  <si>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</si>
  <si>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</si>
  <si>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</si>
  <si>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</si>
  <si>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</si>
  <si>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</si>
  <si>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</si>
  <si>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</si>
  <si>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</si>
  <si>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</si>
  <si>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</si>
  <si>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</si>
  <si>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</si>
  <si>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</si>
  <si>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</si>
  <si>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</si>
  <si>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</si>
  <si>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</si>
  <si>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</si>
  <si>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</si>
  <si>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</si>
  <si>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</si>
  <si>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</si>
  <si>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</si>
  <si>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</si>
  <si>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</si>
  <si>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</si>
  <si>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</si>
  <si>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</si>
  <si>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</si>
  <si>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</si>
  <si>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</si>
  <si>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</si>
  <si>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</si>
  <si>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</si>
  <si>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</si>
  <si>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</si>
  <si>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</si>
  <si>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</si>
  <si>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</si>
  <si>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</si>
  <si>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</si>
  <si>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</si>
  <si>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</si>
  <si>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</si>
  <si>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</si>
  <si>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</si>
  <si>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</si>
  <si>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</si>
  <si>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</si>
  <si>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</si>
  <si>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</si>
  <si>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</si>
  <si>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</si>
  <si>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</si>
  <si>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</si>
  <si>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</si>
  <si>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</si>
  <si>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</si>
  <si>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</si>
  <si>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</si>
  <si>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</si>
  <si>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</si>
  <si>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</si>
  <si>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</si>
  <si>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</si>
  <si>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</si>
  <si>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</si>
  <si>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</si>
  <si>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</si>
  <si>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</si>
  <si>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</si>
  <si>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</si>
  <si>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</si>
  <si>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</si>
  <si>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</si>
  <si>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</si>
  <si>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</si>
  <si>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</si>
  <si>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</si>
  <si>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</si>
  <si>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</si>
  <si>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</si>
  <si>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</si>
  <si>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</si>
  <si>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</si>
  <si>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</si>
  <si>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</si>
  <si>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</si>
  <si>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</si>
  <si>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</si>
  <si>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</si>
  <si>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</si>
  <si>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</si>
  <si>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</si>
  <si>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</si>
  <si>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</si>
  <si>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</si>
  <si>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</si>
  <si>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</si>
  <si>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</si>
  <si>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</si>
  <si>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</si>
  <si>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</si>
  <si>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</si>
  <si>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</si>
  <si>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</si>
  <si>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</si>
  <si>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</si>
  <si>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</si>
  <si>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</si>
  <si>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</si>
  <si>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</si>
  <si>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</si>
  <si>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</si>
  <si>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</si>
  <si>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</si>
  <si>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</si>
  <si>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</si>
  <si>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</si>
  <si>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</si>
  <si>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</si>
  <si>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</si>
  <si>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</si>
  <si>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</si>
  <si>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</si>
  <si>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</si>
  <si>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</si>
  <si>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</si>
  <si>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</si>
  <si>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</si>
  <si>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</si>
  <si>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</si>
  <si>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</si>
  <si>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</si>
  <si>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</si>
  <si>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</si>
  <si>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</si>
  <si>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</si>
  <si>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</si>
  <si>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</si>
  <si>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</si>
  <si>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</si>
  <si>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</si>
  <si>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</si>
  <si>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</si>
  <si>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</si>
  <si>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</si>
  <si>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</si>
  <si>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</si>
  <si>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</si>
  <si>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</si>
  <si>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</si>
  <si>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</si>
  <si>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</si>
  <si>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</si>
  <si>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</si>
  <si>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</si>
  <si>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</si>
  <si>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</si>
  <si>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</si>
  <si>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</si>
  <si>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</si>
  <si>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</si>
  <si>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</si>
  <si>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</si>
  <si>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</si>
  <si>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</si>
  <si>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</si>
  <si>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</si>
  <si>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</si>
  <si>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</si>
  <si>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</si>
  <si>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</si>
  <si>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</si>
  <si>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</si>
  <si>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49-CONSTRUCCIÓN DE 26 PLANTELES ESCOLARES EN EL DISTRITO NACIONAL</t>
  </si>
  <si>
    <t>74-CONSTRUCCIÓN DE 1 ESTANCIAS INFANTILES EN LA PROVINCIA DE BAHORUCO (FASE 3)</t>
  </si>
  <si>
    <t>77-AMPLIACIÓN  Y REHABILITACION DE 18 PLANTELES ESCOLARES EN LA PROVINCIA BARAHONA</t>
  </si>
  <si>
    <t>02-RECONSTRUCCIÓN FORTALEZA BELLER ERD, MUNICIPIO DAJABON, PROVINCIA DAJABON</t>
  </si>
  <si>
    <t>09-AMPLIACIÓN DEL PLANTEL EDUCATIVO PARA INICIAL FRANCISCO JAVIER UREÑA CANELA, MUNICIPIO DAJABÓN, PROVINCIA DAJABÓN.</t>
  </si>
  <si>
    <t>79-CONSTRUCCIÓN DE 1 ESTANCIAS INFANTILES EN LA PROVINCIA DE DUARTE (FASE 3)</t>
  </si>
  <si>
    <t>77-CONSTRUCCIÓN DE 1 ESTANCIA INFANTIL EN LA PROVINCIA DE ELÍAS PIÑA (FASE 3)</t>
  </si>
  <si>
    <t>24-AMPLIACIÓN DEL PLANTEL EDUCATIVO PARA INICIAL ISABEL MARÍA CORONA, MUNICIPIO MOCA, PROVINCIA ESPAILLAT.</t>
  </si>
  <si>
    <t>25-AMPLIACIÓN DEL PLANTEL EDUCATIVO PARA INICIAL PROF. MARÍA FACUNDA GUZMÁN BENCOSME, MUNICIPIO MOCA, PROVINCIA ESPAILLAT.</t>
  </si>
  <si>
    <t>46-CONSTRUCCIÓN  DE 1 ESTANCIA INFANTIL EN LA PROVINCIA ESPAILLAT (FASE 2)</t>
  </si>
  <si>
    <t>41-CONSTRUCCIÓN DE PLANTELES EDUCATIVOS EN LA PROVINCIA DE INDEPENDENCIA (FASE 2)</t>
  </si>
  <si>
    <t>04-AMPLIACIÓN DEL PLANTEL EDUCATIVO PARA INICIAL EL GUANITO, MUNICIPIO HIGÜEY, PROVINCIA LA ALTAGRACIA.</t>
  </si>
  <si>
    <t>09-AMPLIACIÓN DEL PLANTEL EDUCATIVO PARA INICIAL HERMANAS MIRABAL, MUNICIPIO HIGÜEY, PROVINCIA LA ALTAGRACIA.</t>
  </si>
  <si>
    <t>43-CONSTRUCCIÓN DE PLANTELES EDUCATIVOS EN LA PROVINCIA DE LA ROMANA (FASE 2)</t>
  </si>
  <si>
    <t>14-CONSTRUCCIÓN DE PLANTELES EDUCATIVOS EN LA PROVINCIA LA VEGA (FASE 3)</t>
  </si>
  <si>
    <t>65-CONSTRUCCIÓN DE 1 ESTANCIAS INFANTILES EN LA PROVINCIA DE MARIA TRINIDAD SÁNCHEZ (FASE 3)</t>
  </si>
  <si>
    <t>04-CONSTRUCCIÓN INFRAESTRUCTURAS PARA EL BATALLÓN DE INFANTERÍA, ERD, MUNICIPIO IMBERT, PROVINCIA PUERTO PLATA</t>
  </si>
  <si>
    <t>36-AMPLIACIÓN DE PLANTELES DUCATIVOS EN LA PROVINCA PUERTO PLATA (FASE 3)</t>
  </si>
  <si>
    <t>54-AMPLIACIÓN Y REHABILITACION DE 17 PLANTELES ESCOLARES EN LA PROVINCIA HERMANAS MIRABAL</t>
  </si>
  <si>
    <t>33-CONSTRUCCIÓN DE 43 PLANTELES ESCOLARES EN LA PROVINCIA SAN CRISTOBAL</t>
  </si>
  <si>
    <t>75-CONSTRUCCIÓN DE 11 PLANTELES ESCOLARES EN LA PROVINCIA SANCHEZ RAMIREZ</t>
  </si>
  <si>
    <t>29-CONSTRUCCIÓN DE 10 ESTANCIAS INFANTILES EN LA PROVINCIA SANTIAGO</t>
  </si>
  <si>
    <t>38-CONSTRUCCIÓN DE 46 PLANTELES ESCOLARES EN LA PROVINCIA SANTIAGO</t>
  </si>
  <si>
    <t>58-AMPLIACIÓN Y REHABILITACION DE 6 PLANTELES ESCOLARES EN LA  PROVINCIA MONSEÑOR NOUEL</t>
  </si>
  <si>
    <t>05-REMODELACIÓN INFRAESTRUCTURAS DEL 1ER ESCUADRÓN DE CABALLERÍA AÉREA, ERD, SECCIÓN EL HIGUERO, MUNICIPIO SANTO DOMINGO NORTE, PROVINCIA SANTO DOMINGO</t>
  </si>
  <si>
    <t>18-AMPLIACIÓN DEL PLANTEL EDUCATIVO PARA INICIAL MARÍA CONCEPCIÓN BONA, MUNICIPIO BOCA CHICA, PROVINCIA SANTO DOMINGO.</t>
  </si>
  <si>
    <t>34-CONSTRUCCIÓN DE 36 ESTANCIAS INFANTILES EN LA PROVINCIA SANTO DOMINGO (FASE 2)</t>
  </si>
  <si>
    <t>39-CONSTRUCCIÓN DE 78 PLANTELES ESCOLARES EN LA PROVINCIA SANTO DOMINGO</t>
  </si>
  <si>
    <t>69-AMPLIACIÓN DEL PLANTEL EDUCATIVO PARA INICIAL JUAN REYES SANTANA, MUNICIPIO SANTO DOMINGO ESTE, PROVINCIA SANTO DOMINGO.</t>
  </si>
  <si>
    <t>Ejecución 1ro de enero - 01 de agosto de 2025*</t>
  </si>
  <si>
    <t>* Fecha de imputación al 01 de agosto de 2025 y fecha de registro al 04 de agosto de 2025. La fecha de imputación representa los gastos o ingresos en el momento de su ejecución, mientras que la fecha de registro representa el momento de su registro en el sistema, en la medida que se van regularizando los pagos.</t>
  </si>
  <si>
    <t xml:space="preserve">      Ejecución 1ro de enero - 01 de agosto de 2025 (fecha de imputación)</t>
  </si>
  <si>
    <t>Ejecución 1ro de enero - 04 de agosto de 2025 (fecha de registro)</t>
  </si>
  <si>
    <t>04-CONSTRUCCIÓN DE 14 ESTANCIAS INFANTILES DE LA PROVINCIA DISTRITO NACIONAL</t>
  </si>
  <si>
    <t>31-AMPLIACIÓN DE PLANTELES EDUCATIVOS EN LA PROVINCIA DISTRITO NACIONAL (FASE 3)</t>
  </si>
  <si>
    <t>26-CONSTRUCCIÓN DE 2 ESTANCIAS INFANTILES EN LA PROVINCIA AZUA</t>
  </si>
  <si>
    <t>46-AMPLIACIÓN  Y REHABILITACION DE 12 PLANTELES ESCOLARES EN LA PROVINCIA BAHORUCO</t>
  </si>
  <si>
    <t>42-CONSTRUCCIÓN  DE 3 ESTANCIAS INFANTILES EN LA PROVINCIA DE LA ALTAGRACIA (FASE 2)</t>
  </si>
  <si>
    <t>30-CONSTRUCCIÓN DE 15 PLANTELES ESCOLARES EN LA PROVINCIA PERAVIA</t>
  </si>
  <si>
    <t>09-AMPLIACIÓN DEL PLANTEL EDUCATIVO PARA INICIAL LOS GUANDULES, MUNICIPIO SAN PEDRO DE MACORÍS, PROVINCIA SAN PEDRO DE MACORÍS.</t>
  </si>
  <si>
    <t>70-AMPLIACIÓN  Y REHABILITACION DE 12 PLANTELES ESCOLARES EN LA PROVINCIA SANTIAGO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</si>
</sst>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2">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ont>
  </fonts>
  <fills count="47">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
      <patternFill patternType="solid">
        <fgColor theme="6" tint="0.59999389629810485"/>
        <bgColor indexed="64"/>
      </patternFill>
    </fill>
  </fills>
  <borders count="27">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6">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19"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1" xfId="0" applyFont="1" applyFill="1" applyBorder="1" applyAlignment="1">
      <alignment horizontal="center" wrapText="1"/>
    </xf>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0" xfId="749" applyNumberFormat="1" applyFont="1" applyFill="1" applyBorder="1" applyAlignment="1">
      <alignment vertical="center"/>
    </xf>
    <xf numFmtId="0" fontId="51" fillId="0" borderId="0" xfId="0" applyFont="1" applyAlignment="1">
      <alignment horizontal="left" vertical="center"/>
    </xf>
    <xf numFmtId="0" fontId="59" fillId="4" borderId="19"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19" xfId="1" applyNumberFormat="1" applyFont="1" applyFill="1" applyBorder="1" applyAlignment="1">
      <alignment horizontal="right" vertical="center" wrapText="1"/>
    </xf>
    <xf numFmtId="165" fontId="55" fillId="4" borderId="19" xfId="1" applyNumberFormat="1" applyFont="1" applyFill="1" applyBorder="1" applyAlignment="1">
      <alignment horizontal="right" vertical="center" wrapText="1"/>
    </xf>
    <xf numFmtId="0" fontId="50" fillId="46" borderId="0" xfId="0" applyFont="1" applyFill="1" applyAlignment="1">
      <alignment horizontal="left" indent="1"/>
    </xf>
    <xf numFmtId="176" fontId="50" fillId="46" borderId="0" xfId="0" applyNumberFormat="1" applyFont="1" applyFill="1"/>
    <xf numFmtId="176" fontId="51" fillId="0" borderId="0" xfId="0" applyNumberFormat="1" applyFont="1"/>
    <xf numFmtId="176" fontId="52" fillId="3" borderId="0" xfId="0" applyNumberFormat="1" applyFont="1" applyFill="1"/>
    <xf numFmtId="0" fontId="40" fillId="0" borderId="0" xfId="0" applyFont="1" applyAlignment="1">
      <alignment horizontal="left" indent="3"/>
    </xf>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0" fontId="61" fillId="0" borderId="0" xfId="0" applyFont="1"/>
    <xf numFmtId="0" fontId="61" fillId="0" borderId="0" xfId="0" applyFont="1" applyAlignment="1">
      <alignment horizontal="left"/>
    </xf>
    <xf numFmtId="176" fontId="61" fillId="0" borderId="0" xfId="0" applyNumberFormat="1" applyFont="1"/>
    <xf numFmtId="0" fontId="61" fillId="0" borderId="0" xfId="0" applyFont="1" applyAlignment="1">
      <alignment horizontal="left" indent="1"/>
    </xf>
    <xf numFmtId="0" fontId="61" fillId="0" borderId="0" xfId="0" applyFont="1" applyAlignment="1">
      <alignment horizontal="left" indent="2"/>
    </xf>
    <xf numFmtId="0" fontId="61" fillId="0" borderId="0" xfId="0" applyFont="1" applyAlignment="1">
      <alignment horizontal="left" indent="3"/>
    </xf>
    <xf numFmtId="0" fontId="61" fillId="0" borderId="0" xfId="0" pivotButton="1" applyFont="1"/>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856" applyNumberFormat="1" applyFont="1" applyFill="1" applyAlignment="1">
      <alignment horizontal="center" vertic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40" fillId="0" borderId="0" xfId="0" applyFont="1" applyAlignment="1">
      <alignment horizontal="right" indent="3"/>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981338</xdr:colOff>
      <xdr:row>4</xdr:row>
      <xdr:rowOff>16089</xdr:rowOff>
    </xdr:from>
    <xdr:ext cx="1576228" cy="80687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115313" y="1006689"/>
          <a:ext cx="1576228" cy="806872"/>
        </a:xfrm>
        <a:prstGeom prst="rect">
          <a:avLst/>
        </a:prstGeom>
      </xdr:spPr>
    </xdr:pic>
    <xdr:clientData/>
  </xdr:oneCellAnchor>
  <xdr:oneCellAnchor>
    <xdr:from>
      <xdr:col>0</xdr:col>
      <xdr:colOff>352623</xdr:colOff>
      <xdr:row>4</xdr:row>
      <xdr:rowOff>21169</xdr:rowOff>
    </xdr:from>
    <xdr:ext cx="1518016" cy="740832"/>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52623" y="1011769"/>
          <a:ext cx="1518016" cy="74083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17418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213292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879072</xdr:colOff>
      <xdr:row>7</xdr:row>
      <xdr:rowOff>19262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186690</xdr:colOff>
      <xdr:row>3</xdr:row>
      <xdr:rowOff>139065</xdr:rowOff>
    </xdr:from>
    <xdr:to>
      <xdr:col>1</xdr:col>
      <xdr:colOff>1810616</xdr:colOff>
      <xdr:row>7</xdr:row>
      <xdr:rowOff>57997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348740" y="958215"/>
          <a:ext cx="1620116" cy="8619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982980</xdr:colOff>
      <xdr:row>2</xdr:row>
      <xdr:rowOff>62866</xdr:rowOff>
    </xdr:from>
    <xdr:to>
      <xdr:col>4</xdr:col>
      <xdr:colOff>208282</xdr:colOff>
      <xdr:row>6</xdr:row>
      <xdr:rowOff>20989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83805" y="691516"/>
          <a:ext cx="1768477" cy="859188"/>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207645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1659940</xdr:colOff>
      <xdr:row>7</xdr:row>
      <xdr:rowOff>91440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1313914</xdr:colOff>
      <xdr:row>7</xdr:row>
      <xdr:rowOff>20956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15240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12</xdr:row>
      <xdr:rowOff>55245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205740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831638</xdr:colOff>
      <xdr:row>2</xdr:row>
      <xdr:rowOff>182881</xdr:rowOff>
    </xdr:from>
    <xdr:to>
      <xdr:col>5</xdr:col>
      <xdr:colOff>472442</xdr:colOff>
      <xdr:row>7</xdr:row>
      <xdr:rowOff>98214</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8556413" y="935356"/>
          <a:ext cx="1688679" cy="991658"/>
        </a:xfrm>
        <a:prstGeom prst="rect">
          <a:avLst/>
        </a:prstGeom>
      </xdr:spPr>
    </xdr:pic>
    <xdr:clientData/>
  </xdr:twoCellAnchor>
  <xdr:twoCellAnchor editAs="oneCell">
    <xdr:from>
      <xdr:col>0</xdr:col>
      <xdr:colOff>507791</xdr:colOff>
      <xdr:row>2</xdr:row>
      <xdr:rowOff>180131</xdr:rowOff>
    </xdr:from>
    <xdr:to>
      <xdr:col>2</xdr:col>
      <xdr:colOff>436245</xdr:colOff>
      <xdr:row>6</xdr:row>
      <xdr:rowOff>171661</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507791" y="932606"/>
          <a:ext cx="1460074" cy="818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96308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82169" y="997555"/>
          <a:ext cx="1758141" cy="886823"/>
        </a:xfrm>
        <a:prstGeom prst="rect">
          <a:avLst/>
        </a:prstGeom>
      </xdr:spPr>
    </xdr:pic>
    <xdr:clientData/>
  </xdr:twoCellAnchor>
  <xdr:twoCellAnchor editAs="oneCell">
    <xdr:from>
      <xdr:col>5</xdr:col>
      <xdr:colOff>1215178</xdr:colOff>
      <xdr:row>3</xdr:row>
      <xdr:rowOff>78771</xdr:rowOff>
    </xdr:from>
    <xdr:to>
      <xdr:col>7</xdr:col>
      <xdr:colOff>17154</xdr:colOff>
      <xdr:row>7</xdr:row>
      <xdr:rowOff>91440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2538498" y="888396"/>
          <a:ext cx="1747106" cy="879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874.417810069448" createdVersion="8" refreshedVersion="8" minRefreshableVersion="3" recordCount="9678" xr:uid="{28D96AA1-DFE8-42BB-9EF3-AB506BEF187B}">
  <cacheSource type="worksheet">
    <worksheetSource ref="A1:T9679" sheet="Hoja1"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17"/>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57725407818.20999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678">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888739032"/>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81466664"/>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20817328"/>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20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27396384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25126672"/>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35333336"/>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22717336"/>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4466664"/>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23524904"/>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71766672"/>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29933336"/>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2240004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26049992"/>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5733336"/>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1666664"/>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6000008"/>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4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2566672"/>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2016672"/>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27196952"/>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846668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1247862208.1599998"/>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70961284.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151259549.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357587623.66000003"/>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348496091.85999995"/>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45486663.359999992"/>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107924948.84"/>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111037891.19"/>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7392402.23"/>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20714865.239999998"/>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165819149.75"/>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35209097.840000004"/>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60147225.5"/>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47609752.069999993"/>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884145.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7217123"/>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945832.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3895045.52"/>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1173357.2"/>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68496563"/>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13266986.18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290189083.20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10089801.56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949791.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19841067.34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44036989.95999998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5923285.709999998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432331.4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191163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21922312.85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0626346.04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6972315.41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3954372.94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464961.7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1311140.569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961298.3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165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960503.65999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144445.1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29742.44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1875432.5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9737387.2499999981"/>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916713806.23000014"/>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142327468.7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132941638.92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15246058.659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10911765.07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10662242.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673031.6000000000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11588259.34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13220612.54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3668226.83999999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26275776.55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17468773.77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1724847.53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453537.0899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1326969.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41915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2917.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59700.670000000006"/>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14966623.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6289185.0699999975"/>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192988659.19000006"/>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42505968.37000000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29367767.259999998"/>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8843974.4199999999"/>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3310063.62"/>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2026547.4"/>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3756879.97"/>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214801.7599999998"/>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209566.18000000002"/>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2639212.91"/>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1647441.8"/>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663768.96"/>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2283198.8599999994"/>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228958.76"/>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29997.96"/>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27636.639999999999"/>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5264922.8499999996"/>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2385262.9500000002"/>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271534858.19000006"/>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65005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40156632.63000001"/>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39619824.020000011"/>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6407788.4500000011"/>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7309474.5600000005"/>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490785.77"/>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6893151.54"/>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11230863"/>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4074481.7299999995"/>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17280526.55000000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3729421.86"/>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1113404.7999999998"/>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27317"/>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590663.4"/>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32549.55"/>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320008.62"/>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360688.89"/>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7912561.7999999998"/>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4647727.1800000016"/>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18463180.719999999"/>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22160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2174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340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2815009.5599999996"/>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3359619.489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11607657.23999999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12398942.789999999"/>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438002.5"/>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1149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35907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89900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200305"/>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49135.199999999997"/>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1196513.83"/>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90441.1"/>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437832.05"/>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158057181.88000003"/>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5657400.7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34871925.82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22279124.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645488.0200000001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7693821.560000000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18333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5319165.8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1284178.0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14843351.4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6151821.91999999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3788794.229999999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10507590.85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10462418.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960076.1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546421.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6673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253628.3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10412575.07"/>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8000708.869999999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449228.8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360076979.97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57374990.55999997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52518473.33000001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58280166.89999998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9676523.400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118503918.42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1144382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32113572.94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58635756.84000001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21346133.32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175233148.18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29354207.22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46674305.88999999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895538.8299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1421419.7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93026689.45999997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15076476.8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19753249.71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68921938.53999999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157695263.01000005"/>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1579150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2358878.9000000004"/>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4702325.1500000004"/>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74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757206"/>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171075045.91000003"/>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26225294.659999996"/>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22444758.700000007"/>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13229770.760000002"/>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287963.42"/>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667222.19999999995"/>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86576017"/>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10058790.1"/>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3107332.16"/>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36934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6713271.5999999996"/>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1893335643.6200001"/>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1682323.76"/>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774593.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1548791"/>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10602362.369999999"/>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7230799.8700000001"/>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58876282.459999993"/>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186041360.57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22809021.870000001"/>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21031942.75"/>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5340765.2699999996"/>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535632.67999999993"/>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65185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6478396.43"/>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1123179.7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3981290.5800000005"/>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12302413.92"/>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5413077.9000000004"/>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550822.81999999995"/>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343834.3"/>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2882594.79"/>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0592686.620000001"/>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68914380.199999988"/>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blank)"/>
    <s v="99 - MULTIPROVINCIAL"/>
    <n v="0"/>
    <n v="3388.68"/>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449818808.35000008"/>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265572516.47000003"/>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67751330.900000036"/>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130988932.05000004"/>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7126479.2599999998"/>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4808513.2300000004"/>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8285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7768394.2899999991"/>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85715385.61999999"/>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85140557.230000004"/>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237778.97"/>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56585964.43"/>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27323530.779999997"/>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21579309.350000005"/>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593935.71"/>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13842327.310000001"/>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1326302.05"/>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2621363.1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3324.21"/>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1875502.0799999996"/>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77639.33"/>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308705.61"/>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21063642.59000000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266891.8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5099793.93"/>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15416893.06000000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26104282.05000000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169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3869535.239999999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1595409.840000000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3515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168.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133497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115057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63003957.19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82152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9087402.95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5108320.980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60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3904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84003.8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47712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9915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717103.0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3746454.760000000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279373.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583934.8000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3079601.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1826353.9800000002"/>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24032276.090000004"/>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8883768.37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3640949.0899999989"/>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3228854.5999999992"/>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5763989.7500000009"/>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2504656.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1957089.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4205247.7200000007"/>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1196855117.8899999"/>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27147165.40999998"/>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167874863.22000003"/>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87366786.810000002"/>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1079635.7199999997"/>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26744222.349999998"/>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1684799.6"/>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19962101.299999993"/>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31472042.979999997"/>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7808726.9500000011"/>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63452186.280000001"/>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1146706.2899999998"/>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4281483.4300000006"/>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275278.65000000002"/>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1567995.0999999999"/>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blank)"/>
    <s v="99 - MULTIPROVINCIAL"/>
    <n v="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1185004.07"/>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1259216.9900000002"/>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925562.52999999991"/>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42505144.890000001"/>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11788890.129999999"/>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25429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20341833.32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2091125.4699999997"/>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3088086.1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872294.9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656176.93000000005"/>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110975.2000000000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37355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170000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1805739.0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2697221.2"/>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21401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117902.53"/>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2114312.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140820348.44"/>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29945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21104366.700000003"/>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27789873.219999999"/>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100000.02"/>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2094910.75"/>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777634"/>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8840065.4799999967"/>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4790186.7699999996"/>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5025340.5100000007"/>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1650845.44"/>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2428400.1800000002"/>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701011.59000000008"/>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327332"/>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2536108"/>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2825541.6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87157696.42999999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13395936.1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13007519.01999999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4449983.329999999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3863593.359999999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1931863.3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947581.98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1319398.33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1947034.970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898704.9999999998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3126032.57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6678386.0599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429220.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257899.4199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3031304.2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6164160.520000000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183668734.47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2941939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27548948.00999999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4943316.1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5428960.029999999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3300017.6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307040.199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329352.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740278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915383.32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390197553.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45501775.78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74607.1999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58119334.95999999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6706045.110000001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2141135.5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26890229.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1609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12990309.01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9399383.990000002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5015746.690000001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33535831.72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15902201.75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26734667.19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1288338.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553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464247.3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471193.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13464320.3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14130987.9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16758077.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9184775.689999999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5924051.639999999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7627875.119999999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9853315.400000000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210566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6399610.070000001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6103116.349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2870273.8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34856951.19000000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249077824.4199999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2467530.8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787971.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947534.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1422114.71000000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1010860.729999999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748720.5299999999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4322136.079999999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36975323.439999998"/>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2424075.65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1383975.7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905787.5099999998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1165264.25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1482758.48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321956.7899999999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978500.3900000001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916197.4299999999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438864.8499999999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5310651.95999999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37677582.44000002"/>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8532588.370000001"/>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1259000.04"/>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2254440.16"/>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271179.09999999998"/>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7323018.8000000007"/>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3251338.5599999996"/>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2487388.2699999996"/>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149980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1770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172752"/>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758714.86999999988"/>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590204.14"/>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801881.88"/>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231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349558.29000000004"/>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189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288981"/>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201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303219.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28329801.47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4005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4232941.180000000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1917287.5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1478615.0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598861.0900000000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10385581.8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3464560.3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183359.1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74278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2832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2966331.899999999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76475.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7254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43970.46000000000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blank)"/>
    <s v="99 - MULTIPROVINCIAL"/>
    <n v="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252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67541.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145462430.1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23378897.77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21790552.98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8868604.190000001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816873.86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7807117.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8760584.519999999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2088248.98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3403739.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28739608.259999994"/>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6753442.709999997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756470.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1292241.60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652522.6999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134904.959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3953233.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2493610.650000000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68904537.66999998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16261285.85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9511895.810000002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10471790.81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40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27272.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47023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466865.9599999999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885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257265.229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1156.400000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2300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603748.9299999999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1128529.55"/>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174180.83"/>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98863.590000000026"/>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337968159.20000005"/>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54958320.829999998"/>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50232036.189999998"/>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23150741.500000007"/>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442278.36"/>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6163336.2400000002"/>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10661175.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1951078"/>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16482495.76"/>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803119.74"/>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3500986.95"/>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2768071.5700000003"/>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724535594.5999999"/>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441189691.58999997"/>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14110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1868622.4"/>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875205.42999999993"/>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blank)"/>
    <s v="99 - MULTIPROVINCIAL"/>
    <n v="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28114643.580000002"/>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blank)"/>
    <s v="99 - MULTIPROVINCIAL"/>
    <n v="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17623864.43"/>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200000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67885697.560000002"/>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12347882.640000001"/>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9402847.2300000004"/>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5205943.5699999994"/>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1125827.98"/>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2005379"/>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4668"/>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1249891.57"/>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1095439.79"/>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286536.3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981029.17"/>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1784183.46"/>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1220503.4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878206.03"/>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3032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352419.52"/>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114322.6"/>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350809.50999999995"/>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8842838.7999999989"/>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4488482.330000001"/>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70401261.510000005"/>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9378454.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10537835.170000002"/>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5142546.209999999"/>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51442.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20494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2980965.0199999996"/>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19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356552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585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628715.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808479.34000000008"/>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237640.2"/>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164998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321366.38999999996"/>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8321157.3799999999"/>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1355714.0900000003"/>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8449454.08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955228.23"/>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1141597.840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708520.8799999998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9609379.250000001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37701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714846.9399999998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69911.06"/>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3286467.7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1123640.2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796680.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1265514.6000000001"/>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258394.4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5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68097.8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16280833.3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4830555.5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2429407.349999999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1277754.08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435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135338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737220.4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6348748.430000000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2365684.4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975388.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5472151.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4914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6689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blank)"/>
    <s v="99 - MULTIPROVINCIAL"/>
    <n v="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1542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96540.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57743160.8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30058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8530039.140000000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4183517.8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30026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3574306.07"/>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5009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1454512.4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4961626.589999998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4405614.1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1501464.250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7833304.399999998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855623.9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2185393.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379109.6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22935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907299.9500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173384.48"/>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56645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5138260.6400000006"/>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52757007.96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9923231.87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7967196.730000001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3069538.650000000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39389208.30000001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999835.3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64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2742931.9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3889577.189999999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707976.1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1432928.8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240972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333942.030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98939.4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96315.4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3477127.72"/>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829278.5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148508454.45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32600763.8000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22129226.8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10295672.21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1876750449.2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1938626.2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678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3765351.489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11802352.5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3262013.210000000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4959187.4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1612491.799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321274.8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1014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389347.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383012.0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27298.4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2762545.19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931494.33999999973"/>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99218862.370000005"/>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27228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13429524.50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8721507.980000000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439508.699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1169629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158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23658522.0699999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4774937.970000000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10271683.44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145163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8110965.299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572240.22"/>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1206531.129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116363.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5639.6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30147279.880000003"/>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10710629.959999999"/>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blank)"/>
    <s v="99 - MULTIPROVINCIAL"/>
    <n v="0"/>
    <n v="2045000"/>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blank)"/>
    <s v="99 - MULTIPROVINCIAL"/>
    <n v="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blank)"/>
    <s v="99 - MULTIPROVINCIAL"/>
    <n v="0"/>
    <n v="312407.06"/>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1020878.43"/>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blank)"/>
    <s v="99 - MULTIPROVINCIAL"/>
    <n v="0"/>
    <n v="7434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907837616.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625188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158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3467171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45505929.36000001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4799830.82"/>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32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5405727.30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0"/>
    <n v="373711.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3187220.6799999997"/>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264615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1535395.4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59967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752447.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32385409.39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8531338.89000000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454826861.20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106197714.8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30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56929813.33000003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692027.6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59631065.849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200623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18147651.0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11247950.2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18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70060057.0100000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4104152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110571702.43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46721536.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13322200.73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10586534.1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12410262.4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18795140.749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35387732.910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2254476.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1273836.39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5618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60888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508389.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172920.8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2597733.200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17511748.49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3236533.93"/>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521104413.8100003"/>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57355862.950000003"/>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37410.270000000004"/>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78364051.19000008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27202609.8400000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56205168.039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6768189.960000000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1196541.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40898234.3699999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34413391.72999999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466763.019999999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7271439.999999999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34216868.57999999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1321391.139999999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1377418"/>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411003.0099999998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337017.8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87762.4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6765658.799999998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10431256.480000002"/>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10358913.8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1986666.6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1548896.34"/>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112482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50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36285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193686581.31"/>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11239204079.460005"/>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950814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311941069"/>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27542111.450000003"/>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1578066905.7699995"/>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175099057.4000001"/>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6136631.54"/>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40363767.030000001"/>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3395785.71"/>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1333156.69"/>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12899582.28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70 - DONACION EXTERNA"/>
    <s v="(blank)"/>
    <s v="99 - MULTIPROVINCIAL"/>
    <n v="0"/>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523455854.93000001"/>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1192483.0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16404264.55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930394.53"/>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97020859.189999998"/>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98782900.069999993"/>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3943243.17"/>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70 - DONACION EXTERNA"/>
    <s v="(blank)"/>
    <s v="99 - MULTIPROVINCIAL"/>
    <n v="0"/>
    <n v="0"/>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636308.19000000006"/>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37702292.959999993"/>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9866332.5800000001"/>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778072129.15999997"/>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371297553.88999993"/>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8267348.5300000003"/>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463291444.1700000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390006333.3199999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131910652.08000001"/>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138599555.51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64654192.680000007"/>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48873581.93000000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48019748.47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73809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1117699.409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1108812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3918186.639999999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10085374.07"/>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35483650.82999999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1931690.980000000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15226112.280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1413675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7445402.7699999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9730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1985107.5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41049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1310072.09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4705631.140000000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6863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1225705.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1281173.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342545.54999999993"/>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38342482.6299999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7068166.069999999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4716664.620000001"/>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7319115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5385853.1100000003"/>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1294.7"/>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172392.8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888080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594541.80000000005"/>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96212.42999999993"/>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2204716.65"/>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4872993.879999999"/>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80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9456667.3699999992"/>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18463696.210000001"/>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310744.02999999997"/>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3999.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8085213.3600000003"/>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7340849.889999999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9934.0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410020.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524648.5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blank)"/>
    <s v="99 - MULTIPROVINCIAL"/>
    <n v="0"/>
    <n v="75549.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121395.5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26152958.990000002"/>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6032495.83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3596.8"/>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3923325.4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3165962.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71456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924584.6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6123870.089999999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3624652.839999999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1388184.440000000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2304324.1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1585471.99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269787.5999999999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26119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blank)"/>
    <s v="99 - MULTIPROVINCIAL"/>
    <n v="0"/>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7931.8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778049.30999999994"/>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1144217.67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50982963.03000000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7874799.99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1332184.70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12512.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68874.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15303.7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8305417.489999998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1286828.670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8456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485280.8100000000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320462.4100000000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5933712.730000000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1231484.31"/>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206283581.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152680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12649740.27000000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10510222.670000004"/>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3900446.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25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6944766.08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90000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4090687.41"/>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53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27708816.04999999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7819933.939999999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105077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38143.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37750808.93"/>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51200025.149999999"/>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10708890.110000001"/>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1627836.58"/>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231479.24000000002"/>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748315.7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494937"/>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149865.5800000000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499987223.61999989"/>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36594150.35999999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27968881.80999999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65766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701524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8545359.29000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52815.4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17952460.319999997"/>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5954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7155245.969999999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15431972.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1044592.6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5807435.8600000003"/>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59352.57000000000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55602226.479999997"/>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24890721.559999999"/>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18297133.789999995"/>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2811255.3400000003"/>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1171969.0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639804.7500000001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67012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125946.46"/>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2316206.2799999998"/>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123193.79000000001"/>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126425.2"/>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2373868.730000000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1906846.6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6850257.610000000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1061105.290000000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291581.0999999999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48176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1061508.840000000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3976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946248.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663142.93000000005"/>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33500253.780000001"/>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929435.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734562.15999999992"/>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3423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93821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356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18136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1710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991844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1003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2896929.19"/>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297216.8200000000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7034464.49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1056518.7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510144.5"/>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1350088.8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92673.6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1363401.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389249308.47999996"/>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34803016.259999998"/>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1772214.89"/>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312425.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31057.599999999999"/>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492071.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3183506.8000000003"/>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5674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460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2227761.25"/>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400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1697837.0999999999"/>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2225364.2400000002"/>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8262835.8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13539.6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15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94677.3"/>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26557865.75"/>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991011.2"/>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24464168.379999999"/>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14999850.340000002"/>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22161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45408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1573431"/>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897169.90999999992"/>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333378.19999999995"/>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30588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990802.7"/>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511032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791589.279999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1860416.9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15940.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1663091.6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89921.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202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1889436.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9773936.00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1472233.7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661363.37000000011"/>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15369.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2007869.73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80203.6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63349.369999999995"/>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70732.820000000007"/>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171030.7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386615.14999999997"/>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3209956415.3099999"/>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55983055.2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252168613.89999992"/>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57097403.710000008"/>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835410.52999999991"/>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15271054.470000001"/>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4178962.8999999994"/>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2030393.1199999999"/>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201249"/>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100573874"/>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6538494.7799999993"/>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259021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6413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163962507.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31824005.960000001"/>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4662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846371.58000000007"/>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24603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3704049.5"/>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1023020.680000002"/>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213417550.33000004"/>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42161381.529999994"/>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496696.05999999994"/>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196689661.77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2833439.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54379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6158179.899999999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803615.67999999993"/>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2961596.6399999997"/>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183401473.35000002"/>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7372002.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2322984373.4700003"/>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5977337164.2200003"/>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104772753.94999999"/>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349162891.23999995"/>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175012802.23999998"/>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427151213.47000003"/>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113897588.63999996"/>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245592.59"/>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2662731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2472302.5699999994"/>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1266668.6399999999"/>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239299077.1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29500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2213625"/>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19031235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111401410.82000001"/>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112505054.36999997"/>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4342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2685291.7800000003"/>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3853023.1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11958948.65000000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25973.8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13024995.6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74796189.31999997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410895.18"/>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37224948.620000005"/>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941458.18"/>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4377241700.2999983"/>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231107211.5"/>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307554068.24999988"/>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107416553.01000001"/>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442204.57999999996"/>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35169379.849999994"/>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3727554.52"/>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6072112.6699999999"/>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92736417.1599999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79663834.50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1094699.3800000001"/>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78986670.180000007"/>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77054861.40000000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5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145199167.94999999"/>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19369376"/>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6440723.639999999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1083387.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725764.54999999993"/>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1706395.8699999996"/>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1850707.92"/>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864203.56"/>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98855923.87000002"/>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1198908.3799999999"/>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9907031.900000002"/>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183981890.50999999"/>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709237181.63999999"/>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47484723.2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9118180.9000000041"/>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90609979.550000086"/>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2185056.27"/>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91224045.429999992"/>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7641787.0399999982"/>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37422779.029999994"/>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blank)"/>
    <s v="99 - MULTIPROVINCIAL"/>
    <n v="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178967342.40999997"/>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46882467.969999991"/>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17414989.239999998"/>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3399900.13"/>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107334429.69999997"/>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49782914.200000003"/>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113733.1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5347836.7"/>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474265.22"/>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2222807.6"/>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1149535.4899999998"/>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116026.6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6448020.8799999999"/>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1763445.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146542104.1700000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836780.19"/>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142601044.12"/>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738395.98"/>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20344435.34"/>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637666.42999999993"/>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658908.39"/>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230825.03000000003"/>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149745"/>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1456794.8"/>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170735.6"/>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2917117.2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1305221.5999999999"/>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767378.2"/>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699997.62"/>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161598.63999999998"/>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530269.97000000009"/>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3683071.1300000004"/>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790198.50000000023"/>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18101474.7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1596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660603.11"/>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1155518.3699999999"/>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187457.53"/>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2409426.08"/>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6980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119449.04000000001"/>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1152999.8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317655.15000000002"/>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649303.93999999994"/>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15713142.400000004"/>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blank)"/>
    <s v="99 - MULTIPROVINCIAL"/>
    <n v="0"/>
    <n v="388917.2"/>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1479133.0699999996"/>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192214453.43999997"/>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38822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9866195.8900000006"/>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15871012.170000002"/>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186014.66999999998"/>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2290374.3600000003"/>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985456.10000000009"/>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7786486.5300000003"/>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5589955.04"/>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1175782.7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5161083.2200000007"/>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61363999.189999998"/>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369033.79"/>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2560897.36"/>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3115952.48"/>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391326.75"/>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440933.22999999992"/>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17279055.949999999"/>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7758739.8399999999"/>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13032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13795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1073836.8"/>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4900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86112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675528.08000000007"/>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4938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251297.4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5787424.5199999996"/>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813589.17"/>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474848721.74000007"/>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26064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17327003.25"/>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152189.38999999998"/>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268000"/>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658746.00000000012"/>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2716862.11"/>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666951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241651.72999999998"/>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762186.1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1421900"/>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950650.48"/>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32895775.890000001"/>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1000625"/>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318488.78999999998"/>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39774.83"/>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20643680.34"/>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6132790.46"/>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28543825.109999999"/>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5680013.1799999997"/>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8630030.3600000031"/>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140369.73000000004"/>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57683.619999999995"/>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5154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153683.95000000001"/>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4598935.7999999989"/>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957488"/>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29387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334994.92"/>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1544215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280448.40000000002"/>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178416"/>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770512.62"/>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611399.48"/>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879549.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2960840.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588564.7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67118.399999999994"/>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112695.9"/>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1397368.4"/>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977540.79999999993"/>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60305105.189999983"/>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59588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4231953.9099999992"/>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48990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160679.9499999999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203443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684171.8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35024.7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2927366.67"/>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1578168.0199999998"/>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1123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155792"/>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147976.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715122.3"/>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2282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24800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1298002"/>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429860.94999999995"/>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4887.5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158592"/>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5681368.8199999994"/>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374434.94"/>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424954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1276121.1499999999"/>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3592408.35"/>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930989.4"/>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607032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235768.72"/>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27813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1034586.4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1255428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23578667.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583670.65000000014"/>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442315.39999999997"/>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823958.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blank)"/>
    <s v="01 - DISTRITO NACIONAL"/>
    <n v="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2159958.9299999997"/>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1488245.5"/>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1050561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2414348.44"/>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605066.12"/>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1082491.19"/>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459204.4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6895021"/>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2796924.21"/>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437976056.05000001"/>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11553459.34"/>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22763822.769999996"/>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87438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5579553.0799999991"/>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1512704.5599999998"/>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3141195.14"/>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170343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112242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4023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156448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128610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129394.96999999999"/>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366620.9499999999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3244026.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175879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17142828.98"/>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7189856.0199999996"/>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24411.84000000000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91085.09"/>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2097779.9800000004"/>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20299702.239999998"/>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2109156.1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28285771.980000008"/>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6174784.969999998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15835620.7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98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291982.2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8075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455612.9300000000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14306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185352.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143987.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88441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9168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13972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141302.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47783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862.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74296.3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2398139.779999999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381217.93"/>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14478971.849999998"/>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225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341184.61999999994"/>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5540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459598.2"/>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304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191955"/>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1639377.7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1008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749772"/>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247214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52597.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960146.22"/>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102955.99"/>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2221714.2400000002"/>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1735353.11"/>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7676239.1999999993"/>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21761.2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199820.949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3216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1531166.4"/>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12824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492644.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147918.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12574546.2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230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279031.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1279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243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0443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651093.1999999999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11803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973860.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1800835.3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15988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752825.15"/>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146313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150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335479.48000000004"/>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13840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41919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3080206.3500000006"/>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11256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8002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2147381.9500000002"/>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228053.12999999998"/>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10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101416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79574.04000000000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321424.339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402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3049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1294966.6800000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7027.04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2017863.43"/>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415538.58999999997"/>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11547436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41790023.260000005"/>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830190.42999999993"/>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5208296.7999999989"/>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2402675"/>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875465.6"/>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22463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4912072.7799999993"/>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2488841.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36300356.420000002"/>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9476108"/>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721797"/>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67803.26999999999"/>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1502763.8599999999"/>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31535433.079999998"/>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10818106.679999998"/>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22821678.919999994"/>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1504710.25"/>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1553682.5400000003"/>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blank)"/>
    <s v="99 - MULTIPROVINCIAL"/>
    <n v="0"/>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1273325.3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704558.47"/>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3056461"/>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891555.51"/>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504182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2696438.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78340.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1145818.0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20967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279628.61"/>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64306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1714182.1800000002"/>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1199060.5"/>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454442.06999999995"/>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558992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178573.62"/>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978931.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566931"/>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23055.54"/>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27259.9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6183886.949999999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495443.25000000006"/>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268217.81999999995"/>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2465539.7800000003"/>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18145389.800000001"/>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180493.11999999997"/>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910197.66000000015"/>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719771.33999999985"/>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1747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2656999.2199999997"/>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443163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1004400.92"/>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505073.66000000003"/>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8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7815.73000000000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2807458.7800000003"/>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1385885.1700000004"/>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209618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260998.91999999998"/>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1547988.3700000003"/>
  </r>
  <r>
    <s v="2025"/>
    <x v="0"/>
    <x v="0"/>
    <x v="0"/>
    <x v="0"/>
    <s v="2 - Poder Ejecutivo"/>
    <s v="0203 - MINISTERIO DE DEFENSA"/>
    <s v="0019 - SUPERINTENDENCIA DE VIGILANCIA Y SEGURIDAD PRIVADA"/>
    <s v="1 - SERVICIOS  GENERALES"/>
    <s v="1.3 - Defensa nacional"/>
    <s v="1.3.01 - Defensa militar"/>
    <s v="2.2 - CONTRATACIÓN DE SERVICIOS"/>
    <s v="2.2.2 - PUBLICIDAD, IMPRESIÓN Y ENCUADERNACIÓN"/>
    <s v="N"/>
    <s v="00 - N/A"/>
    <s v="20 - FONDOS CON DESTINO ESPECÍFICO"/>
    <s v="(blank)"/>
    <s v="99 - MULTIPROVINCIAL"/>
    <n v="0"/>
    <n v="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241035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248126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540531.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456542"/>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45341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2270195.8899999997"/>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7788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79206.320000000007"/>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13037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blank)"/>
    <s v="99 - MULTIPROVINCIAL"/>
    <n v="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18592.0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2842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285198.9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4413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427768.60000000009"/>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15195552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13795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2805067.8200000003"/>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4108379.81"/>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8988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253626.84"/>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1089445"/>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1886379.07"/>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3886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30417321.02"/>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4488062.68"/>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450742.54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29202.52"/>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812978.2"/>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6457407.1899999985"/>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984916.17"/>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2127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466793747"/>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32979637.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14362918.98999999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14536604.02000000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6852764.920000000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44636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2741294.3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7450504.6399999997"/>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589904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426257.21"/>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2962418.9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7317958.880000000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590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52275276.22000000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29778482.07999999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2270403.62"/>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2276138.1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2566457.800000000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5054237.890000000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26677402.99999999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55654438.419999972"/>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521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9562091.1999999993"/>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449683.83999999997"/>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1199987"/>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21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274366.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488302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1438720.4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223812.1300000000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11384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243207.8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642987.730000000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2171959.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34270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1659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33236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4617175.900000000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956395.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2916701.5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41918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363370.5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348029.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401070.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163652.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2673.1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359674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218573.7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379087.3799999999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203059.2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6300583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173224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114319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3224759.91"/>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34652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812132.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5724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617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784857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330419.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159228.019999999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349789.329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485536.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7848063.01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3235285.1400000006"/>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23394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1088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1122086.3"/>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77746.8"/>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999058.8"/>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534125.4"/>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blank)"/>
    <s v="99 - MULTIPROVINCIAL"/>
    <n v="0"/>
    <n v="1244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58189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2328123.5699999998"/>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485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679343.98"/>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5704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4586248.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5888096.46"/>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343818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4049557.0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45029063.909999996"/>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blank)"/>
    <s v="99 - MULTIPROVINCIAL"/>
    <n v="0"/>
    <n v="70409.78999999999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blank)"/>
    <s v="99 - MULTIPROVINCIAL"/>
    <n v="0"/>
    <n v="675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45517.97999999998"/>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199244.81"/>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1166098.98"/>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552229.30000000005"/>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3763290.4400000004"/>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10196429.349999998"/>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2191134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206338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1792496.96"/>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7167209.0099999988"/>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147415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747117"/>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6591.12"/>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3827860.17"/>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61051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10952083.32"/>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80588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110625"/>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36535453.960000008"/>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1076281.54"/>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130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194987.28000000003"/>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426567173.41000003"/>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128309434.34"/>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56358854.94999998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39135501.44000000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8045319.929999998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67498901.68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69750633.71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71349186.14999999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14478990.27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13130343.600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390179039.4599999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32946512.71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4797948.560000000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12830092.9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8162488.349999999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81428.3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785299.8500000000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63617867.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12646623.049999999"/>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1111009941.38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863074808.0099995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3451770.63999998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162509455.4100000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574482789.6600000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15394960.6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1020967733.23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244625128.2199999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14249384.059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890664656.20000005"/>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blank)"/>
    <s v="99 - MULTIPROVINCIAL"/>
    <n v="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278730341.59999996"/>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17851963.78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58917827.769999996"/>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119727.5799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41916072.45000000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1428544.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22205865.02999999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15687151.19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9174472.110000001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9110828.710000000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1028757.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5023843.7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15544507.45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9717720.069999998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11412488.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35181673.72999999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1355513.7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1710097.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424262.49"/>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195.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535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341890.1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17162039.95999999"/>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50860155.18"/>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72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174907.34000000003"/>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7640091.2499999972"/>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4181779.060000001"/>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267933.96999999997"/>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681825.9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1845907.6300000001"/>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3410519.48"/>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557317.94000000006"/>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160490.32"/>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439880.72000000003"/>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142844.9"/>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941678.25000000012"/>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140907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29338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2097751.720000000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867430.83000000007"/>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9504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518148.4499999999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53102.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1942.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405961.6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1155.0900000000001"/>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12046.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2604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104477.6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9195980.16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1291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1374389.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624808.2999999998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36838.72000000000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85497.7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44394.34000000000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129169.1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34575.40999999999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29745.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8089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238533.43000000002"/>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508006400.8499999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93550185.65999999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32641436.32999999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74029758.58999998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59829238.49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638152.019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471023.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383089.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3755861.9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4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3164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3287860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139437209.8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9937790.469999998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880295.23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82761329.54999998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8935564.490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18866703.3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7711967.62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19812864.779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3819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1063897.2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1402646.1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141974.2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128146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92041.4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313540.160000000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320226.650000000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56687.54999999999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12972995.41"/>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15464261.11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3155543.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2449059.2500000005"/>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96689022.480000004"/>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7761633.32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14627513.34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4553807.240000001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121738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342851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19467.0999999999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430030.17"/>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4903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466756.5600000000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53905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2125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677130.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7320.5"/>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3228855.350000000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1755190.5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301841811.9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108088685.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44357925.76000002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35189.220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10789210.80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3622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5420042.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5243013.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3471642.6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435409.8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741299.17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65712.5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486098.6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701483.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36988.4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5366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233100.6800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950228.80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2145220.479999999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156595611.95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25393013.89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22803742.52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8351272.999999997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944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1865883.1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404571.0799999999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1801638.79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5859469.75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1038569.7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3573965.8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7685755.260000000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2449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336843.1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1003985.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38468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5084169.6400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2613565.049999999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944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175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263934.29000000004"/>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9320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36951569.57999999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85309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5470910.800000001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148040.3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76214.720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2202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627859.9400000000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796926.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4010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189478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644605.17999999993"/>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106235803.60999998"/>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17071916.96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15863642.78999999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7633747.080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975966.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845060.7599999998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2847841.69000000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1498489.97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2560437.3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1568095.0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11956968.80000000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680715.5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1768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21867558.6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133203.799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609132.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4498391.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4878682.5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172921386.01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29305694.44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25949115.35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4747465.3099999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276160.6999999999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6298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44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597249.4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460477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1931471.3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1507639.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5504232.859999999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691326.1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33042.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536371.9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127227.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14175.74000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5247812.6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2224050.7199999997"/>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196643022.44"/>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38913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29138380.03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6327695.62000000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249993.0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22498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29945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2056710.859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6489621.04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1829651.469999999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1522707.5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5914432.310000000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467259.1699999999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83974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540254.8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9786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192334.1399999999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3468.2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3599860.130000000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1069839.6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25377289.64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6741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3783540.78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1151708.7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325005.4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135010.4199999999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1058635.9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629598.9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644287.07999999996"/>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16552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1338584.5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184307182.95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40455744.3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27647139.12999999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7544969.740000001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73131.6799999999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143840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134503.5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21773652.61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4504139.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564004.820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103772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7644681.850000000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746950.3799999998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349164.3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132462.0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0560.3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6097470.22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718454.23"/>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466846016.26000005"/>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79458854.499999985"/>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27832960.020000003"/>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452422.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48315450682.57003"/>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8232967077.0499964"/>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305436456.75999999"/>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346109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40902646.18"/>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blank)"/>
    <s v="99 - MULTIPROVINCIAL"/>
    <n v="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6099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12761110138.920006"/>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2180265586.8099995"/>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64325959"/>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274082.5"/>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66809926.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1014372446.3299999"/>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171141221.23000002"/>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7688672.2999999998"/>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5074702124.4799995"/>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866799141.20000017"/>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43907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blank)"/>
    <s v="99 - MULTIPROVINCIAL"/>
    <n v="0"/>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7318.36"/>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150127.29"/>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196626619.89999998"/>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33181551.850000001"/>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354826"/>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3266210.45"/>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922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5744853.2000000002"/>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30090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2183153.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204641.96"/>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6188.509999999998"/>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1298967.6000000001"/>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1954508.17"/>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59755.199999999997"/>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5266972.8"/>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3278856.42"/>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9403985395.3599987"/>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1522619247.9000001"/>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200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1502234866.9800012"/>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4472481741.6999998"/>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131884326.76000002"/>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81085130.599999979"/>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930987404.5799998"/>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1078753046.5099995"/>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464720217.28999996"/>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17791192"/>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570366581.77999985"/>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202714111.22999996"/>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615775.67999999993"/>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16196846.800000003"/>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8115475.5399999982"/>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3596516.4299999997"/>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782871.4299999997"/>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99726088.460000008"/>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72609226.290000007"/>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14281281.48"/>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2339528.4899999998"/>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81615"/>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11755"/>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58342.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708126.5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4 - PRODUCTOS FARMACÉUTICOS"/>
    <s v="N"/>
    <s v="00 - N/A"/>
    <s v="10 - FONDO GENERAL"/>
    <s v="(blank)"/>
    <s v="99 - MULTIPROVINCIAL"/>
    <n v="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40887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1930100.04"/>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3361334.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213333683.24999997"/>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26704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33159374.79000000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3110909.510000000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15674037.68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592555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222096.1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21037416.06999999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4587605.9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2505693.69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17750333.5400000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20293938.989999998"/>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1065001.109999999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10488533"/>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1499328.85"/>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8102.2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585906.7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21281281.31000000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17573232.4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71463211.94999998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50481565.240000002"/>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8899149.400000000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12030499.4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10819255.310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7638858.889999999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4333573.400000000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561252.8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435927.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191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3795127.590000000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431754644.8400000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5062966.2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1906177.2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73768329.87999999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2218548.9500000002"/>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40135.21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353206.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402297.3999999999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57133.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416055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97163.4"/>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88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3622924.580000000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100761416.56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10354707.03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14945250.5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1897486.410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4370413.87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2714072.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37570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87533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1763562.7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407310.839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11594131.02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3281260.6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377302.3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807038.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123136.6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99400.03000000001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3555339.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3445728.0100000002"/>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149199859.96000001"/>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22810991.129999999"/>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22098425.48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6405181.969999998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2339429.1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2108255.569999999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30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82391.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26104428.4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7406826.549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47661145.43999999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9955766.8599999994"/>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685175.9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3857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439640.3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57112"/>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5441589.6600000001"/>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3928349.2899999996"/>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707503614.85000002"/>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98485209.270000011"/>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109517950.5800001"/>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20120684.710000005"/>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3140634.0700000012"/>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2528262.9"/>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3895299.26"/>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49435631.13000001"/>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19229726.620000001"/>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13174540.74"/>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108474729.80999997"/>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18441261.829999998"/>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956923.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39990555.539999999"/>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1526064.5"/>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3150001.7"/>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3991"/>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1031016.09"/>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108608.18000000001"/>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17107613.16"/>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12817164.129999997"/>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157300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blank)"/>
    <s v="99 - MULTIPROVINCIAL"/>
    <n v="0"/>
    <n v="241298.2"/>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524470601.14000005"/>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85397610.20999997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36413825.969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78853259.43999998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27619973.59000000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21601309.11000000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29512367.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656653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60713282.219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6293914.86999999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16755772.69000000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26002005.79999999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21778895576.999973"/>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1299426.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854366132.609999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5328770.729999999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3863082.3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4353276.3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0009608.99999999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412907218.65999979"/>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32148412.210000001"/>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4919614.5500000017"/>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173838633.38"/>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240385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49579.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25836349.49000000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19313151.12999999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606141.3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4495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22253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258736.5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1533587.7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3652579.4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27461413.05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2134597.759999999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5527326.17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44686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790863.5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1569162.899999999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513517.959999999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2445369.350000000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41664.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1307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113914.290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8155020.5500000007"/>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9592430.640000000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40426746.700000003"/>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6143172.5900000008"/>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117327362.37"/>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17974479.770000003"/>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83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29890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10429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7308497.940000000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374976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35401939.060000002"/>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019992"/>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64000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2405325849.2199998"/>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320069586.16000003"/>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363995959.9699999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138729211.7999999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112050488.03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19699196.8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14700294.10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23773745.65000000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515414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23459546.9899999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94407314.88999992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30689094.979999997"/>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21325776.44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9427343.249999994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12010103.45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3442427.630000000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42076408.15000007"/>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3803349.2299999995"/>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1204940.8999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101884494.5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42033226.63000001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59481725.760000005"/>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8829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8915519.6899999976"/>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3318681.2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14460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1952602.4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407124.4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645501.6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7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66009.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74694"/>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596739.4"/>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527049163.44000012"/>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83670171.359999985"/>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79094848.819999993"/>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49981719.0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1047462.8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3347687.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72535675.67999999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25746311.32000000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2719876.770000000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31596358.039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43031321.379999995"/>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2884799.21"/>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5749570.530000000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5530266560.029999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124772906.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30389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504438.3399999999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172358872.3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553101095.2800002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128690443.6099999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2635884.510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19526597.82000000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19690939.14999999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4939496.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2654663.4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542346.199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99370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147388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5523122.93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1399856.4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blank)"/>
    <s v="99 - MULTIPROVINCIAL"/>
    <n v="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27623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3410945.3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4572683.66"/>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35686580.60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5453224.3800000008"/>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5926097.9600000009"/>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74051837.39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4484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28564430.78000000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4356380.0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901533.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1062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2008835.54"/>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3628211.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5027203.55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386330174.22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40693623.74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57432080.47999998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139109778.83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13715557.4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177224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80483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24309511.49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12647160.35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8615412.289999999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5432110.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45636230.96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46813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2383360.5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28614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867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158750.1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2991975.719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14741194.2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8986637.270000001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1435001.5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33606161.160000004"/>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3451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5087975.6899999995"/>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5356080.279999999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31887752.43999999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4795777.229999999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483158.630000000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3687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41392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203934.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5888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283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700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210175.63"/>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2004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305902.81"/>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285815"/>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375638661.85000002"/>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1258556.4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68834402.77000001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540944.26"/>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23499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57132925.509999998"/>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20927816.949999999"/>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4305657.8600000003"/>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2095225.7"/>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16780265.049999997"/>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4596947.9499999993"/>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13599124.889999999"/>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21240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4677230.6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10301543.529999999"/>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358599.17"/>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426973.5000000009"/>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1116852.9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3866582.77"/>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716720.2"/>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5863223.4399999995"/>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60767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253529.28"/>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16372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3908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7221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4485"/>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825176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172364.9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783861.5"/>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2842827.6799999997"/>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15634050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225181915.57999992"/>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2347054.2199999997"/>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176382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37007498.279999994"/>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43178913.07"/>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92244013.300000042"/>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2161713.2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44837125.310000002"/>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523014.40000000002"/>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351240.91999999993"/>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6720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3198052.06"/>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492631.80000000005"/>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94589037.849999994"/>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2274771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3585960.91"/>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1670966601.54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257425970.47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25476008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3625481.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4556700.1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65613324.98000001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5993171.399999999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100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8762933.89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4311967.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10197727.3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16058387.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679961.4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44734.2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2215390.599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7009899.8100000005"/>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4092086.450000003"/>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11993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117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5888532.7100000009"/>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952391.06"/>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42085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1426595.28"/>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664458"/>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5465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160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43820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73023.12"/>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238112307.86000001"/>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2629075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37351644.649999999"/>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13849.6"/>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36075059.899999999"/>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4045423.3799999994"/>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6673719.1100000022"/>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759556.92999999993"/>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4118521.8600000003"/>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1485686.4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1321868.5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3018409.4000000008"/>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1322927"/>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56839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815971.8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240874.90000000002"/>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2264368.4699999997"/>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307469.65000000002"/>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25436522.780000001"/>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5282944.7"/>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30000000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6075225.560000000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1042556.179999999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909036.7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398636.4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27533.3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1082314.0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345362.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574941.0999999998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17298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57842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612307.8299999999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4288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827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654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64427.780000000006"/>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61543290.48999999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1073775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9069335.0099999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2321476.98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281580.7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1234410.59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405244.79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1359281.4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1482444.4299999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593669.63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566008.92000000004"/>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389959.1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250259.4499999999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278844.7099999999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6037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2548.8000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2444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84293.6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3050051.4699999997"/>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1244504.2699999998"/>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20739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847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3139147.159999999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847069.980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18006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blank)"/>
    <s v="99 - MULTIPROVINCIAL"/>
    <n v="0"/>
    <n v="2178583.35"/>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2740930.1699999995"/>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blank)"/>
    <s v="99 - MULTIPROVINCIAL"/>
    <n v="0"/>
    <n v="772819"/>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blank)"/>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1449995058.3100002"/>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131254831.02000003"/>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154118252.4599999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5050425.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54136981.33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5452763.479999999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473498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2812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78316.3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29559351.34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267193127.3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2210265.15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407496270.1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41118676.70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174985197.53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126852248.78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59443920.92000000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132059791.6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7800427.53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28682570.83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119637118.2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7418381.91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80211359.57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9521482.39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3534802.83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45090502.34000000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17492261.85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5465322.45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3143959.76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2862829.6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7495023.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183559.39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1048108.1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26945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2051115.70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3508.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8754899.2500000019"/>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63743634.749999993"/>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9712905.4299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118762823.15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19857441.91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16676450.11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4509188.0500000007"/>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13629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91698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8650398.259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3164979.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1507659.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2324600.740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2912631.8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162309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387946.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141493.799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132031.3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1899919.2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974886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2595289.62"/>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558554784.99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93790482.39000000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82946581.49999995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415927585.16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701769.6000000000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129928.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30202156.85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005537.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250444403.9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2461187.3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838005559.2200000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72493706.04999999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100618761.8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70316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549881.80000000005"/>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55687.4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244271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58101989.8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1442678.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7350495.3500000006"/>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8835677.9800000004"/>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64900609.6499999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9444319.8999999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94509542.75"/>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95711588.68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11894553.73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14501871.69000000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1809000.2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49075.2999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62895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6203817.920000000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658234.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730282.1899999998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235365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865754.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281615.3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1285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26231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451865.5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1879808.200000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1062091.06"/>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91087139.24000001"/>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22237507.869999997"/>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590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55392237.57"/>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12372422.530000001"/>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4114794.9700000007"/>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2741060.6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006492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5589533.6299999999"/>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7609873.7800000003"/>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18912090.710000001"/>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5248960.28"/>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5724902.459999999"/>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13657164.269999998"/>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843908.6100000001"/>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914378.08000000007"/>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618065.31999999995"/>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58887.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32375.899999999998"/>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98304.93"/>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6662041.9999999991"/>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4376809.6999999993"/>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136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64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207377.7900000000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9785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406690557.11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372170942.38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92791473.86000001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75333412.34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56990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74113.7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75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75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60639768.71999995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55110896.05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7358440.270000001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21273796.81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61693507.33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98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167163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15673597.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3863648.100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228913.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130620262.2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32988218.3199999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2939449.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14392876.8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733041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29404163.63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339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10751201.1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281414.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311844.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4065570.2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167920.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389774.6200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28535499.2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3781748.449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26904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9680185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23269190.42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19891055.62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3052891.7599999979"/>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3534046.939999997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3138909.119999999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1390669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405057.6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342904.2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60403800.01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25525753.960000001"/>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2212452.7999999998"/>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33761.839999999997"/>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12596504.390000001"/>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1782869.52"/>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48584761.74999999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34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7954587.5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7279671.08999999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3171889.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709825.9200000001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1691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2591319.6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4435544.5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7591219.58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2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89172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211003.85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20184668.13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23942337.62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14291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3226369.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1195095.0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44083461.5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75904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52880.32999999999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6600323.090000001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2665119.8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407803.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3132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8138163.579999998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17109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529767.9900000001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958562.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2706380.9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310594.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60851.7000000000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25572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979822.33000000007"/>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26642375.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517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3989074.530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1187531.869999999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330026.5300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7282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415642.4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2049118.5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304261.3000000000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934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28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525042.65999999992"/>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453280532.57000005"/>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64189615.419999994"/>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41393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64105535.739999972"/>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52526360.329999976"/>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297695948.64999998"/>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247479724.00999999"/>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6582545.3400000008"/>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103401796.87999998"/>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27378797.340000004"/>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1493361.0499999998"/>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11057683.530000001"/>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14197465.8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692903.48"/>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1479067.66"/>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295780.51"/>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69624.009999999995"/>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22125642.089999996"/>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4847773.7700000005"/>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155376644.32000002"/>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10090824.360000001"/>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10037738.25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1555947.8699999996"/>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131819.76"/>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8320640.79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415270.29"/>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7615433.1000000006"/>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15843807.26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20723422.21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1490143.02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4401140.13"/>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768325.06"/>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249900.45"/>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504647.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1165904.75"/>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5245016.54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3379316.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27053886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408333.31000000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77832861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166472940.68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2172114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3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50580986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217523364.30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455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21863431.94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7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7816666.689999999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778187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162843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67568934.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338368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5750599.400000003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404262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40172622.55999998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7297896.060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1801348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246776425.3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4013333.37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20259843.49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744255.1199999998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9192678.60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8632072.599999999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220094202.15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133794347.98999992"/>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852881812"/>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13014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1182345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5083218"/>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4053241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153972217"/>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179642228.8499999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2998708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26761773.93999997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15674238.25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1898924.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3372149.870000000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1533699.109999999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24511943.50000000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3139215.13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2114635.450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10432706.09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8155348.009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1888207.7800000003"/>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2131323.319999999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999.7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142204.7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18021.16999999999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355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4979384.850000000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5317549.8600000013"/>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9711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894086"/>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1581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1486326.0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707147.1799999999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blank)"/>
    <s v="99 - MULTIPROVINCIAL"/>
    <n v="0"/>
    <n v="313514.06"/>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9690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439426.09"/>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11376962.140000002"/>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2599212.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1827884.3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blank)"/>
    <s v="99 - MULTIPROVINCIAL"/>
    <n v="0"/>
    <n v="0"/>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blank)"/>
    <s v="99 - MULTIPROVINCIAL"/>
    <n v="0"/>
    <n v="39"/>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461481.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5441381.860000001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2397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2150914.7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33990.5500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13866835.79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814123.509999997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3174134.4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952709.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1996375.349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5525394.469999998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414562.4200000000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386098.0299999999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236650.5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68934.6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198186.8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4458671.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2502443.0899999994"/>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77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115632.29000000001"/>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413406135.76999998"/>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79266183.79999999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61088627.309999995"/>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52214827.340000004"/>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3348227.45"/>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5321355.7299999995"/>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1611358.63"/>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5985505.4299999997"/>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6901940.5999999996"/>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2574902.320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13365969.430000002"/>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18539718.94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1120328.24"/>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497794.80000000005"/>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326517.4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33754.40000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4690.5"/>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163692.32999999999"/>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7565901.790000001"/>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2946408.1100000008"/>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47939684.719999991"/>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6336411.4299999997"/>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129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114648.7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367452"/>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50976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4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43846.31"/>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5059.6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150958.16000000003"/>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173017.7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27704919.5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20910157.87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8790340.480000000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4200712.650000000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3201031.789999999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16559235.02999999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10307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276632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274482.2800000000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458137.4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147946.7999999999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589146.5799999999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4832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174644.7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9118.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5862.4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2471513.24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37146.40000000000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1277962.0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11705.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1965.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269391586.4499999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41544437.020000003"/>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41018581.240000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21542613.8900000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1.510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565824.6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756994.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2819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723958.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18126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2220488.4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384967.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1015399.3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3833836.919999999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973259.5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2932829.380000000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561585.1900000000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40157.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191399.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204367.7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22787.4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06520.95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2282159.0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48493.279999999999"/>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1510948.309999999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681814.4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112955460.25"/>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1819239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17213042.34999999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26994607.15999999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blank)"/>
    <s v="99 - MULTIPROVINCIAL"/>
    <n v="0"/>
    <n v="330979.7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146156.19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64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1219013.6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89184.5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28674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501992.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22136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97923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407493.32"/>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125594.1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362026.3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blank)"/>
    <s v="99 - MULTIPROVINCIAL"/>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2389998.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166667.5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657580.58000000007"/>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149336387.78"/>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25742643.049999997"/>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20521808.809999995"/>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11217530.389999999"/>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729296.41000000015"/>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4151922.9200000004"/>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953956.73"/>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8428481.7600000016"/>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36919.77"/>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1486447.82"/>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14658821.26"/>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1472098.9"/>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678843.8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665370.97000000009"/>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251731.25"/>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409576.83999999997"/>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87159.010000000009"/>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3163795.8099999991"/>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301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233078.6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874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3995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3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7766141.440000000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4563985.689999999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7847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2068129.109999999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6154064.16000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760723.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43444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1178137.289999999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570762.5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3771946.27"/>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143552452.06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207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1021380.2900000003"/>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312313.8600000000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10177374.83999999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14966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1170081.8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2274746.360000000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510378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11719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190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1477701.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29502524.94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944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4329791.23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1448072.77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137274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3387309.8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521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524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899853.5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24579.300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8437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1865661.4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1633196.4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27944.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2452559.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4956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161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238740.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0"/>
    <n v="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14582666.6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4592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2223683.45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696563.98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13135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2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1221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158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303297.960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224069438.02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26167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8014262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16431782.13999998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3680901.59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3780582.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119497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557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94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70009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230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61811.5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1344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1444544.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237988370.7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4790127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21125151.2899999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7340113.62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441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177247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660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257707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2416271.2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110138.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817534.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9287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31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182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481513.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278729.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378823484.86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20108309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75087242.10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53646557.76000001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30510211.5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35771437.40999998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1360106.5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2357642.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6967292.180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11205768.37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13802462.81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08329363.5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7137844.999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30193948.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2176537.2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1093899.6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417290.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93882.8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58803564.58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4429317.06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21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316137.64"/>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1770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4383540.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497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10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3173.8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blank)"/>
    <s v="99 - MULTIPROVINCIAL"/>
    <n v="0"/>
    <n v="944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144808.36000000002"/>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3343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2351837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360230.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3559476.4899999988"/>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176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88615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509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1298175.9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768642.1999999998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232180241.6499999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120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3029641.99"/>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13416"/>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22918.64999999997"/>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369546842.78000009"/>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58222889.530000001"/>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55430658.68999997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14222224.63999999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241912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117708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1077149.64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18906987.559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37476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14094610.2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3598784.019999999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118527046.33999999"/>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230430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1619067.170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92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3597347.81"/>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602164.1899999999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900525.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110152.7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22075.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11315434.68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338861049.3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36202743.50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2289904.73"/>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33300.2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50787366.75000000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56473099.68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2855435.120000000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4479660.8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1697606.700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blank)"/>
    <s v="99 - MULTIPROVINCIAL"/>
    <n v="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6760210.880000000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32568478.03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2418699.780000000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6699561.70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18815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5567272.549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24096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4141253.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2365041.1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889997.3"/>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1191030.35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359914.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27849.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188661.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5164006.8"/>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8170962.369999999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227176135.60999995"/>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29636133.259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33660890.1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16362357.68999999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1036253.52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9977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3503649.1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250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24618190.56999999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6556206.9500000002"/>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8895148.029999999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50728.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4127210.84"/>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1438768.7599999998"/>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1300949.6499999999"/>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8811.969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1228464.4500000002"/>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8655079.1499999985"/>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8397163.1700000018"/>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48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486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67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4809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56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454969734.779999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69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92362425.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158708.5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727194.950000000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727194.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1018186.2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717862.5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847793.7400000001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66924529.5599999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044327.90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20999741.42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2263239.28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6825338.939999997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1460536.13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21763685.54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5061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73583.60000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72738.9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43737.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22973.5999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12189577.65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4637086.2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10436775.05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17156871.68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2200352.61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23954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17577.600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150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10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10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38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10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10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12743799.81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4096703.1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1199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181094.38999999998"/>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187428473.0600000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30127643.69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26186536.37000002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10609558.12000000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32877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22017159.30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479435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2851773.6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6609725.599999999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1941336.839999999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557373.9300000000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567090.3000000000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653442.3799999998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618446.1599999999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604002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1279823.6600000004"/>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5480652.029999999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8227460.83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823274.8599999998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1440255.6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2130902.9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4824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3674233.4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141095.7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255527.8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553323.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7979.0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36865.7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2236728.4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1822469.95"/>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88437210.88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141028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12778327.009999998"/>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16817603.520000003"/>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150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90221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9283210.16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9138251.0399999991"/>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1301986.39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836291.71"/>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1581377.3899999997"/>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284522.74"/>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112930.58"/>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114111.4"/>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147786.74"/>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130906.94"/>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5179262.1700000009"/>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694131.4499999998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173606221.3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72446825.79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49670332.09999998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18685083.36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24542823.18000001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10583511.75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14365622.22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845123.6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2964173.6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688498.7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531587.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1322655.7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22431444.77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10857675.85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9815164.139999996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17590495.6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3789540.1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2245504.3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236072.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031565.79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44965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245053.669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18271.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7909657.010000000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3202911.9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296686.64999999997"/>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500000.0000000000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39261711.82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2694441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9699552.7599999998"/>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5721115.330000001"/>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4064608.920000000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6449813.369999999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2991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1411962.4200000006"/>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156419.2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1207577.2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754142.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829857.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163712.1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227503.04"/>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58410.9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2356208.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2222366.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200972237.61000001"/>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55160410.77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29772346.78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17918277.75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2874836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8319940.680000002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5419341.809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55729722.69999999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81526.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93995972.59999999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115689907.3999999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4048903.630000000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51212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4590705.35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36000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2061554.4000000001"/>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95456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99 - MULTIPROVINCIAL"/>
    <n v="0"/>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8177.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1898570.920000000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655590.29999999993"/>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5000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6584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940254.3"/>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242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384244010.9299998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85899261.15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56259427.79000000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24899932.8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10051728.20000000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12153566.69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789979.3300000000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58251034.00000001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17819741.1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4720405.65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26753077.66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blank)"/>
    <s v="99 - MULTIPROVINCIAL"/>
    <n v="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8940285.679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5378319.91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1709076.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1588718.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1575784.5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14373.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15386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1008516.2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2932609.79000000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6439115.160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10642526.05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43692520.549999997"/>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287208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4314043.2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2536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29500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63143265.60999999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11746890.859999999"/>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9529453.689999999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2070482.03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257715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160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2006804.0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756628.8800000001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297798.9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2681809.599999999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316729.579999999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5914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211006.5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135352.32999999999"/>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2348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188919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992855.47"/>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696953638.86999989"/>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6033696.9000000004"/>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356921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281415.2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105645779.72000001"/>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23891714.53999999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1952420.20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1529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101227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7304896.26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550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35323403.7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53915026.51000001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39643614.38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44234913.79000000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2202462.760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17210101.58000000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13481265.54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106193897.0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696608.8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25802217.48000000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2946733.43"/>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90891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958826.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562191.7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1152243.2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488538.8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85998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7732579.649999999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295823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1047633.36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4088016.62"/>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2188978.42"/>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blank)"/>
    <s v="99 - MULTIPROVINCIAL"/>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1497107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1390807"/>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344805"/>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1058248"/>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66647"/>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8160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218754.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2669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437101.160000000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4062891.4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56145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4227027920.6999989"/>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873026885.73999989"/>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138979718.21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343105642.50999993"/>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250428117.00999999"/>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3834103"/>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44139712.38000001"/>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23108588.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275202546.26000005"/>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280238704.039999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158070041.61999995"/>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130287691.49999999"/>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49904063.929999992"/>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1941820.92"/>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35102955.629999995"/>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69898"/>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2938327"/>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1380880"/>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23428281"/>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32596471.489999998"/>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210147345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20712862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73424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7811198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113484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748181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4388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168416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6693792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589074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10014394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1213411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34653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19427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312518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1365236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635869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1094956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5247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482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3046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1228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415520369.1899999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112394664.9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360838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51633332.43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58152083.50000001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15490696.40999999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16423962.30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38072567.49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2016024.449999999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2307593.93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19025835.81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4130896.610000001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36458437.20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1807658.68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737380.3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4993089.910000001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854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875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9560861.60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1140989.299999997"/>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612778944"/>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8360033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5288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92767626"/>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6810748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1774085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10593333"/>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29233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141666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1655138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11783483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340950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2677429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1182133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263718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160555"/>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2394333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19333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2422901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8024998"/>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110600614.31"/>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9554483.130000003"/>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49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1525501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15425617.51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5467924.7599999998"/>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5982726.48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6449557.8900000006"/>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1920352.32"/>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3270703.52"/>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3110569.6400000006"/>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725580.95000000019"/>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7204524.79"/>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3251250.0500000003"/>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747986.73"/>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41846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1123685.1499999999"/>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0"/>
    <n v="4925"/>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7964682.8999999994"/>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3040933.7100000004"/>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2519444.4499999997"/>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351597.9400000000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365625"/>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473333.339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344420875.6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264716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9173914.519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14349069.78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47230990.31000002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6999654.33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3200052.51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3512722.2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1356944.4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45900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34631569.31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4826708.22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11691959.92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52532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1936459.890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581489.6499999999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1014067.8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48611.1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657746.30000000005"/>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955121.7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10912565.0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8558725.8200000003"/>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27137798.18"/>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4933765678.2699986"/>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13772562500.42"/>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27222838442.630001"/>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223911977.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9342999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54096212463.14999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14579752819.18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7192148194.88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4929330574.01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37666809308.52000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13751270200.55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45912722.99999999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7289876.410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358163189.9300001"/>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134277946.78"/>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7590636019.7599993"/>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2070385851.6500003"/>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11333336"/>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1466664"/>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1333336"/>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267000008"/>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59839993.729999997"/>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1966089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241139116.50999996"/>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102000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38271277"/>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568020448.07999992"/>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1302430922.3900001"/>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42794384.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192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314324554.3200000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0"/>
    <n v="500000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700000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84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181125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4920489"/>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8931936.52"/>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946754818.68999994"/>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35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127296203.23"/>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blank)"/>
    <s v="99 - MULTIPROVINCIAL"/>
    <n v="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264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380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9300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65495054.140000001"/>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207958227.24999994"/>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1810500.63"/>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blank)"/>
    <s v="99 - MULTIPROVINCIAL"/>
    <n v="0"/>
    <n v="40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21006633559.989998"/>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3977245596.71"/>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7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4325473.5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25611865.83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4909010.189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3432083.48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5405066.939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16693072.54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2604311.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5387071.0599999996"/>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15026924.59999999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3103576.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1470708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179525310.95000002"/>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26058090.949999999"/>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235652.76"/>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18870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4197615.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1260982.76"/>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729136184"/>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189774717.95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8188529615"/>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6616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263680469.90000004"/>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117331686.89"/>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blank)"/>
    <s v="99 - MULTIPROVINCIAL"/>
    <n v="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6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490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blank)"/>
    <s v="99 - MULTIPROVINCIAL"/>
    <n v="0"/>
    <n v="2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blank)"/>
    <s v="99 - MULTIPROVINCIAL"/>
    <n v="0"/>
    <n v="4909419.2699999996"/>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59665383.990000002"/>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48412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19028038.949999999"/>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32332468.73"/>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35418684"/>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28271803.629999999"/>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2573105.849999998"/>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83623988"/>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7295307"/>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7730296"/>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75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28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22662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173459902.5"/>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blank)"/>
    <s v="99 - MULTIPROVINCIAL"/>
    <n v="0"/>
    <n v="1328872.39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827040.2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6440461.780000000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6133852236.809996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77484668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31236245.120000001"/>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49901006.639999993"/>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192007108"/>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624945.8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blank)"/>
    <s v="99 - MULTIPROVINCIAL"/>
    <n v="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1717995.28"/>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535495.67999999993"/>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blank)"/>
    <s v="99 - MULTIPROVINCIAL"/>
    <n v="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4972497512.1300001"/>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222741630.03999999"/>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703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2031387634.4200001"/>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378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1525128288.3400006"/>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91559267.980000004"/>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321896253.46000004"/>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66053601.309999995"/>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blank)"/>
    <s v="99 - MULTIPROVINCIAL"/>
    <n v="0"/>
    <n v="554638.93999999994"/>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1134380105.4499996"/>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7540786.149999999"/>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662836893.51000023"/>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337628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4855420"/>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54171608.479999997"/>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5530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1800536063.6600003"/>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7807562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blank)"/>
    <s v="99 - MULTIPROVINCIAL"/>
    <n v="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blank)"/>
    <s v="99 - MULTIPROVINCIAL"/>
    <n v="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4783839.8600000003"/>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350909585.2699999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6055986601.3499966"/>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444454998.77000004"/>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132359828.63999999"/>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3171540378.9999995"/>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2227485311.980001"/>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4201288668.8000002"/>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94339"/>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299303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727908617.9900000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46058498732.58999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5833333333.31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79632059.030000016"/>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50291685.450000003"/>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665753711.93000007"/>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50000000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25203.75"/>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42026222"/>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155908329.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blank)"/>
    <s v="99 - MULTIPROVINCIAL"/>
    <n v="0"/>
    <n v="9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411861616.18000013"/>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171256680.00000003"/>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112151273.42"/>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1970633142.939999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159310197.44000006"/>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819150640.76999998"/>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134616597.77999997"/>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84177448.190000013"/>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960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441507864"/>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1182257667.6400001"/>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425279783.53000003"/>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153648092.06999999"/>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80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3734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23475909.330000002"/>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9393058.57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64080258.120000005"/>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863831604.6500003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4794430.63999999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161126345.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230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blank)"/>
    <s v="99 - MULTIPROVINCIAL"/>
    <n v="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40791541.53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32750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47694349.279999986"/>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blank)"/>
    <s v="99 - MULTIPROVINCIAL"/>
    <n v="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158964845"/>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80954399.319999993"/>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329597842.79000008"/>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106178084"/>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151600287.72"/>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107684208.75000001"/>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150671845.2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1520538526"/>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54559666.659999996"/>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31206333.36000000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99367874.98999999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86350833.34999997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2135177.539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76462207.54999999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74453636.35999998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210177808"/>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16387960.6"/>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10700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101308233.2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1299237493.9000001"/>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9569303120.3400002"/>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400500622.78000003"/>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769172.21"/>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4666666.6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42683536.18000000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9206660.77999999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30668849.330000002"/>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84620428.079999998"/>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676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54975"/>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5372932.129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23688698.8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46083333"/>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9838877.2999999989"/>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4038373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2625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235007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57725407818.209991"/>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172862652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2777514"/>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87599012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210408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43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3079997"/>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393334"/>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3023263.6"/>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1999991.9800000002"/>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566625.66"/>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200000"/>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0"/>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51545"/>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80139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763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862606.33"/>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16572645.85"/>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2575867.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1864582.039999999"/>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8852924.6699999999"/>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112047086.93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797382.1"/>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69019594.86999999"/>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72109710.57999998"/>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4380056.4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1642087.2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5037973.4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4933236.7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5801442.9100000001"/>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3909077.7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blank)"/>
    <s v="99 - MULTIPROVINCIAL"/>
    <n v="0"/>
    <n v="849987.86"/>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1559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660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85456772.919999987"/>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19000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827720.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211718.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207262.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05236.6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75280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1567608.0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50337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blank)"/>
    <s v="99 - MULTIPROVINCIAL"/>
    <n v="0"/>
    <n v="2177680.219999999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275538.6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11393517.54000000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16184024.31999999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4044935.0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6158022.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19659.23"/>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1375058.45"/>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170497.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284463586.53999996"/>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458159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462205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126269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847219.5"/>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263564.39"/>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106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8481658.5999999996"/>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87420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76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76270.40000000002"/>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1556192.5"/>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227852.0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322840104.75999993"/>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22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647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99573.3"/>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10390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24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425106.22"/>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148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226235.02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180384.51"/>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16407.580000000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96176749.4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20181235.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1560844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105478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37708967.77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2475402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139012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152426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1786435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2188840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29694309.4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10487554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82924069.81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58396411.5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999916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175060322.46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46124867.95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39033741.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27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73862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7366998.769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23451072.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71315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2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500001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2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49304258.5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8695969.1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416841844.11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7291710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792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134489912.5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50343210.00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26860815.4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0055140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3251798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43563752.5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62233645.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9482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537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148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89643082.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65523197.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6826425.5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8715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2974365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3742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28551462.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8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33223916.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2642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2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59508080.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307733.9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80206637.82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30422745.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251445805.7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27786921.7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42463370.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7256568.2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125591.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56775162.4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7621406.08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022030.47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6039898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3101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6841823.35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61331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1388327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56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4665079.7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16620862.2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56655368.4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220805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186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2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5931131.45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5715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2522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99995762.08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6976668.6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8712924.10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6401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100164542.27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245572.9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139865419.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85299910.8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4815423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173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76644874.4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219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237658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4874464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403179963.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2580406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93067665.34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24564556.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45989273.1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9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23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7970721.16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213654.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8073435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14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60 - CREDITO EXTERNO"/>
    <n v="16305"/>
    <s v="25 - SANTIAGO"/>
    <n v="0"/>
    <n v="45441352.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665219949.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57606585.979999997"/>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657825.2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99748888.34999999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358549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5515138.349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14967117.92"/>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50572370.64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41562512.61999999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123159325.01000001"/>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20726046.45000000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29922149.80000000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185050823.63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775738870.0900001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530599685.350000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258073567.43999997"/>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89035772.780000001"/>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153618784.19"/>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93719092.06999999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52552044.239999995"/>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8832907.429999999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19383015.1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12059575.23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35432994.66000001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40951965.83999999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24667539.4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8547293.65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2626819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2552749.93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19603023.3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3102989.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14816599.71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17480702.33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42051311.01999999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27805105.99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33193223.60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43632497.81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5907009.049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22032971.559999999"/>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1393800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324739.5"/>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178566020.7200000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19289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14664390.359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4991567.639999998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693908.3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4413357.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17338646.90000000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4623746.90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818718.5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10004945.12999999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4642370.77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2721478.270000000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648685.6499999999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84254.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179508285.4600000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883471.3599999998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blank)"/>
    <s v="99 - MULTIPROVINCIAL"/>
    <n v="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blank)"/>
    <s v="99 - MULTIPROVINCIAL"/>
    <n v="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3626583.33"/>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222466.6"/>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1686815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303233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51923.2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19752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211712.97999999998"/>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54773743.079999998"/>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69800505.25999999"/>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7559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624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1119628.17"/>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16149.5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2811593.6"/>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18389567.96000000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393499.52999999997"/>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305087292.99000001"/>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538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83336.2"/>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2709730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1241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4101072.46"/>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78664248.55999998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11656289.43"/>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30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52241469.75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69397380.86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6955761.420000000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20533724.39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28477259.7"/>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1410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2092542.26999999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125791717.73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46299528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19786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6.11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78.30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866667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1999992"/>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16666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95999856"/>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1073332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10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5133336"/>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14261781.270000001"/>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6896194"/>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33299.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167000.3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8944005.3099999987"/>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258333"/>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4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27485273.23"/>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565140.15999999992"/>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569409.26"/>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8152915.290000001"/>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186930.34999999998"/>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9882.5"/>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1849173.48"/>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3614004.48"/>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495467.2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2066765"/>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1734308.02"/>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518353.07"/>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13999.52"/>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1071349.97"/>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1752625.079999999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2261948.63"/>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62298.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655587.20000000007"/>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13708918.529999999"/>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2262537.73"/>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1474881.7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1037278.9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767561.15"/>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364591.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131999673.28000002"/>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126000.02"/>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18512159.560000002"/>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7629486.12000000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471366.3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23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308195.6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9711595.9099999983"/>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3540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28837674.390000001"/>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1139430.0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2089052.93"/>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1160154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872742.35000000009"/>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23779675.109999999"/>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4100740.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14846454.44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31157806.620000001"/>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31553.20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20372.15"/>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1054401.7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3776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0140197.660000004"/>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6306353.6400000006"/>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456601.02"/>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70481.399999999994"/>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738652.08"/>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6396086.1899999995"/>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1455118.37"/>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213322.5"/>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540740.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26025.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22903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5357814.43000000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58979071.22999998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61747279.60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2772620.65"/>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4800080.9799999995"/>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16161488.539999999"/>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77993437.96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6172130.089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522536.1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2066856.6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159425.88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1984221.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5075190.1500000004"/>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4406658.029999999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902663.94"/>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5385536.75"/>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2037963.1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18395823.059999999"/>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6187181.2300000004"/>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10476962.80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12779728.73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2367150.0099999998"/>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3672503.59"/>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2777673.4899999998"/>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16107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2394105.71"/>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5180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4491246"/>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blank)"/>
    <s v="99 - MULTIPROVINCIAL"/>
    <n v="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359937.07999999996"/>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3578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34723196.390000001"/>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127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198580.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186074.87"/>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558454.0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858477.7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931984.53000000014"/>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3422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6157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63130.4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8"/>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19999999925"/>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6576534.2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3904198"/>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158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3283869.9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490731.6799999999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3256626.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26599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4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66048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779798.3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1770896.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720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2209613.509999999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1813229.8900000001"/>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7376382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153582.3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2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40667300.85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414194203.0099999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35677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9975322.460000000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980271268.7999999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1133297.03"/>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blank)"/>
    <s v="99 - MULTIPROVINCIAL"/>
    <n v="0"/>
    <n v="202870.2"/>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5006406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7250610.099999999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6302476.9000000004"/>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908010.1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15123162.21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10418373.030000001"/>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557422.02"/>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298505"/>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blank)"/>
    <s v="99 - MULTIPROVINCIAL"/>
    <n v="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199128.16"/>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087458.8500000001"/>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11928.33"/>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1004383.22"/>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5951632.5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4155949.719999999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320067.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2162840.37"/>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4754.67000000001"/>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278763.28000000003"/>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35420.06"/>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302775.98"/>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86677.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blank)"/>
    <s v="99 - MULTIPROVINCIAL"/>
    <n v="0"/>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96796.680000000008"/>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19043.259999999998"/>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1227666.8800000001"/>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11241764"/>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634132"/>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332269.63"/>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189936.16"/>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14887623.340000002"/>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3039326"/>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10953195.349999998"/>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36326523.739999995"/>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20595148.840000004"/>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622163.18999999994"/>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240012"/>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38364320.71999999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12235391.33"/>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4566340.40000000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6031064.79"/>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55227649.189999998"/>
  </r>
  <r>
    <s v="2025"/>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n v="16751"/>
    <s v="32 - SANTO DOMINGO"/>
    <n v="0"/>
    <n v="0"/>
  </r>
  <r>
    <s v="2025"/>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n v="17001"/>
    <s v="32 - SANTO DOMINGO"/>
    <n v="0"/>
    <n v="0"/>
  </r>
  <r>
    <s v="2025"/>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n v="16742"/>
    <s v="05 - DAJABON"/>
    <n v="0"/>
    <n v="0"/>
  </r>
  <r>
    <s v="2025"/>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n v="16762"/>
    <s v="18 - PUERTO PLATA"/>
    <n v="0"/>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3113740.1999999997"/>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5723"/>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575962.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6396748.0300000003"/>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5841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28618765.10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14715990.609999999"/>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2298826.220000000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173755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5326348.82"/>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84232128.040000007"/>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466212.1"/>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42072432.609999999"/>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577245752.96000016"/>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33808216.61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396616.16000000003"/>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66485.88"/>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27661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1696994.6800000002"/>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1842730.52"/>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46775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1059829.04"/>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3506371.75"/>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2073772.1800000002"/>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40780.800000000003"/>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31124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1279579.7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295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5162.5"/>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blank)"/>
    <s v="99 - MULTIPROVINCIAL"/>
    <n v="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226737"/>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176056"/>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112005.6"/>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510320.63999999996"/>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241458.16"/>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13339.9"/>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737821.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928396.53"/>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1439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263956.56"/>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1276976.57"/>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50133.05"/>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7630346.1200000001"/>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491580.95999999996"/>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blank)"/>
    <s v="01 - DISTRITO NACIONAL"/>
    <n v="0"/>
    <n v="3256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249844.8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1370525.6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blank)"/>
    <s v="99 - MULTIPROVINCIAL"/>
    <n v="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100441.6000000000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99 - MULTIPROVINCIAL"/>
    <n v="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3045519.8100000005"/>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3622419.1100000003"/>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31919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223377.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1864088.7999999998"/>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306956.94"/>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355043.12"/>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718880.85"/>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10809883.460000001"/>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5744537.10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6704966.800000000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92922"/>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1266468.0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165601.20000000001"/>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788968.56"/>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44143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419668.10000000003"/>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180708.74"/>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20 - FONDOS CON DESTINO ESPECÍFICO"/>
    <s v="(blank)"/>
    <s v="99 - MULTIPROVINCIAL"/>
    <n v="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59805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20709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blank)"/>
    <s v="99 - MULTIPROVINCIAL"/>
    <n v="0"/>
    <n v="30528239.949999999"/>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blank)"/>
    <s v="99 - MULTIPROVINCI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4682571.2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4503785.4700000007"/>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424849.08999999997"/>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99 - MULTIPROVINCIAL"/>
    <n v="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5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203462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blank)"/>
    <s v="99 - MULTIPROVINCIAL"/>
    <n v="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2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46159.05"/>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44002.2"/>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297241.14"/>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195614.9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1598886.14"/>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53662843.14999999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50498.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83861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6261535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807332.2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32245"/>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241936.409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5845831.42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11439789.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1358323.06"/>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5918338.75999999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103370.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126907.4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492167.38999999996"/>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417773.8"/>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910463.51000000013"/>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6018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224762.4"/>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436.2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1951.54"/>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141870280.83000001"/>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61015726.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106305799.86000001"/>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blank)"/>
    <s v="99 - MULTIPROVINCIAL"/>
    <n v="0"/>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50000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201012290.90000001"/>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7990545.969999999"/>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5989062.6799999997"/>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2193286.8099999996"/>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2418817.3899999997"/>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22634192.459999997"/>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814200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blank)"/>
    <s v="99 - MULTIPROVINCIAL"/>
    <n v="0"/>
    <n v="1116888.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62997261.959999986"/>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4442299.6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3399.5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440017171.8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67658702.799999997"/>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1841837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40358851.210000001"/>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182134643.27000004"/>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634554.39"/>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3615391.61"/>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95561.1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23000.5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905991.1599999997"/>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151233.79999999999"/>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52027202.650000006"/>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2617443.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326819.87999999989"/>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408628.44999999995"/>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8307805.3500000006"/>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644752.710000000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4732649.7300000004"/>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5164826.11999999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6269153.160000002"/>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8634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4428017.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17043074.100000001"/>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1477614.7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2664927.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965975.3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45952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221599.9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110320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66000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1147465"/>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6432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1111618.3999999999"/>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5788879.4800000004"/>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1111200.3600000001"/>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2172416.3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2411552.779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953719.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431088.8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1147467.2"/>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1089210.17"/>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1660471.6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2217528"/>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1491332.65"/>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229889.71"/>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3304704"/>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3028328"/>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1545189.4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165235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2773595.2"/>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4050300.38"/>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1159107.19"/>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559119.07999999996"/>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974597.76"/>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11323595.949999999"/>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160640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1606399.69"/>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2094424.54"/>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0944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2200903.2000000002"/>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2201385.6"/>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936976.01"/>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2201385.59"/>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1322367.21"/>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1387254.8"/>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1648421"/>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3183006.24"/>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2012234.09"/>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2128614.4700000002"/>
  </r>
  <r>
    <s v="2025"/>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n v="13424"/>
    <s v="32 - SANTO DOMINGO"/>
    <n v="0"/>
    <n v="5946199.3000000007"/>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0"/>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0"/>
    <n v="1915389.62"/>
  </r>
  <r>
    <s v="2025"/>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n v="13070"/>
    <s v="25 - SANTIAGO"/>
    <n v="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0"/>
    <n v="0"/>
  </r>
  <r>
    <s v="2025"/>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n v="13607"/>
    <s v="03 - BAHORUCO"/>
    <n v="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0"/>
    <n v="2052223.74"/>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0"/>
    <n v="1499397.02"/>
  </r>
  <r>
    <s v="2025"/>
    <x v="0"/>
    <x v="0"/>
    <x v="1"/>
    <x v="7"/>
    <s v="2 - Poder Ejecutivo"/>
    <s v="0206 - MINISTERIO DE EDUCACIÓN"/>
    <s v="0012 - DIRECCION DE INFRAESTRUCTURA ESCOLAR"/>
    <s v="4 - SERVICIOS SOCIALES"/>
    <s v="4.4 - Educación"/>
    <s v="4.4.01 - Educación inicial"/>
    <s v="2.7 - OBRAS"/>
    <s v="2.7.1 - OBRAS EN EDIFICACIONES"/>
    <s v="S"/>
    <s v="46 - CONSTRUCCIÓN  DE 1 ESTANCIA INFANTIL EN LA PROVINCIA ESPAILLAT (FASE 2)"/>
    <s v="10 - FONDO GENERAL"/>
    <n v="13446"/>
    <s v="09 - ESPAILLAT"/>
    <n v="0"/>
    <n v="1410127.21"/>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0"/>
    <n v="1839542.4"/>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0"/>
    <n v="0"/>
  </r>
  <r>
    <s v="2025"/>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n v="13619"/>
    <s v="06 - DUARTE"/>
    <n v="0"/>
    <n v="0"/>
  </r>
  <r>
    <s v="2025"/>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0"/>
    <n v="0"/>
  </r>
  <r>
    <s v="2025"/>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n v="13613"/>
    <s v="07 - ELIAS PINA"/>
    <n v="0"/>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0"/>
    <n v="0"/>
  </r>
  <r>
    <s v="2025"/>
    <x v="0"/>
    <x v="0"/>
    <x v="1"/>
    <x v="7"/>
    <s v="2 - Poder Ejecutivo"/>
    <s v="0206 - MINISTERIO DE EDUCACIÓN"/>
    <s v="0012 - DIRECCION DE INFRAESTRUCTURA ESCOLAR"/>
    <s v="4 - SERVICIOS SOCIALES"/>
    <s v="4.4 - Educación"/>
    <s v="4.4.01 - Educación inicial"/>
    <s v="2.7 - OBRAS"/>
    <s v="2.7.1 - OBRAS EN EDIFICACIONES"/>
    <s v="S"/>
    <s v="26 - CONSTRUCCIÓN DE 2 ESTANCIAS INFANTILES EN LA PROVINCIA AZUA"/>
    <s v="10 - FONDO GENERAL"/>
    <n v="13067"/>
    <s v="02 - AZUA"/>
    <n v="0"/>
    <n v="0"/>
  </r>
  <r>
    <s v="2025"/>
    <x v="0"/>
    <x v="0"/>
    <x v="1"/>
    <x v="7"/>
    <s v="2 - Poder Ejecutivo"/>
    <s v="0206 - MINISTERIO DE EDUCACIÓN"/>
    <s v="0012 - DIRECCION DE INFRAESTRUCTURA ESCOLAR"/>
    <s v="4 - SERVICIOS SOCIALES"/>
    <s v="4.4 - Educación"/>
    <s v="4.4.01 - Educación inicial"/>
    <s v="2.7 - OBRAS"/>
    <s v="2.7.1 - OBRAS EN EDIFICACIONES"/>
    <s v="S"/>
    <s v="42 - CONSTRUCCIÓN  DE 3 ESTANCIAS INFANTILES EN LA PROVINCIA DE LA ALTAGRACIA (FASE 2)"/>
    <s v="10 - FONDO GENERAL"/>
    <n v="13441"/>
    <s v="11 - LA ALTAGRACIA"/>
    <n v="0"/>
    <n v="0"/>
  </r>
  <r>
    <s v="2025"/>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n v="13046"/>
    <s v="01 - DISTRITO NACIONAL"/>
    <n v="0"/>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14990047.23"/>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50000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5661384.3300000001"/>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13389217.01"/>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9411194.5700000003"/>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22578745.990000002"/>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44279918.789999992"/>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297040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5451228.1600000001"/>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7046399.3600000003"/>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3822977.92"/>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12847955.949999999"/>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13026347.23"/>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749625.28"/>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8873913.089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14158959.630000001"/>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1618483.33"/>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14714682.59"/>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24561657.439999998"/>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9969532.87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8351196.2000000002"/>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6519592.0700000003"/>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2138187.2000000002"/>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127346015.70999999"/>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36543553.960000001"/>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89665911.480000004"/>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1653851.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15059197.96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7090331.1399999997"/>
  </r>
  <r>
    <s v="2025"/>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n v="12574"/>
    <s v="19 - HERMANAS MIRABAL"/>
    <n v="0"/>
    <n v="0"/>
  </r>
  <r>
    <s v="2025"/>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n v="13563"/>
    <s v="13 - LA VEGA"/>
    <n v="0"/>
    <n v="5468206.5999999996"/>
  </r>
  <r>
    <s v="2025"/>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n v="12559"/>
    <s v="24 - SANCHEZ RAMIREZ"/>
    <n v="0"/>
    <n v="5743548.4499999993"/>
  </r>
  <r>
    <s v="2025"/>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n v="13597"/>
    <s v="18 - PUERTO PLATA"/>
    <n v="0"/>
    <n v="0"/>
  </r>
  <r>
    <s v="2025"/>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n v="12581"/>
    <s v="28 - MONSENOR NOUEL"/>
    <n v="0"/>
    <n v="0"/>
  </r>
  <r>
    <s v="2025"/>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n v="13404"/>
    <s v="12 - LA ROMANA"/>
    <n v="0"/>
    <n v="6354408.3300000001"/>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n v="12547"/>
    <s v="21 - SAN CRISTOBAL"/>
    <n v="0"/>
    <n v="2342842.56"/>
  </r>
  <r>
    <s v="2025"/>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n v="12569"/>
    <s v="04 - BARAHONA"/>
    <n v="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n v="12560"/>
    <s v="25 - SANTIAGO"/>
    <n v="0"/>
    <n v="0"/>
  </r>
  <r>
    <s v="2025"/>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n v="12526"/>
    <s v="01 - DISTRITO NACIONAL"/>
    <n v="0"/>
    <n v="0"/>
  </r>
  <r>
    <s v="2025"/>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n v="13402"/>
    <s v="10 - INDEPENDENCIA"/>
    <n v="0"/>
    <n v="0"/>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n v="12562"/>
    <s v="32 - SANTO DOMINGO"/>
    <n v="0"/>
    <n v="0"/>
  </r>
  <r>
    <s v="2025"/>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n v="12564"/>
    <s v="17 - PERAVIA"/>
    <n v="0"/>
    <n v="0"/>
  </r>
  <r>
    <s v="2025"/>
    <x v="0"/>
    <x v="0"/>
    <x v="1"/>
    <x v="7"/>
    <s v="2 - Poder Ejecutivo"/>
    <s v="0206 - MINISTERIO DE EDUCACIÓN"/>
    <s v="0012 - DIRECCION DE INFRAESTRUCTURA ESCOLAR"/>
    <s v="4 - SERVICIOS SOCIALES"/>
    <s v="4.4 - Educación"/>
    <s v="4.4.02 - Educación primaria"/>
    <s v="2.7 - OBRAS"/>
    <s v="2.7.1 - OBRAS EN EDIFICACIONES"/>
    <s v="S"/>
    <s v="46 - AMPLIACIÓN  Y REHABILITACION DE 12 PLANTELES ESCOLARES EN LA PROVINCIA BAHORUCO"/>
    <s v="10 - FONDO GENERAL"/>
    <n v="12570"/>
    <s v="03 - BAHORUCO"/>
    <n v="0"/>
    <n v="0"/>
  </r>
  <r>
    <s v="2025"/>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n v="12594"/>
    <s v="25 - SANTIAGO"/>
    <n v="0"/>
    <n v="0"/>
  </r>
  <r>
    <s v="2025"/>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n v="13548"/>
    <s v="01 - DISTRITO NACIONAL"/>
    <n v="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140687160.03"/>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8192035.8900000006"/>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8586133.089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19712263.15000000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7363036.6200000001"/>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3024684.8600000003"/>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5075553.2699999996"/>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83806.78"/>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6061089.1200000001"/>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951153.06"/>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156922.2999999999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1051456.8399999999"/>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blank)"/>
    <s v="99 - MULTIPROVINCIAL"/>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4683788.389999999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223370.579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57981.6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233906.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123667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82031.31000000006"/>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325335.6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41035.92000000000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57934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509400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1344449.1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blank)"/>
    <s v="99 - MULTIPROVINCIAL"/>
    <n v="0"/>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4123983.0999999996"/>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11929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3891234.200000001"/>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9446441.8299999982"/>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143490707.44"/>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10002689.869999999"/>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90219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blank)"/>
    <s v="99 - MULTIPROVINCIAL"/>
    <n v="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338326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18286612.73"/>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564729.1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1283717.02"/>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292522"/>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2050397.6199999996"/>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369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3635726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225913.77000000002"/>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246361.19"/>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507453.16"/>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783229.65999999992"/>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blank)"/>
    <s v="99 - MULTIPROVINCIAL"/>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9894684.2199999988"/>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5398271.81"/>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5659121.58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2373234.0299999998"/>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2971812.340000000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2872281.7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60875067.689999998"/>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22751596.750000004"/>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1332072.469999999"/>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38207321.060000002"/>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10670324.73"/>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00000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897057.80999999994"/>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331824.1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1566180.0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79014.4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1568197.78"/>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31634307.84"/>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44518.2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63982.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73165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45052.4"/>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5733727.5200000005"/>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596399.4799999997"/>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31440999.230000004"/>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326656.9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1360667.6800000002"/>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1637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73634.9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28753.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488732.39999999997"/>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38125.800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106830.1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299238"/>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272399.97000000003"/>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905604.62000000011"/>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3448772.6900000004"/>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23836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1322937.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3802906.9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3745132.409999999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389678.6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7146802.080000000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1871931.140000000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5664064.90000000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17202060.42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60749661.690000005"/>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35616050.480000004"/>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2386450.0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2822381.5"/>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21023719.390000001"/>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21089598.189999998"/>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3762422.56"/>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3499935.84"/>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100000.019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475000.01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1042498.1999999996"/>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175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970787.17"/>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7279990.8200000003"/>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15475"/>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999356.15999999992"/>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blank)"/>
    <s v="99 - MULTIPROVINCIAL"/>
    <n v="0"/>
    <n v="145230.76999999999"/>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1169531.78"/>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54000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468930.52"/>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6103708.3999999994"/>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140249.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661857.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530930.78"/>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680125.5700000000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5099396.6500000004"/>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41899.9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9851.23"/>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5074"/>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7625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1889052.940000000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73588.289999999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327773.28000000003"/>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252047.6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48330.02"/>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3770461.4799999995"/>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228969.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77036.56"/>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12187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2773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144676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3132329.7199999997"/>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703244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2039944.6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3862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151495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129783.4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55603.3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169859.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673411.3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29327785.3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2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645101.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33051.800000000003"/>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1154281.43"/>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59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51165955.200000025"/>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2250234.939999999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88580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10975494.28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blank)"/>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7576429.080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10576903.909999998"/>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2993992.380000000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8796"/>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27121860.169999998"/>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347510.6400000006"/>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97553.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49019.97"/>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917873.46"/>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18856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904151.64"/>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1307.99"/>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901527.9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242524.29"/>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184056.31"/>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blank)"/>
    <s v="01 - DISTRITO NACION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1423600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2512853.3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1376526.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735601.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2125688.5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16181381.09000000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10753694.8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829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356036.960000000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3131746.0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454843.85"/>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120489.98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0916557.93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6687865.129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7695882.6400000006"/>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8355153.6899999995"/>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49684204.340000004"/>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97099589.920000002"/>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20731778.890000001"/>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4840830.9000000004"/>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320707181.1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03250971.5099999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6022147.700000000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593681280.74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3202354.86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10689147.4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909444.48"/>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909444.4699999997"/>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187445084.0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7.85"/>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392253414.1700000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160063982.9899999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70052045.30000001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1495760.8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1512161.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25099803.4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84413865.38999998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2768.329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90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88447979.5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6798425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400076180.66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40064647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29.049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32244486.78999999"/>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1.52"/>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172847483.72"/>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2490658.94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3548231.280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274071349.3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47731231.879999995"/>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0168845.89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31704134.359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867264.16000000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76647.35"/>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717271.4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9792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1000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13484987.889999997"/>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698945.32"/>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236249994.95999995"/>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349587"/>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134671943.01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4592758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1545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333146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421750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7125589.82"/>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104699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975768.9600000000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1327497.039999999"/>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5529330"/>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200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194784.52000000002"/>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401878.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3236"/>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2245555.59"/>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57305.55"/>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289111.1000000000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586388.86"/>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2334722.2200000002"/>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19824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blank)"/>
    <s v="99 - MULTIPROVINCIAL"/>
    <n v="0"/>
    <n v="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186423.01"/>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73439424"/>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blank)"/>
    <s v="99 - MULTIPROVINCIAL"/>
    <n v="0"/>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30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blank)"/>
    <s v="99 - MULTIPROVINCIAL"/>
    <n v="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30719127"/>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304746062"/>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2683523.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423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601259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7311761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1508234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1079528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121505272.6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2212336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2612524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5775164"/>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5 - RECONSTRUCCIÓN DE OBRAS COMPLEMENTARIAS CARRETERA TURÍSTICA GREGORIO LUPERÓN, PROVINCIAS SANTIAGO- PUERTO PLATA"/>
    <s v="60 - CREDITO EXTERNO"/>
    <n v="16305"/>
    <s v="25 - SANTIAGO"/>
    <n v="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18717690.699999999"/>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6389399.759999998"/>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3672124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520526383.57999992"/>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blank)"/>
    <s v="99 - MULTIPROVINCIAL"/>
    <n v="0"/>
    <n v="26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blank)"/>
    <s v="99 - MULTIPROVINCIAL"/>
    <n v="0"/>
    <n v="38783893.329999998"/>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130060898.93000001"/>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4182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235388746.91000003"/>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65700516.12"/>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13223235.949999999"/>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5787009101"/>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20654542.789999999"/>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84432970.019999996"/>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372346171.16999996"/>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3870995157.950000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1749999999.97"/>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416479842.3599999"/>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20476261.12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28390387.639999993"/>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8817381.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392921648.5599999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320833.31000000006"/>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817035208.98000014"/>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74444719.519999981"/>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25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22115589.36999999"/>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195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37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130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11666666.689999999"/>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1352493333.3500001"/>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405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42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6666666.6399999997"/>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1 - TRANSFERENCIAS DE CAPITAL AL SECTOR PRIVADO"/>
    <s v="N"/>
    <s v="00 - N/A"/>
    <s v="10 - FONDO GENERAL"/>
    <s v="(blank)"/>
    <s v="99 - MULTIPROVINCIAL"/>
    <n v="0"/>
    <n v="2800000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99190871.629999995"/>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22578210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1638598797.4300001"/>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53086682759.340012"/>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1506367106.0000005"/>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883BCCB-E4B4-4C09-825F-C0F89B5A1948}" name="PivotTable1" cacheId="18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 INICIAL" fld="18" baseField="0" baseItem="0"/>
    <dataField name=" DEVENGADO" fld="19"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15378-1D0A-489A-870B-6C92DC3D7ED6}">
  <dimension ref="A1:F165"/>
  <sheetViews>
    <sheetView showGridLines="0" workbookViewId="0">
      <selection activeCell="G29" sqref="G29"/>
    </sheetView>
  </sheetViews>
  <sheetFormatPr baseColWidth="10" defaultColWidth="11.5703125" defaultRowHeight="15"/>
  <cols>
    <col min="1" max="1" width="60.7109375" style="13" bestFit="1" customWidth="1"/>
    <col min="2" max="2" width="14.140625" style="13" bestFit="1" customWidth="1"/>
    <col min="3" max="3" width="15.710937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1" t="s">
        <v>0</v>
      </c>
      <c r="B1" s="181"/>
      <c r="C1" s="181"/>
      <c r="D1" s="181"/>
      <c r="E1" s="181"/>
      <c r="F1" s="181"/>
    </row>
    <row r="2" spans="1:6" ht="20.25">
      <c r="A2" s="182" t="s">
        <v>1</v>
      </c>
      <c r="B2" s="182"/>
      <c r="C2" s="182"/>
      <c r="D2" s="182"/>
      <c r="E2" s="182"/>
      <c r="F2" s="182"/>
    </row>
    <row r="3" spans="1:6">
      <c r="A3" s="183" t="s">
        <v>2</v>
      </c>
      <c r="B3" s="183"/>
      <c r="C3" s="183"/>
      <c r="D3" s="183"/>
      <c r="E3" s="183"/>
      <c r="F3" s="183"/>
    </row>
    <row r="5" spans="1:6" ht="18.75">
      <c r="A5" s="184" t="s">
        <v>23</v>
      </c>
      <c r="B5" s="184"/>
      <c r="C5" s="184"/>
      <c r="D5" s="184"/>
      <c r="E5" s="184"/>
      <c r="F5" s="184"/>
    </row>
    <row r="6" spans="1:6" ht="18.75">
      <c r="A6" s="184" t="s">
        <v>305</v>
      </c>
      <c r="B6" s="184"/>
      <c r="C6" s="184"/>
      <c r="D6" s="184"/>
      <c r="E6" s="184"/>
      <c r="F6" s="184"/>
    </row>
    <row r="7" spans="1:6">
      <c r="A7" s="179" t="s">
        <v>1910</v>
      </c>
      <c r="B7" s="179"/>
      <c r="C7" s="179"/>
      <c r="D7" s="179"/>
      <c r="E7" s="179"/>
      <c r="F7" s="179"/>
    </row>
    <row r="8" spans="1:6">
      <c r="A8" s="179" t="s">
        <v>1911</v>
      </c>
      <c r="B8" s="179"/>
      <c r="C8" s="179"/>
      <c r="D8" s="179"/>
      <c r="E8" s="179"/>
      <c r="F8" s="179"/>
    </row>
    <row r="9" spans="1:6" ht="15.75">
      <c r="A9" s="180" t="s">
        <v>327</v>
      </c>
      <c r="B9" s="180"/>
      <c r="C9" s="180"/>
      <c r="D9" s="180"/>
      <c r="E9" s="180"/>
      <c r="F9" s="180"/>
    </row>
    <row r="13" spans="1:6">
      <c r="A13" s="178" t="s">
        <v>370</v>
      </c>
      <c r="B13" s="178" t="s">
        <v>368</v>
      </c>
      <c r="C13" s="172" t="s">
        <v>369</v>
      </c>
    </row>
    <row r="14" spans="1:6">
      <c r="A14" s="173" t="s">
        <v>306</v>
      </c>
      <c r="B14" s="174">
        <v>1592355121494</v>
      </c>
      <c r="C14" s="174">
        <v>893180722756.44006</v>
      </c>
    </row>
    <row r="15" spans="1:6">
      <c r="A15" s="175" t="s">
        <v>11</v>
      </c>
      <c r="B15" s="174">
        <v>1484234610959</v>
      </c>
      <c r="C15" s="174">
        <v>836723291993.67004</v>
      </c>
    </row>
    <row r="16" spans="1:6">
      <c r="A16" s="176" t="s">
        <v>12</v>
      </c>
      <c r="B16" s="174">
        <v>1308196684792</v>
      </c>
      <c r="C16" s="174">
        <v>761233392145.22009</v>
      </c>
    </row>
    <row r="17" spans="1:3">
      <c r="A17" s="177" t="s">
        <v>25</v>
      </c>
      <c r="B17" s="174">
        <v>516919627204</v>
      </c>
      <c r="C17" s="174">
        <v>269459926872.72025</v>
      </c>
    </row>
    <row r="18" spans="1:3">
      <c r="A18" s="177" t="s">
        <v>26</v>
      </c>
      <c r="B18" s="174">
        <v>90986168678</v>
      </c>
      <c r="C18" s="174">
        <v>46273646394</v>
      </c>
    </row>
    <row r="19" spans="1:3">
      <c r="A19" s="177" t="s">
        <v>13</v>
      </c>
      <c r="B19" s="174">
        <v>298486441612</v>
      </c>
      <c r="C19" s="174">
        <v>183626889349.63998</v>
      </c>
    </row>
    <row r="20" spans="1:3">
      <c r="A20" s="177" t="s">
        <v>27</v>
      </c>
      <c r="B20" s="174">
        <v>13500000000</v>
      </c>
      <c r="C20" s="174">
        <v>9795299818.1899986</v>
      </c>
    </row>
    <row r="21" spans="1:3">
      <c r="A21" s="177" t="s">
        <v>28</v>
      </c>
      <c r="B21" s="174">
        <v>388252040903</v>
      </c>
      <c r="C21" s="174">
        <v>250598286174.34995</v>
      </c>
    </row>
    <row r="22" spans="1:3">
      <c r="A22" s="177" t="s">
        <v>29</v>
      </c>
      <c r="B22" s="174">
        <v>52406395</v>
      </c>
      <c r="C22" s="174">
        <v>1479343536.3199999</v>
      </c>
    </row>
    <row r="23" spans="1:3">
      <c r="A23" s="176" t="s">
        <v>14</v>
      </c>
      <c r="B23" s="174">
        <v>176037926167</v>
      </c>
      <c r="C23" s="174">
        <v>75489899848.450012</v>
      </c>
    </row>
    <row r="24" spans="1:3">
      <c r="A24" s="177" t="s">
        <v>30</v>
      </c>
      <c r="B24" s="174">
        <v>53162528542</v>
      </c>
      <c r="C24" s="174">
        <v>27421983785.750019</v>
      </c>
    </row>
    <row r="25" spans="1:3">
      <c r="A25" s="177" t="s">
        <v>31</v>
      </c>
      <c r="B25" s="174">
        <v>60255319620</v>
      </c>
      <c r="C25" s="174">
        <v>18587223452.389999</v>
      </c>
    </row>
    <row r="26" spans="1:3">
      <c r="A26" s="177" t="s">
        <v>32</v>
      </c>
      <c r="B26" s="174">
        <v>10094704</v>
      </c>
      <c r="C26" s="174">
        <v>77739807.940000013</v>
      </c>
    </row>
    <row r="27" spans="1:3">
      <c r="A27" s="177" t="s">
        <v>33</v>
      </c>
      <c r="B27" s="174">
        <v>1045835769</v>
      </c>
      <c r="C27" s="174">
        <v>1025071084.1200001</v>
      </c>
    </row>
    <row r="28" spans="1:3">
      <c r="A28" s="177" t="s">
        <v>34</v>
      </c>
      <c r="B28" s="174">
        <v>60117023257</v>
      </c>
      <c r="C28" s="174">
        <v>28377881718.25</v>
      </c>
    </row>
    <row r="29" spans="1:3">
      <c r="A29" s="177" t="s">
        <v>35</v>
      </c>
      <c r="B29" s="174">
        <v>1447124275</v>
      </c>
      <c r="C29" s="174">
        <v>0</v>
      </c>
    </row>
    <row r="30" spans="1:3">
      <c r="A30" s="175" t="s">
        <v>307</v>
      </c>
      <c r="B30" s="174">
        <v>108120510535</v>
      </c>
      <c r="C30" s="174">
        <v>56457430762.770012</v>
      </c>
    </row>
    <row r="31" spans="1:3">
      <c r="A31" s="176" t="s">
        <v>22</v>
      </c>
      <c r="B31" s="174">
        <v>108120510535</v>
      </c>
      <c r="C31" s="174">
        <v>56457430762.770012</v>
      </c>
    </row>
    <row r="32" spans="1:3">
      <c r="A32" s="177" t="s">
        <v>37</v>
      </c>
      <c r="B32" s="174">
        <v>5117721882</v>
      </c>
      <c r="C32" s="174">
        <v>225782100</v>
      </c>
    </row>
    <row r="33" spans="1:3">
      <c r="A33" s="177" t="s">
        <v>38</v>
      </c>
      <c r="B33" s="174">
        <v>103002788653</v>
      </c>
      <c r="C33" s="174">
        <v>56231648662.770012</v>
      </c>
    </row>
    <row r="34" spans="1:3">
      <c r="A34" s="177" t="s">
        <v>308</v>
      </c>
      <c r="B34" s="174">
        <v>0</v>
      </c>
      <c r="C34" s="174">
        <v>0</v>
      </c>
    </row>
    <row r="35" spans="1:3">
      <c r="A35" s="173" t="s">
        <v>371</v>
      </c>
      <c r="B35" s="174">
        <v>1592355121494</v>
      </c>
      <c r="C35" s="174">
        <v>893180722756.44006</v>
      </c>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I22" sqref="I22"/>
    </sheetView>
  </sheetViews>
  <sheetFormatPr baseColWidth="10" defaultColWidth="11.42578125" defaultRowHeight="15"/>
  <cols>
    <col min="1" max="1" width="12.42578125" style="13" customWidth="1"/>
    <col min="2" max="2" width="21.5703125" style="13" customWidth="1"/>
    <col min="3" max="3" width="40.85546875" style="13" customWidth="1"/>
    <col min="4" max="4" width="21.140625" style="13" customWidth="1"/>
    <col min="5" max="6" width="19.42578125" style="13" customWidth="1"/>
    <col min="7" max="8" width="11.42578125" style="13"/>
    <col min="9" max="9" width="23.42578125" style="13" customWidth="1"/>
    <col min="10" max="10" width="24.85546875" style="13" bestFit="1" customWidth="1"/>
    <col min="11" max="11" width="18.42578125" style="13" bestFit="1" customWidth="1"/>
    <col min="12" max="12" width="15.7109375" style="13" bestFit="1" customWidth="1"/>
    <col min="13" max="13" width="30.5703125" style="13" customWidth="1"/>
    <col min="14" max="14" width="32" style="13" customWidth="1"/>
    <col min="15" max="16384" width="11.42578125" style="13"/>
  </cols>
  <sheetData>
    <row r="1" spans="1:14" ht="28.5" customHeight="1">
      <c r="A1" s="181" t="s">
        <v>0</v>
      </c>
      <c r="B1" s="181"/>
      <c r="C1" s="181"/>
      <c r="D1" s="181"/>
      <c r="E1" s="181"/>
      <c r="F1" s="181"/>
      <c r="G1" s="181"/>
      <c r="H1" s="181"/>
      <c r="I1" s="181"/>
    </row>
    <row r="2" spans="1:14" ht="20.25">
      <c r="A2" s="182" t="s">
        <v>1</v>
      </c>
      <c r="B2" s="182"/>
      <c r="C2" s="182"/>
      <c r="D2" s="182"/>
      <c r="E2" s="182"/>
      <c r="F2" s="182"/>
      <c r="G2" s="182"/>
      <c r="H2" s="182"/>
      <c r="I2" s="182"/>
    </row>
    <row r="3" spans="1:14" s="15" customFormat="1" ht="28.5" customHeight="1">
      <c r="A3" s="186" t="s">
        <v>2</v>
      </c>
      <c r="B3" s="186"/>
      <c r="C3" s="186"/>
      <c r="D3" s="186"/>
      <c r="E3" s="186"/>
      <c r="F3" s="186"/>
      <c r="G3" s="186"/>
      <c r="H3" s="186"/>
      <c r="I3" s="186"/>
      <c r="N3" s="16"/>
    </row>
    <row r="4" spans="1:14" ht="18.75" customHeight="1">
      <c r="A4" s="187" t="s">
        <v>3</v>
      </c>
      <c r="B4" s="187"/>
      <c r="C4" s="187"/>
      <c r="D4" s="187"/>
      <c r="E4" s="187"/>
      <c r="F4" s="187"/>
      <c r="G4" s="187"/>
      <c r="H4" s="187"/>
      <c r="I4" s="187"/>
    </row>
    <row r="5" spans="1:14" ht="18.75" customHeight="1">
      <c r="A5" s="187" t="s">
        <v>4</v>
      </c>
      <c r="B5" s="187"/>
      <c r="C5" s="187"/>
      <c r="D5" s="187"/>
      <c r="E5" s="187"/>
      <c r="F5" s="187"/>
      <c r="G5" s="187"/>
      <c r="H5" s="187"/>
      <c r="I5" s="187"/>
    </row>
    <row r="6" spans="1:14" ht="18.75">
      <c r="A6" s="185" t="s">
        <v>1908</v>
      </c>
      <c r="B6" s="185"/>
      <c r="C6" s="185"/>
      <c r="D6" s="185"/>
      <c r="E6" s="185"/>
      <c r="F6" s="185"/>
      <c r="G6" s="185"/>
      <c r="H6" s="185"/>
      <c r="I6" s="185"/>
    </row>
    <row r="7" spans="1:14" ht="18.75">
      <c r="A7" s="191" t="s">
        <v>276</v>
      </c>
      <c r="B7" s="191"/>
      <c r="C7" s="191"/>
      <c r="D7" s="191"/>
      <c r="E7" s="191"/>
      <c r="F7" s="191"/>
      <c r="G7" s="191"/>
      <c r="H7" s="191"/>
      <c r="I7" s="191"/>
    </row>
    <row r="8" spans="1:14" ht="15.75">
      <c r="A8" s="192" t="s">
        <v>5</v>
      </c>
      <c r="B8" s="192"/>
      <c r="C8" s="192"/>
      <c r="D8" s="192"/>
      <c r="E8" s="192"/>
      <c r="F8" s="192"/>
      <c r="G8" s="192"/>
      <c r="H8" s="192"/>
      <c r="I8" s="192"/>
    </row>
    <row r="9" spans="1:14" ht="15.75">
      <c r="A9" s="18"/>
      <c r="B9" s="18"/>
      <c r="C9" s="18"/>
      <c r="D9" s="18"/>
      <c r="E9" s="18"/>
      <c r="F9" s="18"/>
    </row>
    <row r="10" spans="1:14" ht="15" customHeight="1">
      <c r="C10" s="193" t="s">
        <v>6</v>
      </c>
      <c r="D10" s="19" t="s">
        <v>317</v>
      </c>
      <c r="E10" s="194" t="s">
        <v>300</v>
      </c>
      <c r="F10" s="194" t="s">
        <v>301</v>
      </c>
      <c r="G10" s="194" t="s">
        <v>275</v>
      </c>
    </row>
    <row r="11" spans="1:14" ht="15.75" thickBot="1">
      <c r="C11" s="193"/>
      <c r="D11" s="19" t="s">
        <v>276</v>
      </c>
      <c r="E11" s="195"/>
      <c r="F11" s="195"/>
      <c r="G11" s="195"/>
    </row>
    <row r="12" spans="1:14">
      <c r="C12" s="193"/>
      <c r="D12" s="20">
        <v>1</v>
      </c>
      <c r="E12" s="20">
        <v>2</v>
      </c>
      <c r="F12" s="20" t="s">
        <v>302</v>
      </c>
      <c r="G12" s="20" t="s">
        <v>309</v>
      </c>
    </row>
    <row r="13" spans="1:14">
      <c r="C13" s="23" t="s">
        <v>7</v>
      </c>
      <c r="D13" s="24">
        <f>D14+D16</f>
        <v>1241364.7314939999</v>
      </c>
      <c r="E13" s="24">
        <f>E14+E16</f>
        <v>735282.89999999991</v>
      </c>
      <c r="F13" s="113">
        <f>IFERROR(E13/D13,"-")</f>
        <v>0.59231818122871638</v>
      </c>
      <c r="G13" s="122">
        <f>E13/$D$34</f>
        <v>9.2185406879967055E-2</v>
      </c>
      <c r="I13" s="169"/>
    </row>
    <row r="14" spans="1:14">
      <c r="C14" s="168" t="s">
        <v>8</v>
      </c>
      <c r="D14" s="169">
        <v>1240428.3720559999</v>
      </c>
      <c r="E14" s="169">
        <v>735084.2</v>
      </c>
      <c r="F14" s="170">
        <f>IFERROR(E14/D14,"-")</f>
        <v>0.59260511655469783</v>
      </c>
      <c r="G14" s="171">
        <f t="shared" ref="G14:G20" si="0">E14/$D$34</f>
        <v>9.2160495053040248E-2</v>
      </c>
      <c r="I14" s="169"/>
      <c r="J14" s="167"/>
    </row>
    <row r="15" spans="1:14">
      <c r="C15" s="165" t="s">
        <v>9</v>
      </c>
      <c r="D15" s="123">
        <v>535.15810899999997</v>
      </c>
      <c r="E15" s="123">
        <v>300.2</v>
      </c>
      <c r="F15" s="124">
        <f t="shared" ref="F15:F21" si="1">IFERROR(E15/D15,"-")</f>
        <v>0.56095571561263591</v>
      </c>
      <c r="G15" s="125">
        <f t="shared" si="0"/>
        <v>3.7637294632264826E-5</v>
      </c>
      <c r="I15" s="215"/>
      <c r="J15" s="53"/>
    </row>
    <row r="16" spans="1:14">
      <c r="C16" s="168" t="s">
        <v>10</v>
      </c>
      <c r="D16" s="169">
        <v>936.35943799999995</v>
      </c>
      <c r="E16" s="169">
        <v>198.7</v>
      </c>
      <c r="F16" s="170">
        <f>IFERROR(E16/D16,"-")</f>
        <v>0.21220483495569786</v>
      </c>
      <c r="G16" s="171">
        <f t="shared" si="0"/>
        <v>2.4911826926818855E-5</v>
      </c>
      <c r="H16" s="70"/>
      <c r="I16" s="166"/>
      <c r="J16" s="167"/>
    </row>
    <row r="17" spans="3:12">
      <c r="C17" s="165" t="s">
        <v>318</v>
      </c>
      <c r="D17" s="123">
        <v>0</v>
      </c>
      <c r="E17" s="123">
        <v>137</v>
      </c>
      <c r="F17" s="124" t="str">
        <f>IFERROR(E17/D17,"-")</f>
        <v>-</v>
      </c>
      <c r="G17" s="125">
        <f t="shared" si="0"/>
        <v>1.717624705070047E-5</v>
      </c>
      <c r="I17" s="164"/>
    </row>
    <row r="18" spans="3:12">
      <c r="C18" s="23" t="s">
        <v>11</v>
      </c>
      <c r="D18" s="24">
        <f>D19+D21</f>
        <v>1484234.6109590002</v>
      </c>
      <c r="E18" s="24">
        <f>E19+E21</f>
        <v>836723.2919936704</v>
      </c>
      <c r="F18" s="113">
        <f t="shared" si="1"/>
        <v>0.56374058778554093</v>
      </c>
      <c r="G18" s="122">
        <f>E18/$D$34</f>
        <v>0.10490340128728956</v>
      </c>
    </row>
    <row r="19" spans="3:12">
      <c r="C19" s="168" t="s">
        <v>12</v>
      </c>
      <c r="D19" s="169">
        <v>1308196.6847920001</v>
      </c>
      <c r="E19" s="169">
        <f>Económica!D14</f>
        <v>761233.39214522042</v>
      </c>
      <c r="F19" s="170">
        <f t="shared" si="1"/>
        <v>0.58189521575362702</v>
      </c>
      <c r="G19" s="171">
        <f t="shared" si="0"/>
        <v>9.543892559656246E-2</v>
      </c>
    </row>
    <row r="20" spans="3:12">
      <c r="C20" s="120" t="s">
        <v>13</v>
      </c>
      <c r="D20" s="123">
        <v>298486.441612</v>
      </c>
      <c r="E20" s="123">
        <f>Económica!D17</f>
        <v>183626.88934964</v>
      </c>
      <c r="F20" s="124">
        <f t="shared" si="1"/>
        <v>0.61519340160962832</v>
      </c>
      <c r="G20" s="125">
        <f t="shared" si="0"/>
        <v>2.3022049756358069E-2</v>
      </c>
    </row>
    <row r="21" spans="3:12">
      <c r="C21" s="168" t="s">
        <v>14</v>
      </c>
      <c r="D21" s="169">
        <v>176037.926167</v>
      </c>
      <c r="E21" s="169">
        <f>Económica!D21</f>
        <v>75489.899848450019</v>
      </c>
      <c r="F21" s="170">
        <f t="shared" si="1"/>
        <v>0.42882747764726464</v>
      </c>
      <c r="G21" s="171">
        <f>E21/$D$34</f>
        <v>9.4644756907271057E-3</v>
      </c>
      <c r="J21" s="21"/>
    </row>
    <row r="22" spans="3:12">
      <c r="C22" s="126" t="s">
        <v>15</v>
      </c>
      <c r="D22" s="126"/>
      <c r="E22" s="126"/>
      <c r="F22" s="127"/>
      <c r="G22" s="22"/>
    </row>
    <row r="23" spans="3:12">
      <c r="C23" s="128" t="s">
        <v>16</v>
      </c>
      <c r="D23" s="129">
        <f>(D14-D19)</f>
        <v>-67768.312736000167</v>
      </c>
      <c r="E23" s="129">
        <f>(E14-E19)</f>
        <v>-26149.19214522047</v>
      </c>
      <c r="F23" s="124">
        <f>IFERROR(E23/D23,"-")</f>
        <v>0.38586163782899358</v>
      </c>
      <c r="G23" s="130">
        <f>E23/$D$34</f>
        <v>-3.2784305435222113E-3</v>
      </c>
      <c r="I23" s="114"/>
      <c r="J23" s="70"/>
    </row>
    <row r="24" spans="3:12">
      <c r="C24" s="128" t="s">
        <v>17</v>
      </c>
      <c r="D24" s="129">
        <f>(D16-D21)</f>
        <v>-175101.56672899998</v>
      </c>
      <c r="E24" s="129">
        <f>(E16-E21)</f>
        <v>-75291.199848450022</v>
      </c>
      <c r="F24" s="124">
        <f>IFERROR(E24/D24,"-")</f>
        <v>0.42998587194240356</v>
      </c>
      <c r="G24" s="130">
        <f>E24/$D$34</f>
        <v>-9.4395638638002863E-3</v>
      </c>
    </row>
    <row r="25" spans="3:12">
      <c r="C25" s="128" t="s">
        <v>18</v>
      </c>
      <c r="D25" s="129">
        <f>(D13-(D18-D20))</f>
        <v>55616.56214699964</v>
      </c>
      <c r="E25" s="129">
        <f>(E13-(E18-E20))</f>
        <v>82186.497355969506</v>
      </c>
      <c r="F25" s="124">
        <f>IFERROR(E25/D25,"-")</f>
        <v>1.4777342249012642</v>
      </c>
      <c r="G25" s="130">
        <f>E25/$D$34</f>
        <v>1.0304055349035571E-2</v>
      </c>
    </row>
    <row r="26" spans="3:12">
      <c r="C26" s="128" t="s">
        <v>19</v>
      </c>
      <c r="D26" s="129">
        <f>D13-D18</f>
        <v>-242869.87946500024</v>
      </c>
      <c r="E26" s="129">
        <f>E13-E18</f>
        <v>-101440.39199367049</v>
      </c>
      <c r="F26" s="124">
        <f>IFERROR(E26/D26,"-")</f>
        <v>0.41767382689498544</v>
      </c>
      <c r="G26" s="130">
        <f>E26/$D$34</f>
        <v>-1.2717994407322498E-2</v>
      </c>
    </row>
    <row r="27" spans="3:12">
      <c r="C27" s="126" t="s">
        <v>20</v>
      </c>
      <c r="D27" s="131">
        <f>D29-D31</f>
        <v>242869.87946500001</v>
      </c>
      <c r="E27" s="131">
        <f>E29-E31</f>
        <v>185566.36923722998</v>
      </c>
      <c r="F27" s="127">
        <f>IFERROR(E27/D27,"-")</f>
        <v>0.76405674366043386</v>
      </c>
      <c r="G27" s="132">
        <f>E27/$D$34</f>
        <v>2.326521023591362E-2</v>
      </c>
    </row>
    <row r="28" spans="3:12">
      <c r="C28" s="133"/>
      <c r="D28" s="133"/>
      <c r="E28" s="133"/>
      <c r="F28" s="134"/>
      <c r="G28" s="130"/>
    </row>
    <row r="29" spans="3:12" ht="17.25" customHeight="1">
      <c r="C29" s="23" t="s">
        <v>21</v>
      </c>
      <c r="D29" s="24">
        <v>350990.39</v>
      </c>
      <c r="E29" s="24">
        <v>242023.8</v>
      </c>
      <c r="F29" s="113">
        <f>IFERROR(E29/D29,"-")</f>
        <v>0.68954537473233946</v>
      </c>
      <c r="G29" s="106">
        <f>E29/$D$34</f>
        <v>3.0343507890141022E-2</v>
      </c>
    </row>
    <row r="30" spans="3:12">
      <c r="C30" s="135"/>
      <c r="D30" s="136"/>
      <c r="E30" s="136"/>
      <c r="F30" s="137"/>
      <c r="G30" s="130"/>
    </row>
    <row r="31" spans="3:12">
      <c r="C31" s="23" t="s">
        <v>22</v>
      </c>
      <c r="D31" s="24">
        <v>108120.51053499999</v>
      </c>
      <c r="E31" s="24">
        <f>Económica!D29</f>
        <v>56457.430762770004</v>
      </c>
      <c r="F31" s="113">
        <f>IFERROR(E31/D31,"-")</f>
        <v>0.52217132978200298</v>
      </c>
      <c r="G31" s="107">
        <f>E31/$D$34</f>
        <v>7.078297654227403E-3</v>
      </c>
    </row>
    <row r="32" spans="3:12">
      <c r="F32" s="114"/>
      <c r="L32" s="10"/>
    </row>
    <row r="33" spans="3:11" ht="15.75" thickBot="1"/>
    <row r="34" spans="3:11" ht="15.75" thickBot="1">
      <c r="C34" s="121" t="s">
        <v>268</v>
      </c>
      <c r="D34" s="158">
        <v>7976131.2000000002</v>
      </c>
      <c r="K34" s="10"/>
    </row>
    <row r="35" spans="3:11" ht="19.149999999999999" customHeight="1">
      <c r="C35" s="142" t="s">
        <v>313</v>
      </c>
      <c r="E35" s="25"/>
      <c r="F35" s="26"/>
      <c r="G35" s="27"/>
      <c r="H35" s="28"/>
      <c r="I35" s="10"/>
      <c r="J35" s="59"/>
    </row>
    <row r="36" spans="3:11" ht="12.75" customHeight="1">
      <c r="C36" s="143" t="s">
        <v>303</v>
      </c>
      <c r="H36" s="28"/>
    </row>
    <row r="37" spans="3:11">
      <c r="C37" s="189" t="s">
        <v>329</v>
      </c>
      <c r="D37" s="189"/>
      <c r="E37" s="189"/>
      <c r="F37" s="189"/>
      <c r="G37" s="189"/>
      <c r="H37" s="28"/>
    </row>
    <row r="38" spans="3:11" ht="36" customHeight="1">
      <c r="C38" s="190" t="s">
        <v>1909</v>
      </c>
      <c r="D38" s="190"/>
      <c r="E38" s="190"/>
      <c r="F38" s="190"/>
      <c r="G38" s="190"/>
      <c r="H38" s="146"/>
    </row>
    <row r="39" spans="3:11">
      <c r="C39" s="190" t="s">
        <v>319</v>
      </c>
      <c r="D39" s="190"/>
      <c r="E39" s="190"/>
      <c r="F39" s="190"/>
      <c r="G39" s="190"/>
      <c r="H39" s="190"/>
    </row>
    <row r="40" spans="3:11">
      <c r="C40" s="188" t="s">
        <v>314</v>
      </c>
      <c r="D40" s="188"/>
    </row>
  </sheetData>
  <mergeCells count="16">
    <mergeCell ref="C40:D40"/>
    <mergeCell ref="C37:G37"/>
    <mergeCell ref="C38:G38"/>
    <mergeCell ref="C39:H39"/>
    <mergeCell ref="A7:I7"/>
    <mergeCell ref="A8:I8"/>
    <mergeCell ref="C10:C12"/>
    <mergeCell ref="E10:E11"/>
    <mergeCell ref="F10:F11"/>
    <mergeCell ref="G10:G11"/>
    <mergeCell ref="A6:I6"/>
    <mergeCell ref="A1:I1"/>
    <mergeCell ref="A2:I2"/>
    <mergeCell ref="A3:I3"/>
    <mergeCell ref="A4:I4"/>
    <mergeCell ref="A5:I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E21" sqref="E21"/>
    </sheetView>
  </sheetViews>
  <sheetFormatPr baseColWidth="10" defaultColWidth="11.42578125" defaultRowHeight="15"/>
  <cols>
    <col min="1" max="1" width="17.42578125" style="13" customWidth="1"/>
    <col min="2" max="2" width="69.140625" style="13" customWidth="1"/>
    <col min="3" max="3" width="17.42578125" style="13" customWidth="1"/>
    <col min="4" max="4" width="21.1406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1" t="s">
        <v>0</v>
      </c>
      <c r="B1" s="181"/>
      <c r="C1" s="181"/>
      <c r="D1" s="181"/>
      <c r="E1" s="181"/>
      <c r="F1" s="32"/>
      <c r="G1" s="32"/>
    </row>
    <row r="2" spans="1:9" ht="21" customHeight="1">
      <c r="A2" s="182" t="s">
        <v>1</v>
      </c>
      <c r="B2" s="182"/>
      <c r="C2" s="182"/>
      <c r="D2" s="182"/>
      <c r="E2" s="182"/>
      <c r="F2" s="33"/>
      <c r="G2" s="33"/>
    </row>
    <row r="3" spans="1:9" ht="15" customHeight="1">
      <c r="A3" s="183" t="s">
        <v>2</v>
      </c>
      <c r="B3" s="183"/>
      <c r="C3" s="183"/>
      <c r="D3" s="183"/>
      <c r="E3" s="183"/>
      <c r="F3" s="34"/>
      <c r="G3" s="35"/>
    </row>
    <row r="4" spans="1:9" ht="18.75">
      <c r="A4" s="196" t="s">
        <v>23</v>
      </c>
      <c r="B4" s="196"/>
      <c r="C4" s="196"/>
      <c r="D4" s="196"/>
      <c r="E4" s="196"/>
      <c r="F4" s="36"/>
      <c r="G4" s="37"/>
    </row>
    <row r="5" spans="1:9" ht="18.75" customHeight="1">
      <c r="A5" s="184" t="s">
        <v>24</v>
      </c>
      <c r="B5" s="184"/>
      <c r="C5" s="184"/>
      <c r="D5" s="184"/>
      <c r="E5" s="184"/>
      <c r="F5" s="36"/>
      <c r="G5" s="36"/>
    </row>
    <row r="6" spans="1:9" ht="18.75">
      <c r="A6" s="198" t="s">
        <v>1908</v>
      </c>
      <c r="B6" s="198"/>
      <c r="C6" s="198"/>
      <c r="D6" s="198"/>
      <c r="E6" s="198"/>
      <c r="F6" s="10"/>
      <c r="G6" s="39"/>
    </row>
    <row r="7" spans="1:9" ht="18.75">
      <c r="A7" s="191" t="s">
        <v>276</v>
      </c>
      <c r="B7" s="191"/>
      <c r="C7" s="191"/>
      <c r="D7" s="191"/>
      <c r="E7" s="191"/>
      <c r="F7" s="40"/>
      <c r="G7" s="40"/>
      <c r="H7" s="40"/>
      <c r="I7" s="40"/>
    </row>
    <row r="8" spans="1:9" ht="15.75">
      <c r="A8" s="180" t="s">
        <v>5</v>
      </c>
      <c r="B8" s="180"/>
      <c r="C8" s="180"/>
      <c r="D8" s="180"/>
      <c r="E8" s="180"/>
      <c r="F8" s="10"/>
      <c r="G8" s="41"/>
    </row>
    <row r="9" spans="1:9">
      <c r="F9" s="10"/>
    </row>
    <row r="10" spans="1:9">
      <c r="F10" s="10"/>
      <c r="G10" s="10"/>
    </row>
    <row r="11" spans="1:9" ht="15" customHeight="1">
      <c r="B11" s="197" t="s">
        <v>6</v>
      </c>
      <c r="C11" s="43" t="s">
        <v>317</v>
      </c>
      <c r="D11" s="199" t="s">
        <v>300</v>
      </c>
      <c r="F11" s="10"/>
    </row>
    <row r="12" spans="1:9" ht="15" customHeight="1">
      <c r="B12" s="197"/>
      <c r="C12" s="19" t="s">
        <v>276</v>
      </c>
      <c r="D12" s="199"/>
      <c r="E12" s="10"/>
      <c r="F12" s="10"/>
      <c r="G12" s="10"/>
      <c r="H12" s="10"/>
    </row>
    <row r="13" spans="1:9">
      <c r="B13" s="44" t="s">
        <v>11</v>
      </c>
      <c r="C13" s="45">
        <f>+C14+C21</f>
        <v>1484234.610959</v>
      </c>
      <c r="D13" s="45">
        <f>+D14+D21</f>
        <v>836723.2919936704</v>
      </c>
      <c r="F13" s="10"/>
      <c r="G13" s="10"/>
      <c r="H13" s="10"/>
    </row>
    <row r="14" spans="1:9">
      <c r="B14" s="46" t="s">
        <v>12</v>
      </c>
      <c r="C14" s="47">
        <f>SUM(C15:C20)</f>
        <v>1308196.6847919999</v>
      </c>
      <c r="D14" s="47">
        <f>SUM(D15:D20)</f>
        <v>761233.39214522042</v>
      </c>
      <c r="E14" s="115"/>
      <c r="F14" s="10"/>
      <c r="G14" s="10"/>
      <c r="H14" s="10"/>
    </row>
    <row r="15" spans="1:9" ht="12.75" customHeight="1">
      <c r="B15" s="48" t="s">
        <v>25</v>
      </c>
      <c r="C15" s="49">
        <v>516919.62720400002</v>
      </c>
      <c r="D15" s="49">
        <v>269459.92687272036</v>
      </c>
      <c r="E15" s="49"/>
      <c r="F15" s="10"/>
      <c r="G15" s="10"/>
      <c r="H15" s="10"/>
    </row>
    <row r="16" spans="1:9">
      <c r="B16" s="48" t="s">
        <v>26</v>
      </c>
      <c r="C16" s="49">
        <v>90986.168678000002</v>
      </c>
      <c r="D16" s="49">
        <v>46273.646394000003</v>
      </c>
      <c r="E16" s="50"/>
      <c r="F16" s="10"/>
      <c r="G16" s="10"/>
    </row>
    <row r="17" spans="2:9">
      <c r="B17" s="48" t="s">
        <v>13</v>
      </c>
      <c r="C17" s="49">
        <v>298486.441612</v>
      </c>
      <c r="D17" s="49">
        <v>183626.88934964</v>
      </c>
      <c r="E17" s="49"/>
      <c r="F17" s="10"/>
      <c r="G17" s="10"/>
    </row>
    <row r="18" spans="2:9">
      <c r="B18" s="48" t="s">
        <v>27</v>
      </c>
      <c r="C18" s="51">
        <v>13500</v>
      </c>
      <c r="D18" s="51">
        <v>9795.2998181900002</v>
      </c>
      <c r="E18" s="52"/>
      <c r="F18" s="10"/>
      <c r="G18" s="10"/>
    </row>
    <row r="19" spans="2:9">
      <c r="B19" s="48" t="s">
        <v>28</v>
      </c>
      <c r="C19" s="49">
        <v>388252.04090299999</v>
      </c>
      <c r="D19" s="49">
        <v>250598.28617435004</v>
      </c>
      <c r="E19" s="49"/>
      <c r="F19" s="10"/>
      <c r="G19" s="10"/>
    </row>
    <row r="20" spans="2:9">
      <c r="B20" s="48" t="s">
        <v>29</v>
      </c>
      <c r="C20" s="49">
        <v>52.406395000000003</v>
      </c>
      <c r="D20" s="49">
        <v>1479.3435363199999</v>
      </c>
      <c r="E20" s="49"/>
      <c r="F20" s="10"/>
      <c r="G20" s="10"/>
      <c r="I20" s="10"/>
    </row>
    <row r="21" spans="2:9">
      <c r="B21" s="46" t="s">
        <v>14</v>
      </c>
      <c r="C21" s="47">
        <f>SUM(C22:C27)</f>
        <v>176037.92616700003</v>
      </c>
      <c r="D21" s="47">
        <f>SUM(D22:D27)</f>
        <v>75489.899848450019</v>
      </c>
      <c r="E21" s="157"/>
      <c r="F21" s="10"/>
      <c r="G21" s="10"/>
      <c r="H21" s="10"/>
    </row>
    <row r="22" spans="2:9">
      <c r="B22" s="48" t="s">
        <v>30</v>
      </c>
      <c r="C22" s="49">
        <v>53162.528542</v>
      </c>
      <c r="D22" s="49">
        <v>27421.983785750024</v>
      </c>
      <c r="E22" s="49"/>
      <c r="F22" s="10"/>
      <c r="G22" s="10"/>
      <c r="H22" s="53"/>
    </row>
    <row r="23" spans="2:9">
      <c r="B23" s="48" t="s">
        <v>31</v>
      </c>
      <c r="C23" s="49">
        <v>60255.319620000002</v>
      </c>
      <c r="D23" s="49">
        <v>18587.22345238999</v>
      </c>
      <c r="E23" s="49"/>
      <c r="F23" s="10"/>
      <c r="G23" s="10"/>
    </row>
    <row r="24" spans="2:9">
      <c r="B24" s="48" t="s">
        <v>32</v>
      </c>
      <c r="C24" s="49">
        <v>10.094704</v>
      </c>
      <c r="D24" s="49">
        <v>77.739807940000006</v>
      </c>
      <c r="E24" s="49"/>
      <c r="F24" s="10"/>
      <c r="G24" s="10"/>
    </row>
    <row r="25" spans="2:9">
      <c r="B25" s="48" t="s">
        <v>33</v>
      </c>
      <c r="C25" s="49">
        <v>1045.835769</v>
      </c>
      <c r="D25" s="49">
        <v>1025.0710841199998</v>
      </c>
      <c r="E25" s="49"/>
      <c r="F25" s="10"/>
      <c r="G25" s="10"/>
    </row>
    <row r="26" spans="2:9">
      <c r="B26" s="48" t="s">
        <v>34</v>
      </c>
      <c r="C26" s="49">
        <v>60117.023257000001</v>
      </c>
      <c r="D26" s="49">
        <v>28377.881718250006</v>
      </c>
      <c r="E26" s="49"/>
      <c r="F26" s="10"/>
      <c r="G26" s="10"/>
    </row>
    <row r="27" spans="2:9">
      <c r="B27" s="48" t="s">
        <v>35</v>
      </c>
      <c r="C27" s="49">
        <v>1447.1242749999999</v>
      </c>
      <c r="D27" s="54">
        <v>0</v>
      </c>
      <c r="E27" s="49"/>
      <c r="F27" s="10"/>
      <c r="G27" s="10"/>
    </row>
    <row r="28" spans="2:9">
      <c r="B28" s="44" t="s">
        <v>36</v>
      </c>
      <c r="C28" s="45">
        <f>C29</f>
        <v>108120.51053499999</v>
      </c>
      <c r="D28" s="45">
        <f>D29</f>
        <v>56457.430762770004</v>
      </c>
      <c r="E28" s="49"/>
      <c r="F28" s="10"/>
      <c r="G28" s="10"/>
    </row>
    <row r="29" spans="2:9">
      <c r="B29" s="46" t="s">
        <v>22</v>
      </c>
      <c r="C29" s="47">
        <f>SUM(C30:C32)</f>
        <v>108120.51053499999</v>
      </c>
      <c r="D29" s="47">
        <f>SUM(D30:D32)</f>
        <v>56457.430762770004</v>
      </c>
      <c r="E29" s="49"/>
      <c r="F29" s="10"/>
      <c r="G29" s="10"/>
    </row>
    <row r="30" spans="2:9">
      <c r="B30" s="48" t="s">
        <v>37</v>
      </c>
      <c r="C30" s="49">
        <v>5117.7218819999998</v>
      </c>
      <c r="D30" s="54">
        <v>225.78210000000001</v>
      </c>
      <c r="E30" s="49"/>
      <c r="F30" s="10"/>
      <c r="G30" s="10"/>
    </row>
    <row r="31" spans="2:9">
      <c r="B31" s="48" t="s">
        <v>38</v>
      </c>
      <c r="C31" s="49">
        <v>103002.788653</v>
      </c>
      <c r="D31" s="49">
        <v>56231.648662770007</v>
      </c>
      <c r="E31" s="49"/>
      <c r="F31" s="10"/>
      <c r="G31" s="10"/>
    </row>
    <row r="32" spans="2:9">
      <c r="B32" s="48" t="s">
        <v>274</v>
      </c>
      <c r="C32" s="54">
        <v>0</v>
      </c>
      <c r="D32" s="54">
        <v>0</v>
      </c>
      <c r="G32" s="10"/>
    </row>
    <row r="33" spans="2:19" ht="15" customHeight="1">
      <c r="B33" s="55" t="s">
        <v>39</v>
      </c>
      <c r="C33" s="56">
        <f>C13+C28</f>
        <v>1592355.1214939998</v>
      </c>
      <c r="D33" s="56">
        <f>D13+D28</f>
        <v>893180.7227564404</v>
      </c>
      <c r="G33" s="10"/>
      <c r="H33" s="27"/>
      <c r="I33" s="27"/>
      <c r="J33" s="27"/>
      <c r="K33" s="27"/>
      <c r="L33" s="27"/>
      <c r="M33" s="27"/>
      <c r="N33" s="27"/>
    </row>
    <row r="34" spans="2:19" ht="19.149999999999999" customHeight="1">
      <c r="B34" s="142" t="s">
        <v>313</v>
      </c>
      <c r="D34" s="25"/>
      <c r="E34" s="26"/>
      <c r="F34" s="27"/>
      <c r="G34" s="28"/>
      <c r="H34" s="27"/>
      <c r="I34" s="27"/>
      <c r="J34" s="27"/>
      <c r="K34" s="27"/>
      <c r="L34" s="27"/>
      <c r="M34" s="27"/>
      <c r="N34" s="27"/>
      <c r="O34" s="27"/>
      <c r="P34" s="27"/>
      <c r="Q34" s="27"/>
      <c r="R34" s="27"/>
      <c r="S34" s="27"/>
    </row>
    <row r="35" spans="2:19">
      <c r="B35" s="143" t="s">
        <v>303</v>
      </c>
      <c r="C35" s="144"/>
      <c r="D35" s="144"/>
      <c r="E35" s="144"/>
      <c r="F35" s="30"/>
      <c r="G35" s="28"/>
    </row>
    <row r="36" spans="2:19" ht="35.25" customHeight="1">
      <c r="B36" s="190" t="s">
        <v>1909</v>
      </c>
      <c r="C36" s="190"/>
      <c r="D36" s="190"/>
      <c r="E36" s="147"/>
      <c r="F36" s="147"/>
      <c r="G36" s="146"/>
    </row>
    <row r="37" spans="2:19">
      <c r="B37" s="188" t="s">
        <v>314</v>
      </c>
      <c r="C37" s="188"/>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D11" sqref="D11:D12"/>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1" t="s">
        <v>0</v>
      </c>
      <c r="B1" s="181"/>
      <c r="C1" s="181"/>
      <c r="D1" s="181"/>
      <c r="E1" s="181"/>
    </row>
    <row r="2" spans="1:8" ht="21" customHeight="1">
      <c r="A2" s="182" t="s">
        <v>1</v>
      </c>
      <c r="B2" s="182"/>
      <c r="C2" s="182"/>
      <c r="D2" s="182"/>
      <c r="E2" s="182"/>
    </row>
    <row r="3" spans="1:8" ht="15" customHeight="1">
      <c r="A3" s="183" t="s">
        <v>2</v>
      </c>
      <c r="B3" s="183"/>
      <c r="C3" s="183"/>
      <c r="D3" s="183"/>
      <c r="E3" s="183"/>
    </row>
    <row r="4" spans="1:8" ht="18.75" customHeight="1">
      <c r="A4" s="184" t="s">
        <v>23</v>
      </c>
      <c r="B4" s="184"/>
      <c r="C4" s="184"/>
      <c r="D4" s="184"/>
      <c r="E4" s="184"/>
    </row>
    <row r="5" spans="1:8" ht="18.75" customHeight="1">
      <c r="A5" s="184" t="s">
        <v>40</v>
      </c>
      <c r="B5" s="184"/>
      <c r="C5" s="184"/>
      <c r="D5" s="184"/>
      <c r="E5" s="184"/>
    </row>
    <row r="6" spans="1:8" ht="18.75">
      <c r="A6" s="198" t="s">
        <v>1908</v>
      </c>
      <c r="B6" s="198"/>
      <c r="C6" s="198"/>
      <c r="D6" s="198"/>
      <c r="E6" s="198"/>
    </row>
    <row r="7" spans="1:8" ht="18.75">
      <c r="A7" s="191" t="s">
        <v>276</v>
      </c>
      <c r="B7" s="191"/>
      <c r="C7" s="191"/>
      <c r="D7" s="191"/>
      <c r="E7" s="191"/>
    </row>
    <row r="8" spans="1:8" ht="15.75">
      <c r="A8" s="180" t="s">
        <v>5</v>
      </c>
      <c r="B8" s="180"/>
      <c r="C8" s="180"/>
      <c r="D8" s="180"/>
      <c r="E8" s="180"/>
    </row>
    <row r="10" spans="1:8">
      <c r="G10" s="53"/>
    </row>
    <row r="11" spans="1:8" ht="15" customHeight="1">
      <c r="B11" s="197" t="s">
        <v>6</v>
      </c>
      <c r="C11" s="42" t="s">
        <v>317</v>
      </c>
      <c r="D11" s="197" t="s">
        <v>300</v>
      </c>
    </row>
    <row r="12" spans="1:8">
      <c r="B12" s="197"/>
      <c r="C12" s="19" t="s">
        <v>276</v>
      </c>
      <c r="D12" s="197"/>
    </row>
    <row r="13" spans="1:8">
      <c r="B13" s="57" t="s">
        <v>11</v>
      </c>
      <c r="C13" s="58">
        <f>C14+C17+C43+C45+C47+C49+C51+C53+C55</f>
        <v>1484234.6109590004</v>
      </c>
      <c r="D13" s="58">
        <f>D14+D17+D43+D45+D47+D49+D51+D53+D55</f>
        <v>836723.29199366993</v>
      </c>
      <c r="G13" s="10"/>
      <c r="H13" s="59"/>
    </row>
    <row r="14" spans="1:8">
      <c r="B14" s="60" t="s">
        <v>41</v>
      </c>
      <c r="C14" s="61">
        <f>SUM(C15:C16)</f>
        <v>8907.1543020000008</v>
      </c>
      <c r="D14" s="61">
        <f>SUM(D15:D16)</f>
        <v>5446.7380393699996</v>
      </c>
      <c r="G14" s="10"/>
    </row>
    <row r="15" spans="1:8">
      <c r="B15" s="62" t="s">
        <v>42</v>
      </c>
      <c r="C15" s="51">
        <v>3010.7791240000001</v>
      </c>
      <c r="D15" s="51">
        <v>2007.185984</v>
      </c>
      <c r="E15" s="51"/>
      <c r="G15" s="10"/>
    </row>
    <row r="16" spans="1:8">
      <c r="B16" s="62" t="s">
        <v>43</v>
      </c>
      <c r="C16" s="51">
        <v>5896.3751780000002</v>
      </c>
      <c r="D16" s="51">
        <v>3439.5520553699998</v>
      </c>
      <c r="E16" s="51"/>
      <c r="G16" s="10"/>
    </row>
    <row r="17" spans="2:9">
      <c r="B17" s="60" t="s">
        <v>44</v>
      </c>
      <c r="C17" s="61">
        <f>SUM(C18:C42)</f>
        <v>1449825.2822310003</v>
      </c>
      <c r="D17" s="61">
        <f>SUM(D18:D42)</f>
        <v>815417.28138347983</v>
      </c>
      <c r="E17" s="51"/>
    </row>
    <row r="18" spans="2:9">
      <c r="B18" s="62" t="s">
        <v>45</v>
      </c>
      <c r="C18" s="51">
        <v>127178.682615</v>
      </c>
      <c r="D18" s="51">
        <v>59158.442842779994</v>
      </c>
      <c r="E18" s="63"/>
    </row>
    <row r="19" spans="2:9">
      <c r="B19" s="62" t="s">
        <v>320</v>
      </c>
      <c r="C19" s="51">
        <v>73721.962713999994</v>
      </c>
      <c r="D19" s="51">
        <v>39331.348956059985</v>
      </c>
      <c r="E19" s="63"/>
    </row>
    <row r="20" spans="2:9">
      <c r="B20" s="62" t="s">
        <v>46</v>
      </c>
      <c r="C20" s="51">
        <v>64622.485397999997</v>
      </c>
      <c r="D20" s="51">
        <v>33704.619890310016</v>
      </c>
      <c r="E20" s="63"/>
    </row>
    <row r="21" spans="2:9">
      <c r="B21" s="62" t="s">
        <v>47</v>
      </c>
      <c r="C21" s="51">
        <v>15344.286414</v>
      </c>
      <c r="D21" s="51">
        <v>7780.7118454199981</v>
      </c>
      <c r="E21" s="63"/>
      <c r="G21" s="64"/>
    </row>
    <row r="22" spans="2:9">
      <c r="B22" s="62" t="s">
        <v>48</v>
      </c>
      <c r="C22" s="51">
        <v>21512.650364000001</v>
      </c>
      <c r="D22" s="51">
        <v>11044.362708349998</v>
      </c>
      <c r="E22" s="63"/>
    </row>
    <row r="23" spans="2:9">
      <c r="B23" s="62" t="s">
        <v>49</v>
      </c>
      <c r="C23" s="64">
        <v>309832.15000000002</v>
      </c>
      <c r="D23" s="64">
        <v>159888.82479962989</v>
      </c>
      <c r="E23" s="63"/>
    </row>
    <row r="24" spans="2:9">
      <c r="B24" s="62" t="s">
        <v>50</v>
      </c>
      <c r="C24" s="64">
        <v>150968.273193</v>
      </c>
      <c r="D24" s="64">
        <v>88045.196745279973</v>
      </c>
      <c r="E24" s="63"/>
    </row>
    <row r="25" spans="2:9">
      <c r="B25" s="65" t="s">
        <v>51</v>
      </c>
      <c r="C25" s="64">
        <v>5502.585634</v>
      </c>
      <c r="D25" s="64">
        <v>2480.7587126600001</v>
      </c>
      <c r="E25" s="63"/>
      <c r="G25" s="64"/>
    </row>
    <row r="26" spans="2:9">
      <c r="B26" s="65" t="s">
        <v>52</v>
      </c>
      <c r="C26" s="64">
        <v>3023.3434499999998</v>
      </c>
      <c r="D26" s="64">
        <v>1282.9532211600003</v>
      </c>
      <c r="E26" s="63"/>
      <c r="G26" s="64"/>
      <c r="I26" s="64"/>
    </row>
    <row r="27" spans="2:9">
      <c r="B27" s="65" t="s">
        <v>53</v>
      </c>
      <c r="C27" s="64">
        <v>18535.516531000001</v>
      </c>
      <c r="D27" s="64">
        <v>8391.3764210399986</v>
      </c>
      <c r="E27" s="63"/>
      <c r="G27" s="64"/>
    </row>
    <row r="28" spans="2:9">
      <c r="B28" s="65" t="s">
        <v>54</v>
      </c>
      <c r="C28" s="64">
        <v>64208.597908000003</v>
      </c>
      <c r="D28" s="64">
        <v>33780.670035420007</v>
      </c>
      <c r="E28" s="63"/>
      <c r="G28" s="64"/>
    </row>
    <row r="29" spans="2:9">
      <c r="B29" s="65" t="s">
        <v>55</v>
      </c>
      <c r="C29" s="64">
        <v>21563.980144000001</v>
      </c>
      <c r="D29" s="64">
        <v>13228.996748239993</v>
      </c>
      <c r="E29" s="63"/>
    </row>
    <row r="30" spans="2:9">
      <c r="B30" s="65" t="s">
        <v>56</v>
      </c>
      <c r="C30" s="64">
        <v>9400.0550249999997</v>
      </c>
      <c r="D30" s="64">
        <v>2969.7311441300012</v>
      </c>
      <c r="E30" s="63"/>
    </row>
    <row r="31" spans="2:9">
      <c r="B31" s="65" t="s">
        <v>57</v>
      </c>
      <c r="C31" s="64">
        <v>11681.565715000001</v>
      </c>
      <c r="D31" s="64">
        <v>7026.8672462699988</v>
      </c>
      <c r="E31" s="63"/>
      <c r="F31" s="59"/>
    </row>
    <row r="32" spans="2:9">
      <c r="B32" s="65" t="s">
        <v>58</v>
      </c>
      <c r="C32" s="64">
        <v>1254.3081549999999</v>
      </c>
      <c r="D32" s="64">
        <v>647.99974155999996</v>
      </c>
      <c r="E32" s="63"/>
    </row>
    <row r="33" spans="2:5">
      <c r="B33" s="65" t="s">
        <v>59</v>
      </c>
      <c r="C33" s="64">
        <v>4163.0385219999998</v>
      </c>
      <c r="D33" s="64">
        <v>2125.4025472700014</v>
      </c>
      <c r="E33" s="63"/>
    </row>
    <row r="34" spans="2:5">
      <c r="B34" s="65" t="s">
        <v>60</v>
      </c>
      <c r="C34" s="64">
        <v>754.73537499999998</v>
      </c>
      <c r="D34" s="64">
        <v>368.99056910999997</v>
      </c>
      <c r="E34" s="63"/>
    </row>
    <row r="35" spans="2:5">
      <c r="B35" s="65" t="s">
        <v>61</v>
      </c>
      <c r="C35" s="64">
        <v>17321.712416999999</v>
      </c>
      <c r="D35" s="64">
        <v>6824.5499590400032</v>
      </c>
      <c r="E35" s="63"/>
    </row>
    <row r="36" spans="2:5">
      <c r="B36" s="65" t="s">
        <v>62</v>
      </c>
      <c r="C36" s="64">
        <v>22851.776170000001</v>
      </c>
      <c r="D36" s="64">
        <v>13145.046029140003</v>
      </c>
      <c r="E36" s="63"/>
    </row>
    <row r="37" spans="2:5">
      <c r="B37" s="65" t="s">
        <v>63</v>
      </c>
      <c r="C37" s="64">
        <v>4007.4039579999999</v>
      </c>
      <c r="D37" s="64">
        <v>1645.811437560001</v>
      </c>
      <c r="E37" s="63"/>
    </row>
    <row r="38" spans="2:5">
      <c r="B38" s="65" t="s">
        <v>64</v>
      </c>
      <c r="C38" s="64">
        <v>2714.3816029999998</v>
      </c>
      <c r="D38" s="64">
        <v>1267.4758878600001</v>
      </c>
      <c r="E38" s="63"/>
    </row>
    <row r="39" spans="2:5">
      <c r="B39" s="65" t="s">
        <v>65</v>
      </c>
      <c r="C39" s="64">
        <v>5749.8536160000003</v>
      </c>
      <c r="D39" s="64">
        <v>1541.4726322299998</v>
      </c>
      <c r="E39" s="63"/>
    </row>
    <row r="40" spans="2:5">
      <c r="B40" s="65" t="s">
        <v>66</v>
      </c>
      <c r="C40" s="64">
        <v>17535.521616999999</v>
      </c>
      <c r="D40" s="64">
        <v>11547.790529059994</v>
      </c>
      <c r="E40" s="63"/>
    </row>
    <row r="41" spans="2:5">
      <c r="B41" s="65" t="s">
        <v>326</v>
      </c>
      <c r="C41" s="64">
        <v>333486.47113800002</v>
      </c>
      <c r="D41" s="64">
        <v>218634.69484963999</v>
      </c>
      <c r="E41" s="63"/>
    </row>
    <row r="42" spans="2:5">
      <c r="B42" s="65" t="s">
        <v>68</v>
      </c>
      <c r="C42" s="64">
        <v>142889.94455499999</v>
      </c>
      <c r="D42" s="64">
        <v>89553.185884260005</v>
      </c>
      <c r="E42" s="63"/>
    </row>
    <row r="43" spans="2:5">
      <c r="B43" s="60" t="s">
        <v>69</v>
      </c>
      <c r="C43" s="61">
        <f>C44</f>
        <v>12921.593863</v>
      </c>
      <c r="D43" s="61">
        <f>D44</f>
        <v>7531.7373851200009</v>
      </c>
      <c r="E43" s="63"/>
    </row>
    <row r="44" spans="2:5">
      <c r="B44" s="62" t="s">
        <v>70</v>
      </c>
      <c r="C44" s="51">
        <v>12921.593863</v>
      </c>
      <c r="D44" s="51">
        <v>7531.7373851200009</v>
      </c>
      <c r="E44" s="63"/>
    </row>
    <row r="45" spans="2:5">
      <c r="B45" s="60" t="s">
        <v>71</v>
      </c>
      <c r="C45" s="61">
        <f>C46</f>
        <v>6750.8917369999999</v>
      </c>
      <c r="D45" s="61">
        <f>D46</f>
        <v>4725.6538879999998</v>
      </c>
      <c r="E45" s="63"/>
    </row>
    <row r="46" spans="2:5">
      <c r="B46" s="62" t="s">
        <v>72</v>
      </c>
      <c r="C46" s="51">
        <v>6750.8917369999999</v>
      </c>
      <c r="D46" s="51">
        <v>4725.6538879999998</v>
      </c>
      <c r="E46" s="63"/>
    </row>
    <row r="47" spans="2:5">
      <c r="B47" s="60" t="s">
        <v>73</v>
      </c>
      <c r="C47" s="61">
        <f>C48</f>
        <v>1524.2480869999999</v>
      </c>
      <c r="D47" s="61">
        <f>D48</f>
        <v>888.14463290999993</v>
      </c>
      <c r="E47" s="63"/>
    </row>
    <row r="48" spans="2:5">
      <c r="B48" s="62" t="s">
        <v>74</v>
      </c>
      <c r="C48" s="51">
        <v>1524.2480869999999</v>
      </c>
      <c r="D48" s="51">
        <v>888.14463290999993</v>
      </c>
      <c r="E48" s="63"/>
    </row>
    <row r="49" spans="2:5">
      <c r="B49" s="60" t="s">
        <v>75</v>
      </c>
      <c r="C49" s="61">
        <f>C50</f>
        <v>1900.371875</v>
      </c>
      <c r="D49" s="61">
        <f>D50</f>
        <v>1266.9145020000001</v>
      </c>
      <c r="E49" s="63"/>
    </row>
    <row r="50" spans="2:5">
      <c r="B50" s="62" t="s">
        <v>76</v>
      </c>
      <c r="C50" s="51">
        <v>1900.371875</v>
      </c>
      <c r="D50" s="51">
        <v>1266.9145020000001</v>
      </c>
      <c r="E50" s="63"/>
    </row>
    <row r="51" spans="2:5">
      <c r="B51" s="60" t="s">
        <v>77</v>
      </c>
      <c r="C51" s="61">
        <f>C52</f>
        <v>375</v>
      </c>
      <c r="D51" s="61">
        <f>D52</f>
        <v>216.54106969999998</v>
      </c>
      <c r="E51" s="63"/>
    </row>
    <row r="52" spans="2:5">
      <c r="B52" s="62" t="s">
        <v>78</v>
      </c>
      <c r="C52" s="51">
        <v>375</v>
      </c>
      <c r="D52" s="51">
        <v>216.54106969999998</v>
      </c>
      <c r="E52" s="63"/>
    </row>
    <row r="53" spans="2:5">
      <c r="B53" s="60" t="s">
        <v>79</v>
      </c>
      <c r="C53" s="61">
        <f>C54</f>
        <v>1193.3993809999999</v>
      </c>
      <c r="D53" s="61">
        <f>D54</f>
        <v>796.78162855999994</v>
      </c>
      <c r="E53" s="63"/>
    </row>
    <row r="54" spans="2:5">
      <c r="B54" s="62" t="s">
        <v>321</v>
      </c>
      <c r="C54" s="51">
        <v>1193.3993809999999</v>
      </c>
      <c r="D54" s="51">
        <v>796.78162855999994</v>
      </c>
      <c r="E54" s="63"/>
    </row>
    <row r="55" spans="2:5">
      <c r="B55" s="66" t="s">
        <v>80</v>
      </c>
      <c r="C55" s="61">
        <f>C56</f>
        <v>836.66948300000001</v>
      </c>
      <c r="D55" s="61">
        <f>D56</f>
        <v>433.49946453000001</v>
      </c>
      <c r="E55" s="63"/>
    </row>
    <row r="56" spans="2:5">
      <c r="B56" s="62" t="s">
        <v>311</v>
      </c>
      <c r="C56" s="51">
        <v>836.66948300000001</v>
      </c>
      <c r="D56" s="51">
        <v>433.49946453000001</v>
      </c>
      <c r="E56" s="63"/>
    </row>
    <row r="57" spans="2:5">
      <c r="B57" s="67" t="s">
        <v>36</v>
      </c>
      <c r="C57" s="68">
        <f>C58</f>
        <v>108120.51053500001</v>
      </c>
      <c r="D57" s="68">
        <f>D58</f>
        <v>56457.430762770004</v>
      </c>
      <c r="E57" s="63"/>
    </row>
    <row r="58" spans="2:5">
      <c r="B58" s="60" t="s">
        <v>44</v>
      </c>
      <c r="C58" s="61">
        <f>SUM(C59:C63)</f>
        <v>108120.51053500001</v>
      </c>
      <c r="D58" s="61">
        <f>SUM(D59:D63)</f>
        <v>56457.430762770004</v>
      </c>
      <c r="E58" s="63"/>
    </row>
    <row r="59" spans="2:5">
      <c r="B59" s="62" t="s">
        <v>49</v>
      </c>
      <c r="C59" s="69">
        <v>0</v>
      </c>
      <c r="D59" s="69">
        <v>0</v>
      </c>
      <c r="E59" s="63"/>
    </row>
    <row r="60" spans="2:5">
      <c r="B60" s="62" t="s">
        <v>53</v>
      </c>
      <c r="C60" s="69">
        <v>0</v>
      </c>
      <c r="D60" s="69">
        <v>0</v>
      </c>
      <c r="E60" s="63"/>
    </row>
    <row r="61" spans="2:5">
      <c r="B61" s="62" t="s">
        <v>63</v>
      </c>
      <c r="C61" s="51">
        <v>835.789266</v>
      </c>
      <c r="D61" s="69">
        <v>0</v>
      </c>
      <c r="E61" s="63"/>
    </row>
    <row r="62" spans="2:5">
      <c r="B62" s="62" t="s">
        <v>67</v>
      </c>
      <c r="C62" s="51">
        <v>93784.721269000001</v>
      </c>
      <c r="D62" s="51">
        <v>54951.063656770006</v>
      </c>
      <c r="E62" s="63"/>
    </row>
    <row r="63" spans="2:5">
      <c r="B63" s="62" t="s">
        <v>68</v>
      </c>
      <c r="C63" s="51">
        <v>13500</v>
      </c>
      <c r="D63" s="51">
        <v>1506.3671059999999</v>
      </c>
    </row>
    <row r="64" spans="2:5">
      <c r="B64" s="55" t="s">
        <v>81</v>
      </c>
      <c r="C64" s="56">
        <f>C13+C57</f>
        <v>1592355.1214940003</v>
      </c>
      <c r="D64" s="56">
        <f>(D13+D57)</f>
        <v>893180.72275643994</v>
      </c>
    </row>
    <row r="65" spans="2:5">
      <c r="B65" s="142" t="s">
        <v>313</v>
      </c>
      <c r="D65" s="25"/>
      <c r="E65" s="63"/>
    </row>
    <row r="66" spans="2:5">
      <c r="B66" s="143" t="s">
        <v>303</v>
      </c>
      <c r="C66" s="144"/>
      <c r="D66" s="144"/>
    </row>
    <row r="67" spans="2:5" ht="42.75" customHeight="1">
      <c r="B67" s="190" t="s">
        <v>1909</v>
      </c>
      <c r="C67" s="190"/>
      <c r="D67" s="190"/>
    </row>
    <row r="68" spans="2:5">
      <c r="B68" s="188" t="s">
        <v>315</v>
      </c>
      <c r="C68" s="188"/>
    </row>
    <row r="69" spans="2:5">
      <c r="C69" s="70"/>
      <c r="D69" s="70"/>
    </row>
    <row r="70" spans="2:5">
      <c r="C70" s="70"/>
      <c r="D70" s="70"/>
    </row>
  </sheetData>
  <mergeCells count="12">
    <mergeCell ref="B67:D67"/>
    <mergeCell ref="B68:C68"/>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I161"/>
  <sheetViews>
    <sheetView showGridLines="0" workbookViewId="0">
      <selection activeCell="D11" sqref="D11:D12"/>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1" t="s">
        <v>0</v>
      </c>
      <c r="B1" s="181"/>
      <c r="C1" s="181"/>
      <c r="D1" s="181"/>
    </row>
    <row r="2" spans="1:5" ht="21" customHeight="1">
      <c r="A2" s="182" t="s">
        <v>1</v>
      </c>
      <c r="B2" s="182"/>
      <c r="C2" s="182"/>
      <c r="D2" s="182"/>
    </row>
    <row r="3" spans="1:5" ht="14.45" customHeight="1">
      <c r="A3" s="183" t="s">
        <v>2</v>
      </c>
      <c r="B3" s="183"/>
      <c r="C3" s="183"/>
      <c r="D3" s="183"/>
    </row>
    <row r="5" spans="1:5" ht="18" customHeight="1">
      <c r="A5" s="184" t="s">
        <v>23</v>
      </c>
      <c r="B5" s="184"/>
      <c r="C5" s="184"/>
      <c r="D5" s="184"/>
      <c r="E5" s="184"/>
    </row>
    <row r="6" spans="1:5" ht="18" customHeight="1">
      <c r="A6" s="184" t="s">
        <v>82</v>
      </c>
      <c r="B6" s="184"/>
      <c r="C6" s="184"/>
      <c r="D6" s="184"/>
      <c r="E6" s="184"/>
    </row>
    <row r="7" spans="1:5" ht="18.75">
      <c r="A7" s="198" t="s">
        <v>1908</v>
      </c>
      <c r="B7" s="198"/>
      <c r="C7" s="198"/>
      <c r="D7" s="198"/>
      <c r="E7" s="198"/>
    </row>
    <row r="8" spans="1:5" ht="18.75">
      <c r="A8" s="191" t="s">
        <v>276</v>
      </c>
      <c r="B8" s="191"/>
      <c r="C8" s="191"/>
      <c r="D8" s="191"/>
      <c r="E8" s="191"/>
    </row>
    <row r="9" spans="1:5" ht="15.75">
      <c r="A9" s="180" t="s">
        <v>5</v>
      </c>
      <c r="B9" s="180"/>
      <c r="C9" s="180"/>
      <c r="D9" s="180"/>
      <c r="E9" s="180"/>
    </row>
    <row r="11" spans="1:5">
      <c r="B11" s="197" t="s">
        <v>6</v>
      </c>
      <c r="C11" s="42" t="s">
        <v>317</v>
      </c>
      <c r="D11" s="197" t="s">
        <v>300</v>
      </c>
    </row>
    <row r="12" spans="1:5">
      <c r="B12" s="197"/>
      <c r="C12" s="19" t="s">
        <v>276</v>
      </c>
      <c r="D12" s="197"/>
    </row>
    <row r="13" spans="1:5">
      <c r="B13" s="71" t="s">
        <v>240</v>
      </c>
      <c r="C13" s="139">
        <f>C14+C38+C74+C104+C150</f>
        <v>1484234.610959</v>
      </c>
      <c r="D13" s="139">
        <f>D14+D38+D74+D104+D150</f>
        <v>836723.29199367005</v>
      </c>
    </row>
    <row r="14" spans="1:5">
      <c r="B14" s="116" t="s">
        <v>304</v>
      </c>
      <c r="C14" s="140">
        <f>C15+C22+C25+C30</f>
        <v>239464.28887499997</v>
      </c>
      <c r="D14" s="140">
        <f>D15+D22+D25+D30</f>
        <v>128489.22059823995</v>
      </c>
    </row>
    <row r="15" spans="1:5">
      <c r="B15" s="117" t="s">
        <v>83</v>
      </c>
      <c r="C15" s="140">
        <f>SUM(C16:C21)</f>
        <v>92986.411967000007</v>
      </c>
      <c r="D15" s="140">
        <f>SUM(D16:D21)</f>
        <v>50740.89474020998</v>
      </c>
    </row>
    <row r="16" spans="1:5">
      <c r="B16" s="65" t="s">
        <v>84</v>
      </c>
      <c r="C16" s="138">
        <v>7957.6912179999999</v>
      </c>
      <c r="D16" s="138">
        <v>5273.1286005600005</v>
      </c>
    </row>
    <row r="17" spans="2:4">
      <c r="B17" s="65" t="s">
        <v>85</v>
      </c>
      <c r="C17" s="138">
        <v>50979.967939000002</v>
      </c>
      <c r="D17" s="138">
        <v>24530.820359269979</v>
      </c>
    </row>
    <row r="18" spans="2:4">
      <c r="B18" s="65" t="s">
        <v>86</v>
      </c>
      <c r="C18" s="138">
        <v>26405.736634000001</v>
      </c>
      <c r="D18" s="138">
        <v>15772.573188329998</v>
      </c>
    </row>
    <row r="19" spans="2:4">
      <c r="B19" s="65" t="s">
        <v>87</v>
      </c>
      <c r="C19" s="138">
        <v>6738.7567369999997</v>
      </c>
      <c r="D19" s="138">
        <v>4716.7552880000003</v>
      </c>
    </row>
    <row r="20" spans="2:4">
      <c r="B20" s="65" t="s">
        <v>88</v>
      </c>
      <c r="C20" s="138">
        <v>813.15455099999997</v>
      </c>
      <c r="D20" s="138">
        <v>399.92295476999999</v>
      </c>
    </row>
    <row r="21" spans="2:4">
      <c r="B21" s="65" t="s">
        <v>277</v>
      </c>
      <c r="C21" s="138">
        <v>91.104888000000003</v>
      </c>
      <c r="D21" s="138">
        <v>47.694349280000004</v>
      </c>
    </row>
    <row r="22" spans="2:4">
      <c r="B22" s="117" t="s">
        <v>89</v>
      </c>
      <c r="C22" s="140">
        <f>SUM(C23:C24)</f>
        <v>15166.993748999999</v>
      </c>
      <c r="D22" s="140">
        <f>SUM(D23:D24)</f>
        <v>7700.7698256000003</v>
      </c>
    </row>
    <row r="23" spans="2:4">
      <c r="B23" s="65" t="s">
        <v>90</v>
      </c>
      <c r="C23" s="138">
        <v>5679.9169469999997</v>
      </c>
      <c r="D23" s="138">
        <v>2544.1830456000002</v>
      </c>
    </row>
    <row r="24" spans="2:4">
      <c r="B24" s="65" t="s">
        <v>91</v>
      </c>
      <c r="C24" s="138">
        <v>9487.0768019999996</v>
      </c>
      <c r="D24" s="138">
        <v>5156.5867799999996</v>
      </c>
    </row>
    <row r="25" spans="2:4">
      <c r="B25" s="117" t="s">
        <v>92</v>
      </c>
      <c r="C25" s="140">
        <f>SUM(C26:C29)</f>
        <v>53706.951427000007</v>
      </c>
      <c r="D25" s="140">
        <f>SUM(D26:D29)</f>
        <v>27906.944291739972</v>
      </c>
    </row>
    <row r="26" spans="2:4">
      <c r="B26" s="65" t="s">
        <v>93</v>
      </c>
      <c r="C26" s="138">
        <v>49289.055265000003</v>
      </c>
      <c r="D26" s="138">
        <v>26043.30818193997</v>
      </c>
    </row>
    <row r="27" spans="2:4">
      <c r="B27" s="65" t="s">
        <v>94</v>
      </c>
      <c r="C27" s="138">
        <v>4065.0264830000001</v>
      </c>
      <c r="D27" s="138">
        <v>1677.1609426199998</v>
      </c>
    </row>
    <row r="28" spans="2:4">
      <c r="B28" s="65" t="s">
        <v>250</v>
      </c>
      <c r="C28" s="138">
        <v>280.480234</v>
      </c>
      <c r="D28" s="138">
        <v>142.62712706999997</v>
      </c>
    </row>
    <row r="29" spans="2:4">
      <c r="B29" s="65" t="s">
        <v>95</v>
      </c>
      <c r="C29" s="138">
        <v>72.389444999999995</v>
      </c>
      <c r="D29" s="138">
        <v>43.848040110000007</v>
      </c>
    </row>
    <row r="30" spans="2:4">
      <c r="B30" s="117" t="s">
        <v>96</v>
      </c>
      <c r="C30" s="140">
        <f>SUM(C31:C37)</f>
        <v>77603.931731999983</v>
      </c>
      <c r="D30" s="140">
        <f>SUM(D31:D37)</f>
        <v>42140.611740689987</v>
      </c>
    </row>
    <row r="31" spans="2:4">
      <c r="B31" s="65" t="s">
        <v>97</v>
      </c>
      <c r="C31" s="138">
        <v>38088.754744999998</v>
      </c>
      <c r="D31" s="138">
        <v>19003.895413949998</v>
      </c>
    </row>
    <row r="32" spans="2:4">
      <c r="B32" s="65" t="s">
        <v>98</v>
      </c>
      <c r="C32" s="138">
        <v>1400.4293500000001</v>
      </c>
      <c r="D32" s="138">
        <v>576.85645586999988</v>
      </c>
    </row>
    <row r="33" spans="2:4">
      <c r="B33" s="65" t="s">
        <v>99</v>
      </c>
      <c r="C33" s="138">
        <v>26646.094384</v>
      </c>
      <c r="D33" s="138">
        <v>16135.520357089987</v>
      </c>
    </row>
    <row r="34" spans="2:4">
      <c r="B34" s="65" t="s">
        <v>100</v>
      </c>
      <c r="C34" s="138">
        <v>2809.3564959999999</v>
      </c>
      <c r="D34" s="138">
        <v>1833.7587196000004</v>
      </c>
    </row>
    <row r="35" spans="2:4">
      <c r="B35" s="65" t="s">
        <v>101</v>
      </c>
      <c r="C35" s="138">
        <v>4003.9843820000001</v>
      </c>
      <c r="D35" s="138">
        <v>2068.6842901900004</v>
      </c>
    </row>
    <row r="36" spans="2:4">
      <c r="B36" s="65" t="s">
        <v>102</v>
      </c>
      <c r="C36" s="138">
        <v>69.484139999999996</v>
      </c>
      <c r="D36" s="129">
        <v>40.532415</v>
      </c>
    </row>
    <row r="37" spans="2:4">
      <c r="B37" s="65" t="s">
        <v>103</v>
      </c>
      <c r="C37" s="138">
        <v>4585.8282349999999</v>
      </c>
      <c r="D37" s="141">
        <v>2481.3640889900003</v>
      </c>
    </row>
    <row r="38" spans="2:4">
      <c r="B38" s="116" t="s">
        <v>262</v>
      </c>
      <c r="C38" s="140">
        <f>C39+C43+C49+C51+C56+C59+C65+C67+C69</f>
        <v>230637.10148299995</v>
      </c>
      <c r="D38" s="140">
        <f>D39+D43+D49+D51+D56+D59+D65+D67+D69</f>
        <v>130575.23392202002</v>
      </c>
    </row>
    <row r="39" spans="2:4">
      <c r="B39" s="117" t="s">
        <v>104</v>
      </c>
      <c r="C39" s="140">
        <f>SUM(C40:C42)</f>
        <v>23281.068770999998</v>
      </c>
      <c r="D39" s="140">
        <f>SUM(D40:D42)</f>
        <v>13992.032386549998</v>
      </c>
    </row>
    <row r="40" spans="2:4">
      <c r="B40" s="65" t="s">
        <v>105</v>
      </c>
      <c r="C40" s="138">
        <v>21343.196200999999</v>
      </c>
      <c r="D40" s="141">
        <v>13152.841045009998</v>
      </c>
    </row>
    <row r="41" spans="2:4">
      <c r="B41" s="65" t="s">
        <v>106</v>
      </c>
      <c r="C41" s="138">
        <v>1694.5834649999999</v>
      </c>
      <c r="D41" s="141">
        <v>698.60324075999984</v>
      </c>
    </row>
    <row r="42" spans="2:4">
      <c r="B42" s="65" t="s">
        <v>107</v>
      </c>
      <c r="C42" s="138">
        <v>243.28910500000001</v>
      </c>
      <c r="D42" s="141">
        <v>140.58810077999999</v>
      </c>
    </row>
    <row r="43" spans="2:4">
      <c r="B43" s="117" t="s">
        <v>108</v>
      </c>
      <c r="C43" s="140">
        <f>SUM(C44:C48)</f>
        <v>18069.727753000003</v>
      </c>
      <c r="D43" s="140">
        <f>SUM(D44:D48)</f>
        <v>8063.8770392000024</v>
      </c>
    </row>
    <row r="44" spans="2:4">
      <c r="B44" s="65" t="s">
        <v>109</v>
      </c>
      <c r="C44" s="138">
        <v>12036.003957000001</v>
      </c>
      <c r="D44" s="138">
        <v>5248.6385664400013</v>
      </c>
    </row>
    <row r="45" spans="2:4">
      <c r="B45" s="65" t="s">
        <v>110</v>
      </c>
      <c r="C45" s="138">
        <v>178.780957</v>
      </c>
      <c r="D45" s="138">
        <v>93.682627729999993</v>
      </c>
    </row>
    <row r="46" spans="2:4">
      <c r="B46" s="65" t="s">
        <v>251</v>
      </c>
      <c r="C46" s="138">
        <v>252.44</v>
      </c>
      <c r="D46" s="138">
        <v>0</v>
      </c>
    </row>
    <row r="47" spans="2:4">
      <c r="B47" s="65" t="s">
        <v>111</v>
      </c>
      <c r="C47" s="138">
        <v>281.636753</v>
      </c>
      <c r="D47" s="138">
        <v>89.460518829999998</v>
      </c>
    </row>
    <row r="48" spans="2:4">
      <c r="B48" s="65" t="s">
        <v>112</v>
      </c>
      <c r="C48" s="138">
        <v>5320.866086</v>
      </c>
      <c r="D48" s="138">
        <v>2632.0953262000012</v>
      </c>
    </row>
    <row r="49" spans="2:9">
      <c r="B49" s="117" t="s">
        <v>113</v>
      </c>
      <c r="C49" s="140">
        <f>SUM(C50)</f>
        <v>8478.6767419999996</v>
      </c>
      <c r="D49" s="140">
        <f>SUM(D50)</f>
        <v>3069.9799307400003</v>
      </c>
    </row>
    <row r="50" spans="2:9">
      <c r="B50" s="65" t="s">
        <v>114</v>
      </c>
      <c r="C50" s="138">
        <v>8478.6767419999996</v>
      </c>
      <c r="D50" s="138">
        <v>3069.9799307400003</v>
      </c>
    </row>
    <row r="51" spans="2:9">
      <c r="B51" s="117" t="s">
        <v>115</v>
      </c>
      <c r="C51" s="140">
        <f>SUM(C52:C55)</f>
        <v>90444.999545999977</v>
      </c>
      <c r="D51" s="140">
        <f>SUM(D52:D55)</f>
        <v>60579.437897960008</v>
      </c>
    </row>
    <row r="52" spans="2:9">
      <c r="B52" s="65" t="s">
        <v>116</v>
      </c>
      <c r="C52" s="138">
        <v>670.85495600000002</v>
      </c>
      <c r="D52" s="138">
        <v>282.47340912999999</v>
      </c>
    </row>
    <row r="53" spans="2:9">
      <c r="B53" s="65" t="s">
        <v>117</v>
      </c>
      <c r="C53" s="138">
        <v>84996.417663999993</v>
      </c>
      <c r="D53" s="138">
        <v>59305.171565270008</v>
      </c>
    </row>
    <row r="54" spans="2:9">
      <c r="B54" s="65" t="s">
        <v>118</v>
      </c>
      <c r="C54" s="138">
        <v>51.500000999999997</v>
      </c>
      <c r="D54" s="138">
        <v>14.339803099999999</v>
      </c>
    </row>
    <row r="55" spans="2:9">
      <c r="B55" s="65" t="s">
        <v>119</v>
      </c>
      <c r="C55" s="138">
        <v>4726.2269249999999</v>
      </c>
      <c r="D55" s="138">
        <v>977.45312046000015</v>
      </c>
    </row>
    <row r="56" spans="2:9">
      <c r="B56" s="117" t="s">
        <v>120</v>
      </c>
      <c r="C56" s="140">
        <f>SUM(C57:C58)</f>
        <v>879.26182300000005</v>
      </c>
      <c r="D56" s="140">
        <f>SUM(D57:D58)</f>
        <v>472.0730525300001</v>
      </c>
    </row>
    <row r="57" spans="2:9">
      <c r="B57" s="65" t="s">
        <v>121</v>
      </c>
      <c r="C57" s="138">
        <v>868.70703800000001</v>
      </c>
      <c r="D57" s="138">
        <v>472.0730525300001</v>
      </c>
    </row>
    <row r="58" spans="2:9">
      <c r="B58" s="65" t="s">
        <v>245</v>
      </c>
      <c r="C58" s="138">
        <v>10.554785000000001</v>
      </c>
      <c r="D58" s="138">
        <v>0</v>
      </c>
    </row>
    <row r="59" spans="2:9">
      <c r="B59" s="117" t="s">
        <v>122</v>
      </c>
      <c r="C59" s="140">
        <f>SUM(C60:C64)</f>
        <v>77465.525556000008</v>
      </c>
      <c r="D59" s="140">
        <f>SUM(D60:D64)</f>
        <v>40600.182973400013</v>
      </c>
    </row>
    <row r="60" spans="2:9">
      <c r="B60" s="65" t="s">
        <v>123</v>
      </c>
      <c r="C60" s="138">
        <v>37110.140373000002</v>
      </c>
      <c r="D60" s="138">
        <v>23697.893665770011</v>
      </c>
      <c r="I60" s="140"/>
    </row>
    <row r="61" spans="2:9">
      <c r="B61" s="65" t="s">
        <v>124</v>
      </c>
      <c r="C61" s="138">
        <v>21.182604000000001</v>
      </c>
      <c r="D61" s="138">
        <v>0</v>
      </c>
    </row>
    <row r="62" spans="2:9">
      <c r="B62" s="65" t="s">
        <v>125</v>
      </c>
      <c r="C62" s="138">
        <v>35218.491996999997</v>
      </c>
      <c r="D62" s="138">
        <v>14975.887788439997</v>
      </c>
    </row>
    <row r="63" spans="2:9">
      <c r="B63" s="65" t="s">
        <v>126</v>
      </c>
      <c r="C63" s="138">
        <v>1202.5105940000001</v>
      </c>
      <c r="D63" s="138">
        <v>431.33016924999998</v>
      </c>
    </row>
    <row r="64" spans="2:9">
      <c r="B64" s="65" t="s">
        <v>127</v>
      </c>
      <c r="C64" s="138">
        <v>3913.1999879999998</v>
      </c>
      <c r="D64" s="138">
        <v>1495.0713499400001</v>
      </c>
    </row>
    <row r="65" spans="2:4">
      <c r="B65" s="117" t="s">
        <v>128</v>
      </c>
      <c r="C65" s="140">
        <f>C66</f>
        <v>3805.3082479999998</v>
      </c>
      <c r="D65" s="140">
        <f>D66</f>
        <v>1187.4773951299999</v>
      </c>
    </row>
    <row r="66" spans="2:4">
      <c r="B66" s="65" t="s">
        <v>129</v>
      </c>
      <c r="C66" s="138">
        <v>3805.3082479999998</v>
      </c>
      <c r="D66" s="138">
        <v>1187.4773951299999</v>
      </c>
    </row>
    <row r="67" spans="2:4">
      <c r="B67" s="117" t="s">
        <v>130</v>
      </c>
      <c r="C67" s="140">
        <f>C68</f>
        <v>149.70302000000001</v>
      </c>
      <c r="D67" s="140">
        <f>D68</f>
        <v>49.901006639999999</v>
      </c>
    </row>
    <row r="68" spans="2:4">
      <c r="B68" s="65" t="s">
        <v>131</v>
      </c>
      <c r="C68" s="138">
        <v>149.70302000000001</v>
      </c>
      <c r="D68" s="138">
        <v>49.901006639999999</v>
      </c>
    </row>
    <row r="69" spans="2:4">
      <c r="B69" s="117" t="s">
        <v>132</v>
      </c>
      <c r="C69" s="140">
        <f>SUM(C70:C73)</f>
        <v>8062.8300239999999</v>
      </c>
      <c r="D69" s="140">
        <f>SUM(D70:D73)</f>
        <v>2560.2722398700002</v>
      </c>
    </row>
    <row r="70" spans="2:4">
      <c r="B70" s="65" t="s">
        <v>244</v>
      </c>
      <c r="C70" s="138">
        <v>146.51128</v>
      </c>
      <c r="D70" s="138">
        <v>60.875067689999995</v>
      </c>
    </row>
    <row r="71" spans="2:4">
      <c r="B71" s="65" t="s">
        <v>278</v>
      </c>
      <c r="C71" s="138">
        <v>3.9225690000000002</v>
      </c>
      <c r="D71" s="138">
        <v>0</v>
      </c>
    </row>
    <row r="72" spans="2:4">
      <c r="B72" s="65" t="s">
        <v>133</v>
      </c>
      <c r="C72" s="138">
        <v>7738.7249179999999</v>
      </c>
      <c r="D72" s="138">
        <v>2398.0889389300005</v>
      </c>
    </row>
    <row r="73" spans="2:4">
      <c r="B73" s="65" t="s">
        <v>252</v>
      </c>
      <c r="C73" s="138">
        <v>173.671257</v>
      </c>
      <c r="D73" s="138">
        <v>101.30823325</v>
      </c>
    </row>
    <row r="74" spans="2:4">
      <c r="B74" s="116" t="s">
        <v>269</v>
      </c>
      <c r="C74" s="140">
        <f>C75+C80+C95</f>
        <v>14788.243644000002</v>
      </c>
      <c r="D74" s="140">
        <f>D75+D80+D95</f>
        <v>5161.4212945600002</v>
      </c>
    </row>
    <row r="75" spans="2:4">
      <c r="B75" s="117" t="s">
        <v>134</v>
      </c>
      <c r="C75" s="140">
        <f>SUM(C76:C79)</f>
        <v>1069.4035680000002</v>
      </c>
      <c r="D75" s="140">
        <f>SUM(D76:D79)</f>
        <v>273.35579769999998</v>
      </c>
    </row>
    <row r="76" spans="2:4">
      <c r="B76" s="65" t="s">
        <v>135</v>
      </c>
      <c r="C76" s="138">
        <v>225.042</v>
      </c>
      <c r="D76" s="138">
        <v>85.766000019999993</v>
      </c>
    </row>
    <row r="77" spans="2:4">
      <c r="B77" s="65" t="s">
        <v>136</v>
      </c>
      <c r="C77" s="138">
        <v>736.63497900000004</v>
      </c>
      <c r="D77" s="138">
        <v>150.40291578</v>
      </c>
    </row>
    <row r="78" spans="2:4">
      <c r="B78" s="65" t="s">
        <v>249</v>
      </c>
      <c r="C78" s="138">
        <v>18.204464000000002</v>
      </c>
      <c r="D78" s="138">
        <v>0</v>
      </c>
    </row>
    <row r="79" spans="2:4">
      <c r="B79" s="65" t="s">
        <v>137</v>
      </c>
      <c r="C79" s="138">
        <v>89.522125000000003</v>
      </c>
      <c r="D79" s="138">
        <v>37.186881899999996</v>
      </c>
    </row>
    <row r="80" spans="2:4">
      <c r="B80" s="117" t="s">
        <v>138</v>
      </c>
      <c r="C80" s="140">
        <f>SUM(C81:C94)</f>
        <v>8369.8522960000009</v>
      </c>
      <c r="D80" s="140">
        <f>SUM(D81:D94)</f>
        <v>3513.4620871200004</v>
      </c>
    </row>
    <row r="81" spans="2:4">
      <c r="B81" s="65" t="s">
        <v>139</v>
      </c>
      <c r="C81" s="138">
        <v>1130.0497190000001</v>
      </c>
      <c r="D81" s="138">
        <v>80.754868110000004</v>
      </c>
    </row>
    <row r="82" spans="2:4">
      <c r="B82" s="65" t="s">
        <v>253</v>
      </c>
      <c r="C82" s="138">
        <v>31.467776000000001</v>
      </c>
      <c r="D82" s="138">
        <v>1.0645248999999999</v>
      </c>
    </row>
    <row r="83" spans="2:4">
      <c r="B83" s="65" t="s">
        <v>140</v>
      </c>
      <c r="C83" s="138">
        <v>320.09149500000001</v>
      </c>
      <c r="D83" s="138">
        <v>105.07901631</v>
      </c>
    </row>
    <row r="84" spans="2:4">
      <c r="B84" s="65" t="s">
        <v>141</v>
      </c>
      <c r="C84" s="138">
        <v>35</v>
      </c>
      <c r="D84" s="138">
        <v>2.9858310600000002</v>
      </c>
    </row>
    <row r="85" spans="2:4">
      <c r="B85" s="65" t="s">
        <v>142</v>
      </c>
      <c r="C85" s="138">
        <v>8.4097159999999995</v>
      </c>
      <c r="D85" s="138">
        <v>3.7432228199999997</v>
      </c>
    </row>
    <row r="86" spans="2:4">
      <c r="B86" s="65" t="s">
        <v>143</v>
      </c>
      <c r="C86" s="138">
        <v>166.3</v>
      </c>
      <c r="D86" s="138">
        <v>90.550833349999991</v>
      </c>
    </row>
    <row r="87" spans="2:4">
      <c r="B87" s="65" t="s">
        <v>254</v>
      </c>
      <c r="C87" s="138">
        <v>121.855463</v>
      </c>
      <c r="D87" s="138">
        <v>25.135193010000002</v>
      </c>
    </row>
    <row r="88" spans="2:4">
      <c r="B88" s="65" t="s">
        <v>144</v>
      </c>
      <c r="C88" s="138">
        <v>1338.1688340000001</v>
      </c>
      <c r="D88" s="138">
        <v>502.33815891999996</v>
      </c>
    </row>
    <row r="89" spans="2:4">
      <c r="B89" s="65" t="s">
        <v>145</v>
      </c>
      <c r="C89" s="138">
        <v>2031.4511130000001</v>
      </c>
      <c r="D89" s="138">
        <v>864.19545546999996</v>
      </c>
    </row>
    <row r="90" spans="2:4">
      <c r="B90" s="65" t="s">
        <v>146</v>
      </c>
      <c r="C90" s="138">
        <v>101.411794</v>
      </c>
      <c r="D90" s="138">
        <v>46.994694640000006</v>
      </c>
    </row>
    <row r="91" spans="2:4">
      <c r="B91" s="65" t="s">
        <v>147</v>
      </c>
      <c r="C91" s="138">
        <v>1</v>
      </c>
      <c r="D91" s="138">
        <v>0</v>
      </c>
    </row>
    <row r="92" spans="2:4">
      <c r="B92" s="65" t="s">
        <v>255</v>
      </c>
      <c r="C92" s="138">
        <v>30.547778999999998</v>
      </c>
      <c r="D92" s="138">
        <v>5.7352430400000003</v>
      </c>
    </row>
    <row r="93" spans="2:4">
      <c r="B93" s="65" t="s">
        <v>322</v>
      </c>
      <c r="C93" s="138">
        <v>12</v>
      </c>
      <c r="D93" s="138">
        <v>12.135177539999999</v>
      </c>
    </row>
    <row r="94" spans="2:4">
      <c r="B94" s="65" t="s">
        <v>148</v>
      </c>
      <c r="C94" s="138">
        <v>3042.0986069999999</v>
      </c>
      <c r="D94" s="138">
        <v>1772.74986795</v>
      </c>
    </row>
    <row r="95" spans="2:4">
      <c r="B95" s="117" t="s">
        <v>149</v>
      </c>
      <c r="C95" s="140">
        <f>SUM(C96:C103)</f>
        <v>5348.9877800000004</v>
      </c>
      <c r="D95" s="140">
        <f>SUM(D96:D103)</f>
        <v>1374.60340974</v>
      </c>
    </row>
    <row r="96" spans="2:4">
      <c r="B96" s="65" t="s">
        <v>150</v>
      </c>
      <c r="C96" s="138">
        <v>260.17793799999998</v>
      </c>
      <c r="D96" s="138">
        <v>145.54612099000002</v>
      </c>
    </row>
    <row r="97" spans="2:4">
      <c r="B97" s="65" t="s">
        <v>151</v>
      </c>
      <c r="C97" s="138">
        <v>5.5485429999999996</v>
      </c>
      <c r="D97" s="138">
        <v>2.95455829</v>
      </c>
    </row>
    <row r="98" spans="2:4">
      <c r="B98" s="65" t="s">
        <v>152</v>
      </c>
      <c r="C98" s="138">
        <v>153.29686799999999</v>
      </c>
      <c r="D98" s="138">
        <v>59.759633620000002</v>
      </c>
    </row>
    <row r="99" spans="2:4">
      <c r="B99" s="65" t="s">
        <v>153</v>
      </c>
      <c r="C99" s="138">
        <v>17.3</v>
      </c>
      <c r="D99" s="138">
        <v>1.1074671899999999</v>
      </c>
    </row>
    <row r="100" spans="2:4">
      <c r="B100" s="65" t="s">
        <v>256</v>
      </c>
      <c r="C100" s="138">
        <v>4740.9021789999997</v>
      </c>
      <c r="D100" s="138">
        <v>1038.2108241799999</v>
      </c>
    </row>
    <row r="101" spans="2:4">
      <c r="B101" s="65" t="s">
        <v>257</v>
      </c>
      <c r="C101" s="138">
        <v>6.0446759999999999</v>
      </c>
      <c r="D101" s="138">
        <v>44.121685490000004</v>
      </c>
    </row>
    <row r="102" spans="2:4">
      <c r="B102" s="65" t="s">
        <v>154</v>
      </c>
      <c r="C102" s="138">
        <v>6.5530090000000003</v>
      </c>
      <c r="D102" s="138">
        <v>2.5132197999999999</v>
      </c>
    </row>
    <row r="103" spans="2:4">
      <c r="B103" s="65" t="s">
        <v>155</v>
      </c>
      <c r="C103" s="138">
        <v>159.16456700000001</v>
      </c>
      <c r="D103" s="138">
        <v>80.389900180000012</v>
      </c>
    </row>
    <row r="104" spans="2:4">
      <c r="B104" s="116" t="s">
        <v>263</v>
      </c>
      <c r="C104" s="140">
        <f>C105+C110+C117+C124+C136+C145</f>
        <v>665858.50581899995</v>
      </c>
      <c r="D104" s="140">
        <f>D105+D110+D117+D124+D136+D145</f>
        <v>353862.72132921004</v>
      </c>
    </row>
    <row r="105" spans="2:4">
      <c r="B105" s="117" t="s">
        <v>156</v>
      </c>
      <c r="C105" s="140">
        <f>SUM(C106:C109)</f>
        <v>30826.676151</v>
      </c>
      <c r="D105" s="140">
        <f>SUM(D106:D109)</f>
        <v>14736.15016836</v>
      </c>
    </row>
    <row r="106" spans="2:4">
      <c r="B106" s="65" t="s">
        <v>157</v>
      </c>
      <c r="C106" s="138">
        <v>8210.0601779999997</v>
      </c>
      <c r="D106" s="138">
        <v>1735.0034642000001</v>
      </c>
    </row>
    <row r="107" spans="2:4">
      <c r="B107" s="65" t="s">
        <v>158</v>
      </c>
      <c r="C107" s="138">
        <v>761.51309400000002</v>
      </c>
      <c r="D107" s="138">
        <v>387.22236289999995</v>
      </c>
    </row>
    <row r="108" spans="2:4">
      <c r="B108" s="65" t="s">
        <v>159</v>
      </c>
      <c r="C108" s="138">
        <v>21833.102878999998</v>
      </c>
      <c r="D108" s="138">
        <v>12613.924341259999</v>
      </c>
    </row>
    <row r="109" spans="2:4">
      <c r="B109" s="65" t="s">
        <v>273</v>
      </c>
      <c r="C109" s="138">
        <v>22</v>
      </c>
      <c r="D109" s="138">
        <v>0</v>
      </c>
    </row>
    <row r="110" spans="2:4">
      <c r="B110" s="117" t="s">
        <v>160</v>
      </c>
      <c r="C110" s="140">
        <f>SUM(C111:C116)</f>
        <v>137362.566364</v>
      </c>
      <c r="D110" s="140">
        <f>SUM(D111:D116)</f>
        <v>82404.289244529995</v>
      </c>
    </row>
    <row r="111" spans="2:4">
      <c r="B111" s="65" t="s">
        <v>258</v>
      </c>
      <c r="C111" s="138">
        <v>212.50466499999999</v>
      </c>
      <c r="D111" s="138">
        <v>132.35982863999999</v>
      </c>
    </row>
    <row r="112" spans="2:4">
      <c r="B112" s="65" t="s">
        <v>161</v>
      </c>
      <c r="C112" s="138">
        <v>13920.343099</v>
      </c>
      <c r="D112" s="138">
        <v>8889.2714348500031</v>
      </c>
    </row>
    <row r="113" spans="2:4">
      <c r="B113" s="65" t="s">
        <v>162</v>
      </c>
      <c r="C113" s="138">
        <v>11014.63715</v>
      </c>
      <c r="D113" s="138">
        <v>6473.5052871999987</v>
      </c>
    </row>
    <row r="114" spans="2:4">
      <c r="B114" s="65" t="s">
        <v>163</v>
      </c>
      <c r="C114" s="138">
        <v>35.07</v>
      </c>
      <c r="D114" s="138">
        <v>3.6088452900000001</v>
      </c>
    </row>
    <row r="115" spans="2:4">
      <c r="B115" s="65" t="s">
        <v>164</v>
      </c>
      <c r="C115" s="138">
        <v>91.010413999999997</v>
      </c>
      <c r="D115" s="138">
        <v>45.960512879999996</v>
      </c>
    </row>
    <row r="116" spans="2:4">
      <c r="B116" s="65" t="s">
        <v>165</v>
      </c>
      <c r="C116" s="138">
        <v>112089.001036</v>
      </c>
      <c r="D116" s="138">
        <v>66859.583335670002</v>
      </c>
    </row>
    <row r="117" spans="2:4">
      <c r="B117" s="117" t="s">
        <v>166</v>
      </c>
      <c r="C117" s="140">
        <f>SUM(C118:C123)</f>
        <v>12302.416115</v>
      </c>
      <c r="D117" s="140">
        <f>SUM(D118:D123)</f>
        <v>7509.7486715400009</v>
      </c>
    </row>
    <row r="118" spans="2:4">
      <c r="B118" s="65" t="s">
        <v>167</v>
      </c>
      <c r="C118" s="138">
        <v>2555.0100000000002</v>
      </c>
      <c r="D118" s="138">
        <v>1452.7511508599998</v>
      </c>
    </row>
    <row r="119" spans="2:4">
      <c r="B119" s="65" t="s">
        <v>168</v>
      </c>
      <c r="C119" s="138">
        <v>2345.722436</v>
      </c>
      <c r="D119" s="138">
        <v>2133.7413218600004</v>
      </c>
    </row>
    <row r="120" spans="2:4">
      <c r="B120" s="65" t="s">
        <v>169</v>
      </c>
      <c r="C120" s="138">
        <v>4302.6366909999997</v>
      </c>
      <c r="D120" s="138">
        <v>2396.4255092800008</v>
      </c>
    </row>
    <row r="121" spans="2:4">
      <c r="B121" s="65" t="s">
        <v>243</v>
      </c>
      <c r="C121" s="138">
        <v>1.3018430000000001</v>
      </c>
      <c r="D121" s="138">
        <v>0</v>
      </c>
    </row>
    <row r="122" spans="2:4">
      <c r="B122" s="65" t="s">
        <v>170</v>
      </c>
      <c r="C122" s="138">
        <v>209.42951099999999</v>
      </c>
      <c r="D122" s="138">
        <v>416.17177230000004</v>
      </c>
    </row>
    <row r="123" spans="2:4">
      <c r="B123" s="65" t="s">
        <v>171</v>
      </c>
      <c r="C123" s="138">
        <v>2888.315634</v>
      </c>
      <c r="D123" s="138">
        <v>1110.6589172399997</v>
      </c>
    </row>
    <row r="124" spans="2:4">
      <c r="B124" s="117" t="s">
        <v>279</v>
      </c>
      <c r="C124" s="140">
        <f>SUM(C125:C135)</f>
        <v>309600.27435099997</v>
      </c>
      <c r="D124" s="140">
        <f>SUM(D125:D135)</f>
        <v>160662.69052768004</v>
      </c>
    </row>
    <row r="125" spans="2:4">
      <c r="B125" s="65" t="s">
        <v>172</v>
      </c>
      <c r="C125" s="138">
        <v>15790.264520999999</v>
      </c>
      <c r="D125" s="138">
        <v>6170.5475276199959</v>
      </c>
    </row>
    <row r="126" spans="2:4">
      <c r="B126" s="65" t="s">
        <v>246</v>
      </c>
      <c r="C126" s="138">
        <v>110523.979362</v>
      </c>
      <c r="D126" s="138">
        <v>60476.813570800012</v>
      </c>
    </row>
    <row r="127" spans="2:4">
      <c r="B127" s="65" t="s">
        <v>247</v>
      </c>
      <c r="C127" s="138">
        <v>33349.383498000003</v>
      </c>
      <c r="D127" s="138">
        <v>17521.34178002</v>
      </c>
    </row>
    <row r="128" spans="2:4">
      <c r="B128" s="65" t="s">
        <v>173</v>
      </c>
      <c r="C128" s="138">
        <v>25693.434943</v>
      </c>
      <c r="D128" s="138">
        <v>15146.423306459999</v>
      </c>
    </row>
    <row r="129" spans="2:4">
      <c r="B129" s="65" t="s">
        <v>174</v>
      </c>
      <c r="C129" s="138">
        <v>4244.5817889999998</v>
      </c>
      <c r="D129" s="138">
        <v>1296.33505034</v>
      </c>
    </row>
    <row r="130" spans="2:4">
      <c r="B130" s="65" t="s">
        <v>175</v>
      </c>
      <c r="C130" s="138">
        <v>12539.267331999999</v>
      </c>
      <c r="D130" s="138">
        <v>7053.4377181299997</v>
      </c>
    </row>
    <row r="131" spans="2:4">
      <c r="B131" s="65" t="s">
        <v>176</v>
      </c>
      <c r="C131" s="138">
        <v>1607.7136760000001</v>
      </c>
      <c r="D131" s="138">
        <v>707.29870705000008</v>
      </c>
    </row>
    <row r="132" spans="2:4">
      <c r="B132" s="65" t="s">
        <v>177</v>
      </c>
      <c r="C132" s="138">
        <v>718.99446699999999</v>
      </c>
      <c r="D132" s="138">
        <v>348.31816225</v>
      </c>
    </row>
    <row r="133" spans="2:4">
      <c r="B133" s="65" t="s">
        <v>178</v>
      </c>
      <c r="C133" s="138">
        <v>839.652468</v>
      </c>
      <c r="D133" s="138">
        <v>206.06849288999999</v>
      </c>
    </row>
    <row r="134" spans="2:4">
      <c r="B134" s="65" t="s">
        <v>179</v>
      </c>
      <c r="C134" s="138">
        <v>973.19638599999996</v>
      </c>
      <c r="D134" s="138">
        <v>848.79393625000012</v>
      </c>
    </row>
    <row r="135" spans="2:4">
      <c r="B135" s="65" t="s">
        <v>180</v>
      </c>
      <c r="C135" s="138">
        <v>103319.805909</v>
      </c>
      <c r="D135" s="138">
        <v>50887.312275870041</v>
      </c>
    </row>
    <row r="136" spans="2:4">
      <c r="B136" s="117" t="s">
        <v>264</v>
      </c>
      <c r="C136" s="140">
        <f>SUM(C137:C144)</f>
        <v>174781.847098</v>
      </c>
      <c r="D136" s="140">
        <f>SUM(D137:D144)</f>
        <v>88119.90610960999</v>
      </c>
    </row>
    <row r="137" spans="2:4">
      <c r="B137" s="65" t="s">
        <v>181</v>
      </c>
      <c r="C137" s="138">
        <v>91290.753301999997</v>
      </c>
      <c r="D137" s="138">
        <v>46385.814316020005</v>
      </c>
    </row>
    <row r="138" spans="2:4">
      <c r="B138" s="65" t="s">
        <v>248</v>
      </c>
      <c r="C138" s="138">
        <v>6.6924960000000002</v>
      </c>
      <c r="D138" s="138">
        <v>0</v>
      </c>
    </row>
    <row r="139" spans="2:4">
      <c r="B139" s="65" t="s">
        <v>182</v>
      </c>
      <c r="C139" s="138">
        <v>1147.105</v>
      </c>
      <c r="D139" s="138">
        <v>212.27704957000003</v>
      </c>
    </row>
    <row r="140" spans="2:4">
      <c r="B140" s="65" t="s">
        <v>183</v>
      </c>
      <c r="C140" s="138">
        <v>3530.3857640000001</v>
      </c>
      <c r="D140" s="138">
        <v>1604.76058526</v>
      </c>
    </row>
    <row r="141" spans="2:4">
      <c r="B141" s="65" t="s">
        <v>184</v>
      </c>
      <c r="C141" s="138">
        <v>1578.403695</v>
      </c>
      <c r="D141" s="138">
        <v>731.5708082299999</v>
      </c>
    </row>
    <row r="142" spans="2:4">
      <c r="B142" s="65" t="s">
        <v>185</v>
      </c>
      <c r="C142" s="138">
        <v>73145.556675</v>
      </c>
      <c r="D142" s="138">
        <v>36901.18392435999</v>
      </c>
    </row>
    <row r="143" spans="2:4">
      <c r="B143" s="65" t="s">
        <v>259</v>
      </c>
      <c r="C143" s="138">
        <v>1.6</v>
      </c>
      <c r="D143" s="138">
        <v>0.52190999999999999</v>
      </c>
    </row>
    <row r="144" spans="2:4">
      <c r="B144" s="65" t="s">
        <v>186</v>
      </c>
      <c r="C144" s="138">
        <v>4081.3501660000002</v>
      </c>
      <c r="D144" s="138">
        <v>2283.7775161700001</v>
      </c>
    </row>
    <row r="145" spans="2:5">
      <c r="B145" s="117" t="s">
        <v>187</v>
      </c>
      <c r="C145" s="140">
        <f>SUM(C146:C149)</f>
        <v>984.72573999999997</v>
      </c>
      <c r="D145" s="140">
        <f>SUM(D146:D149)</f>
        <v>429.93660749000003</v>
      </c>
    </row>
    <row r="146" spans="2:5">
      <c r="B146" s="65" t="s">
        <v>188</v>
      </c>
      <c r="C146" s="138">
        <v>224.073001</v>
      </c>
      <c r="D146" s="138">
        <v>99.880103800000001</v>
      </c>
    </row>
    <row r="147" spans="2:5">
      <c r="B147" s="65" t="s">
        <v>260</v>
      </c>
      <c r="C147" s="138">
        <v>112.47176399999999</v>
      </c>
      <c r="D147" s="138">
        <v>31.70513463</v>
      </c>
    </row>
    <row r="148" spans="2:5">
      <c r="B148" s="65" t="s">
        <v>189</v>
      </c>
      <c r="C148" s="138">
        <v>253.35952499999999</v>
      </c>
      <c r="D148" s="138">
        <v>79.566485510000007</v>
      </c>
    </row>
    <row r="149" spans="2:5">
      <c r="B149" s="65" t="s">
        <v>190</v>
      </c>
      <c r="C149" s="138">
        <v>394.82145000000003</v>
      </c>
      <c r="D149" s="138">
        <v>218.78488355000002</v>
      </c>
    </row>
    <row r="150" spans="2:5">
      <c r="B150" s="116" t="s">
        <v>280</v>
      </c>
      <c r="C150" s="140">
        <f>C151</f>
        <v>333486.47113800002</v>
      </c>
      <c r="D150" s="140">
        <f>D151</f>
        <v>218634.69484963999</v>
      </c>
    </row>
    <row r="151" spans="2:5">
      <c r="B151" s="117" t="s">
        <v>281</v>
      </c>
      <c r="C151" s="140">
        <f>C152</f>
        <v>333486.47113800002</v>
      </c>
      <c r="D151" s="140">
        <f>D152</f>
        <v>218634.69484963999</v>
      </c>
    </row>
    <row r="152" spans="2:5">
      <c r="B152" s="65" t="s">
        <v>282</v>
      </c>
      <c r="C152" s="138">
        <v>333486.47113800002</v>
      </c>
      <c r="D152" s="138">
        <v>218634.69484963999</v>
      </c>
    </row>
    <row r="153" spans="2:5">
      <c r="B153" s="71" t="s">
        <v>242</v>
      </c>
      <c r="C153" s="139">
        <f t="shared" ref="C153:D155" si="0">C154</f>
        <v>108120.51053499999</v>
      </c>
      <c r="D153" s="139">
        <f t="shared" si="0"/>
        <v>56457.430762770004</v>
      </c>
    </row>
    <row r="154" spans="2:5">
      <c r="B154" s="116" t="s">
        <v>283</v>
      </c>
      <c r="C154" s="140">
        <f t="shared" si="0"/>
        <v>108120.51053499999</v>
      </c>
      <c r="D154" s="140">
        <f t="shared" si="0"/>
        <v>56457.430762770004</v>
      </c>
    </row>
    <row r="155" spans="2:5">
      <c r="B155" s="117" t="s">
        <v>284</v>
      </c>
      <c r="C155" s="140">
        <f t="shared" si="0"/>
        <v>108120.51053499999</v>
      </c>
      <c r="D155" s="140">
        <f>D156</f>
        <v>56457.430762770004</v>
      </c>
    </row>
    <row r="156" spans="2:5">
      <c r="B156" s="65" t="s">
        <v>285</v>
      </c>
      <c r="C156" s="138">
        <v>108120.51053499999</v>
      </c>
      <c r="D156" s="138">
        <v>56457.430762770004</v>
      </c>
    </row>
    <row r="157" spans="2:5">
      <c r="B157" s="55" t="s">
        <v>241</v>
      </c>
      <c r="C157" s="22">
        <f>C153+C13</f>
        <v>1592355.1214939998</v>
      </c>
      <c r="D157" s="22">
        <f>D153+D13</f>
        <v>893180.72275644005</v>
      </c>
    </row>
    <row r="158" spans="2:5">
      <c r="B158" s="142" t="s">
        <v>313</v>
      </c>
      <c r="D158" s="25"/>
      <c r="E158" s="25"/>
    </row>
    <row r="159" spans="2:5">
      <c r="B159" s="143" t="s">
        <v>303</v>
      </c>
      <c r="C159" s="144"/>
      <c r="D159" s="144"/>
      <c r="E159" s="31"/>
    </row>
    <row r="160" spans="2:5" ht="27" customHeight="1">
      <c r="B160" s="190" t="s">
        <v>1909</v>
      </c>
      <c r="C160" s="190"/>
      <c r="D160" s="190"/>
      <c r="E160" s="28"/>
    </row>
    <row r="161" spans="2:3" ht="25.5" customHeight="1">
      <c r="B161" s="188" t="s">
        <v>314</v>
      </c>
      <c r="C161" s="188"/>
    </row>
  </sheetData>
  <mergeCells count="12">
    <mergeCell ref="A8:E8"/>
    <mergeCell ref="B160:D160"/>
    <mergeCell ref="B161:C161"/>
    <mergeCell ref="D11:D12"/>
    <mergeCell ref="B11:B12"/>
    <mergeCell ref="A9:E9"/>
    <mergeCell ref="A7:E7"/>
    <mergeCell ref="A1:D1"/>
    <mergeCell ref="A3:D3"/>
    <mergeCell ref="A2:D2"/>
    <mergeCell ref="A6:E6"/>
    <mergeCell ref="A5:E5"/>
  </mergeCells>
  <pageMargins left="0.7" right="0.7" top="0.75" bottom="0.75" header="0.3" footer="0.3"/>
  <ignoredErrors>
    <ignoredError sqref="D69" formulaRang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D26" sqref="D26"/>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81" t="s">
        <v>0</v>
      </c>
      <c r="B1" s="181"/>
      <c r="C1" s="181"/>
      <c r="D1" s="181"/>
      <c r="E1" s="181"/>
    </row>
    <row r="2" spans="1:6" ht="21" customHeight="1">
      <c r="A2" s="182" t="s">
        <v>1</v>
      </c>
      <c r="B2" s="182"/>
      <c r="C2" s="182"/>
      <c r="D2" s="182"/>
      <c r="E2" s="182"/>
    </row>
    <row r="3" spans="1:6" ht="14.45" customHeight="1">
      <c r="A3" s="183" t="s">
        <v>2</v>
      </c>
      <c r="B3" s="183"/>
      <c r="C3" s="183"/>
      <c r="D3" s="183"/>
      <c r="E3" s="183"/>
    </row>
    <row r="5" spans="1:6" ht="18" customHeight="1">
      <c r="A5" s="184" t="s">
        <v>23</v>
      </c>
      <c r="B5" s="184"/>
      <c r="C5" s="184"/>
      <c r="D5" s="184"/>
      <c r="E5" s="184"/>
      <c r="F5" s="36"/>
    </row>
    <row r="6" spans="1:6" ht="18.75">
      <c r="A6" s="196" t="s">
        <v>191</v>
      </c>
      <c r="B6" s="196"/>
      <c r="C6" s="196"/>
      <c r="D6" s="196"/>
      <c r="E6" s="196"/>
    </row>
    <row r="7" spans="1:6" ht="18.75">
      <c r="A7" s="198" t="s">
        <v>1908</v>
      </c>
      <c r="B7" s="198"/>
      <c r="C7" s="198"/>
      <c r="D7" s="198"/>
      <c r="E7" s="198"/>
    </row>
    <row r="8" spans="1:6" ht="18.75">
      <c r="A8" s="191" t="s">
        <v>276</v>
      </c>
      <c r="B8" s="191"/>
      <c r="C8" s="191"/>
      <c r="D8" s="191"/>
      <c r="E8" s="191"/>
    </row>
    <row r="9" spans="1:6" ht="15.75">
      <c r="A9" s="180" t="s">
        <v>5</v>
      </c>
      <c r="B9" s="180"/>
      <c r="C9" s="180"/>
      <c r="D9" s="180"/>
      <c r="E9" s="180"/>
    </row>
    <row r="11" spans="1:6">
      <c r="C11" s="197" t="s">
        <v>6</v>
      </c>
      <c r="D11" s="42" t="s">
        <v>317</v>
      </c>
      <c r="E11" s="197" t="s">
        <v>300</v>
      </c>
    </row>
    <row r="12" spans="1:6">
      <c r="C12" s="197"/>
      <c r="D12" s="19" t="s">
        <v>276</v>
      </c>
      <c r="E12" s="197"/>
    </row>
    <row r="13" spans="1:6">
      <c r="C13" s="44" t="s">
        <v>240</v>
      </c>
      <c r="D13" s="61">
        <f>D14+D20+D30+D40+D49+D56+D66+D70</f>
        <v>1484234.610959</v>
      </c>
      <c r="E13" s="61">
        <f>E14+E20+E30+E40+E49+E56+E66+E70</f>
        <v>836723.29199367005</v>
      </c>
    </row>
    <row r="14" spans="1:6">
      <c r="C14" s="116" t="s">
        <v>286</v>
      </c>
      <c r="D14" s="140">
        <f>SUM(D15:D19)</f>
        <v>359129.92480000004</v>
      </c>
      <c r="E14" s="140">
        <f>SUM(E15:E19)</f>
        <v>191359.83581133003</v>
      </c>
    </row>
    <row r="15" spans="1:6">
      <c r="C15" s="118" t="s">
        <v>192</v>
      </c>
      <c r="D15" s="138">
        <v>292808.493173</v>
      </c>
      <c r="E15" s="138">
        <v>156145.36409053006</v>
      </c>
    </row>
    <row r="16" spans="1:6">
      <c r="C16" s="118" t="s">
        <v>193</v>
      </c>
      <c r="D16" s="138">
        <v>24402.035100000001</v>
      </c>
      <c r="E16" s="138">
        <v>11873.257503660001</v>
      </c>
    </row>
    <row r="17" spans="3:5">
      <c r="C17" s="118" t="s">
        <v>194</v>
      </c>
      <c r="D17" s="138">
        <v>1099.1648299999999</v>
      </c>
      <c r="E17" s="138">
        <v>458.40157163999999</v>
      </c>
    </row>
    <row r="18" spans="3:5">
      <c r="C18" s="118" t="s">
        <v>261</v>
      </c>
      <c r="D18" s="138">
        <v>3422.9494800000002</v>
      </c>
      <c r="E18" s="138">
        <v>1029.8136832800001</v>
      </c>
    </row>
    <row r="19" spans="3:5">
      <c r="C19" s="118" t="s">
        <v>195</v>
      </c>
      <c r="D19" s="138">
        <v>37397.282217</v>
      </c>
      <c r="E19" s="138">
        <v>21852.998962220005</v>
      </c>
    </row>
    <row r="20" spans="3:5">
      <c r="C20" s="116" t="s">
        <v>287</v>
      </c>
      <c r="D20" s="140">
        <f>SUM(D21:D29)</f>
        <v>99817.643202999985</v>
      </c>
      <c r="E20" s="140">
        <f>SUM(E21:E29)</f>
        <v>59190.945142109995</v>
      </c>
    </row>
    <row r="21" spans="3:5">
      <c r="C21" s="118" t="s">
        <v>196</v>
      </c>
      <c r="D21" s="138">
        <v>13742.110764999999</v>
      </c>
      <c r="E21" s="138">
        <v>9244.3781303699998</v>
      </c>
    </row>
    <row r="22" spans="3:5">
      <c r="C22" s="118" t="s">
        <v>197</v>
      </c>
      <c r="D22" s="138">
        <v>8656.9223629999997</v>
      </c>
      <c r="E22" s="138">
        <v>4262.0941402199987</v>
      </c>
    </row>
    <row r="23" spans="3:5">
      <c r="C23" s="118" t="s">
        <v>198</v>
      </c>
      <c r="D23" s="138">
        <v>4877.5279819999996</v>
      </c>
      <c r="E23" s="138">
        <v>2114.5397026800006</v>
      </c>
    </row>
    <row r="24" spans="3:5">
      <c r="C24" s="118" t="s">
        <v>199</v>
      </c>
      <c r="D24" s="138">
        <v>1402.4375700000001</v>
      </c>
      <c r="E24" s="138">
        <v>1521.1638971900004</v>
      </c>
    </row>
    <row r="25" spans="3:5">
      <c r="C25" s="118" t="s">
        <v>200</v>
      </c>
      <c r="D25" s="138">
        <v>11699.573503</v>
      </c>
      <c r="E25" s="138">
        <v>5138.4303936900023</v>
      </c>
    </row>
    <row r="26" spans="3:5">
      <c r="C26" s="118" t="s">
        <v>201</v>
      </c>
      <c r="D26" s="138">
        <v>7607.6482530000003</v>
      </c>
      <c r="E26" s="138">
        <v>5178.840066540004</v>
      </c>
    </row>
    <row r="27" spans="3:5">
      <c r="C27" s="118" t="s">
        <v>202</v>
      </c>
      <c r="D27" s="138">
        <v>5769.9536120000002</v>
      </c>
      <c r="E27" s="138">
        <v>2351.5684698900004</v>
      </c>
    </row>
    <row r="28" spans="3:5">
      <c r="C28" s="118" t="s">
        <v>203</v>
      </c>
      <c r="D28" s="138">
        <v>15421.115898</v>
      </c>
      <c r="E28" s="138">
        <v>6331.5243031299988</v>
      </c>
    </row>
    <row r="29" spans="3:5">
      <c r="C29" s="118" t="s">
        <v>204</v>
      </c>
      <c r="D29" s="138">
        <v>30640.353256999999</v>
      </c>
      <c r="E29" s="138">
        <v>23048.406038399989</v>
      </c>
    </row>
    <row r="30" spans="3:5">
      <c r="C30" s="116" t="s">
        <v>288</v>
      </c>
      <c r="D30" s="140">
        <f>SUM(D31:D39)</f>
        <v>68595.936121999999</v>
      </c>
      <c r="E30" s="140">
        <f>SUM(E31:E39)</f>
        <v>22921.767336830002</v>
      </c>
    </row>
    <row r="31" spans="3:5">
      <c r="C31" s="118" t="s">
        <v>205</v>
      </c>
      <c r="D31" s="138">
        <v>10628.747192999999</v>
      </c>
      <c r="E31" s="138">
        <v>5291.1459785399975</v>
      </c>
    </row>
    <row r="32" spans="3:5">
      <c r="C32" s="118" t="s">
        <v>206</v>
      </c>
      <c r="D32" s="138">
        <v>6846.6156350000001</v>
      </c>
      <c r="E32" s="138">
        <v>1584.5897967800001</v>
      </c>
    </row>
    <row r="33" spans="3:5">
      <c r="C33" s="118" t="s">
        <v>207</v>
      </c>
      <c r="D33" s="138">
        <v>3047.776625</v>
      </c>
      <c r="E33" s="138">
        <v>1241.3914061800006</v>
      </c>
    </row>
    <row r="34" spans="3:5">
      <c r="C34" s="118" t="s">
        <v>208</v>
      </c>
      <c r="D34" s="138">
        <v>13549.146817999999</v>
      </c>
      <c r="E34" s="138">
        <v>6062.0518578300007</v>
      </c>
    </row>
    <row r="35" spans="3:5">
      <c r="C35" s="118" t="s">
        <v>209</v>
      </c>
      <c r="D35" s="138">
        <v>513.71471399999996</v>
      </c>
      <c r="E35" s="138">
        <v>158.93354072999995</v>
      </c>
    </row>
    <row r="36" spans="3:5">
      <c r="C36" s="118" t="s">
        <v>210</v>
      </c>
      <c r="D36" s="129">
        <v>4533.8070749999997</v>
      </c>
      <c r="E36" s="138">
        <v>1043.6176549000004</v>
      </c>
    </row>
    <row r="37" spans="3:5">
      <c r="C37" s="118" t="s">
        <v>211</v>
      </c>
      <c r="D37" s="141">
        <v>8986.8251540000001</v>
      </c>
      <c r="E37" s="138">
        <v>4095.248678490002</v>
      </c>
    </row>
    <row r="38" spans="3:5">
      <c r="C38" s="118" t="s">
        <v>212</v>
      </c>
      <c r="D38" s="141">
        <v>3801.497018</v>
      </c>
      <c r="E38" s="138">
        <v>0</v>
      </c>
    </row>
    <row r="39" spans="3:5">
      <c r="C39" s="118" t="s">
        <v>213</v>
      </c>
      <c r="D39" s="141">
        <v>16687.80589</v>
      </c>
      <c r="E39" s="138">
        <v>3444.7884233799991</v>
      </c>
    </row>
    <row r="40" spans="3:5">
      <c r="C40" s="116" t="s">
        <v>289</v>
      </c>
      <c r="D40" s="140">
        <f>SUM(D41:D48)</f>
        <v>492738.20958100003</v>
      </c>
      <c r="E40" s="140">
        <f>SUM(E41:E48)</f>
        <v>306667.23238654004</v>
      </c>
    </row>
    <row r="41" spans="3:5">
      <c r="C41" s="118" t="s">
        <v>214</v>
      </c>
      <c r="D41" s="141">
        <v>158377.96735699999</v>
      </c>
      <c r="E41" s="138">
        <v>82409.484952620012</v>
      </c>
    </row>
    <row r="42" spans="3:5">
      <c r="C42" s="118" t="s">
        <v>323</v>
      </c>
      <c r="D42" s="141">
        <v>155752.82044400001</v>
      </c>
      <c r="E42" s="138">
        <v>94493.159286090013</v>
      </c>
    </row>
    <row r="43" spans="3:5">
      <c r="C43" s="118" t="s">
        <v>215</v>
      </c>
      <c r="D43" s="138">
        <v>15862.403949</v>
      </c>
      <c r="E43" s="138">
        <v>8709.1870793499966</v>
      </c>
    </row>
    <row r="44" spans="3:5">
      <c r="C44" s="118" t="s">
        <v>216</v>
      </c>
      <c r="D44" s="138">
        <v>96748.493755000003</v>
      </c>
      <c r="E44" s="138">
        <v>67550.72270227001</v>
      </c>
    </row>
    <row r="45" spans="3:5">
      <c r="C45" s="118" t="s">
        <v>217</v>
      </c>
      <c r="D45" s="138">
        <v>35900.368300000002</v>
      </c>
      <c r="E45" s="138">
        <v>35436.981489730002</v>
      </c>
    </row>
    <row r="46" spans="3:5">
      <c r="C46" s="118" t="s">
        <v>218</v>
      </c>
      <c r="D46" s="138">
        <v>13500</v>
      </c>
      <c r="E46" s="138">
        <v>9795.2998181900002</v>
      </c>
    </row>
    <row r="47" spans="3:5">
      <c r="C47" s="118" t="s">
        <v>219</v>
      </c>
      <c r="D47" s="138">
        <v>966.93837299999996</v>
      </c>
      <c r="E47" s="138">
        <v>522.32582683999988</v>
      </c>
    </row>
    <row r="48" spans="3:5">
      <c r="C48" s="118" t="s">
        <v>220</v>
      </c>
      <c r="D48" s="138">
        <v>15629.217403000001</v>
      </c>
      <c r="E48" s="138">
        <v>7750.0712314499997</v>
      </c>
    </row>
    <row r="49" spans="3:5">
      <c r="C49" s="116" t="s">
        <v>290</v>
      </c>
      <c r="D49" s="140">
        <f>SUM(D50:D55)</f>
        <v>60117.023256999993</v>
      </c>
      <c r="E49" s="140">
        <f>SUM(E50:E55)</f>
        <v>28377.881718249995</v>
      </c>
    </row>
    <row r="50" spans="3:5">
      <c r="C50" s="118" t="s">
        <v>221</v>
      </c>
      <c r="D50" s="138">
        <v>174.81</v>
      </c>
      <c r="E50" s="138">
        <v>1081.6021868400001</v>
      </c>
    </row>
    <row r="51" spans="3:5">
      <c r="C51" s="118" t="s">
        <v>324</v>
      </c>
      <c r="D51" s="138">
        <v>9757.551453</v>
      </c>
      <c r="E51" s="138">
        <v>3341.9800528599994</v>
      </c>
    </row>
    <row r="52" spans="3:5">
      <c r="C52" s="118" t="s">
        <v>222</v>
      </c>
      <c r="D52" s="138">
        <v>9925.5430080000006</v>
      </c>
      <c r="E52" s="138">
        <v>6625.3248255200006</v>
      </c>
    </row>
    <row r="53" spans="3:5">
      <c r="C53" s="118" t="s">
        <v>325</v>
      </c>
      <c r="D53" s="138">
        <v>37633.288796000001</v>
      </c>
      <c r="E53" s="138">
        <v>16875.190759699995</v>
      </c>
    </row>
    <row r="54" spans="3:5">
      <c r="C54" s="118" t="s">
        <v>223</v>
      </c>
      <c r="D54" s="138">
        <v>2582.63</v>
      </c>
      <c r="E54" s="138">
        <v>415</v>
      </c>
    </row>
    <row r="55" spans="3:5">
      <c r="C55" s="118" t="s">
        <v>224</v>
      </c>
      <c r="D55" s="138">
        <v>43.2</v>
      </c>
      <c r="E55" s="138">
        <v>38.783893329999998</v>
      </c>
    </row>
    <row r="56" spans="3:5">
      <c r="C56" s="116" t="s">
        <v>291</v>
      </c>
      <c r="D56" s="140">
        <f>SUM(D57:D65)</f>
        <v>34281.034268999996</v>
      </c>
      <c r="E56" s="140">
        <f>SUM(E57:E65)</f>
        <v>10124.26312808</v>
      </c>
    </row>
    <row r="57" spans="3:5">
      <c r="C57" s="118" t="s">
        <v>225</v>
      </c>
      <c r="D57" s="138">
        <v>12876.61881</v>
      </c>
      <c r="E57" s="138">
        <v>1442.4533770400003</v>
      </c>
    </row>
    <row r="58" spans="3:5">
      <c r="C58" s="118" t="s">
        <v>226</v>
      </c>
      <c r="D58" s="138">
        <v>1615.878299</v>
      </c>
      <c r="E58" s="138">
        <v>960.18587069000023</v>
      </c>
    </row>
    <row r="59" spans="3:5">
      <c r="C59" s="118" t="s">
        <v>227</v>
      </c>
      <c r="D59" s="138">
        <v>1644.102108</v>
      </c>
      <c r="E59" s="138">
        <v>1149.1461505200002</v>
      </c>
    </row>
    <row r="60" spans="3:5">
      <c r="C60" s="118" t="s">
        <v>228</v>
      </c>
      <c r="D60" s="138">
        <v>7693.0715810000002</v>
      </c>
      <c r="E60" s="138">
        <v>2902.0172878999997</v>
      </c>
    </row>
    <row r="61" spans="3:5">
      <c r="C61" s="118" t="s">
        <v>229</v>
      </c>
      <c r="D61" s="138">
        <v>4718.97192</v>
      </c>
      <c r="E61" s="138">
        <v>930.97097548999989</v>
      </c>
    </row>
    <row r="62" spans="3:5">
      <c r="C62" s="118" t="s">
        <v>230</v>
      </c>
      <c r="D62" s="138">
        <v>496.204002</v>
      </c>
      <c r="E62" s="138">
        <v>1221.0311703400005</v>
      </c>
    </row>
    <row r="63" spans="3:5">
      <c r="C63" s="118" t="s">
        <v>231</v>
      </c>
      <c r="D63" s="138">
        <v>559.05767400000002</v>
      </c>
      <c r="E63" s="138">
        <v>234.86985200000001</v>
      </c>
    </row>
    <row r="64" spans="3:5">
      <c r="C64" s="118" t="s">
        <v>232</v>
      </c>
      <c r="D64" s="138">
        <v>2337.4322139999999</v>
      </c>
      <c r="E64" s="138">
        <v>171.8352793</v>
      </c>
    </row>
    <row r="65" spans="3:5">
      <c r="C65" s="118" t="s">
        <v>233</v>
      </c>
      <c r="D65" s="138">
        <v>2339.6976610000002</v>
      </c>
      <c r="E65" s="138">
        <v>1111.7531648000001</v>
      </c>
    </row>
    <row r="66" spans="3:5">
      <c r="C66" s="116" t="s">
        <v>292</v>
      </c>
      <c r="D66" s="140">
        <f>SUM(D67:D69)</f>
        <v>71068.398115000004</v>
      </c>
      <c r="E66" s="140">
        <f>SUM(E67:E69)</f>
        <v>34454.350111370019</v>
      </c>
    </row>
    <row r="67" spans="3:5">
      <c r="C67" s="118" t="s">
        <v>234</v>
      </c>
      <c r="D67" s="138">
        <v>27030.215823999999</v>
      </c>
      <c r="E67" s="138">
        <v>9565.7712163699944</v>
      </c>
    </row>
    <row r="68" spans="3:5">
      <c r="C68" s="118" t="s">
        <v>235</v>
      </c>
      <c r="D68" s="138">
        <v>42591.058016000003</v>
      </c>
      <c r="E68" s="138">
        <v>24888.578895000024</v>
      </c>
    </row>
    <row r="69" spans="3:5">
      <c r="C69" s="118" t="s">
        <v>236</v>
      </c>
      <c r="D69" s="138">
        <v>1447.1242749999999</v>
      </c>
      <c r="E69" s="138">
        <v>0</v>
      </c>
    </row>
    <row r="70" spans="3:5">
      <c r="C70" s="116" t="s">
        <v>293</v>
      </c>
      <c r="D70" s="140">
        <f>SUM(D71:D74)</f>
        <v>298486.441612</v>
      </c>
      <c r="E70" s="140">
        <f>SUM(E71:E74)</f>
        <v>183627.01635915998</v>
      </c>
    </row>
    <row r="71" spans="3:5">
      <c r="C71" s="118" t="s">
        <v>237</v>
      </c>
      <c r="D71" s="138">
        <v>120010.652162</v>
      </c>
      <c r="E71" s="138">
        <v>68675.96528234001</v>
      </c>
    </row>
    <row r="72" spans="3:5">
      <c r="C72" s="118" t="s">
        <v>238</v>
      </c>
      <c r="D72" s="138">
        <v>176990.963659</v>
      </c>
      <c r="E72" s="138">
        <v>113539.55827796001</v>
      </c>
    </row>
    <row r="73" spans="3:5">
      <c r="C73" s="118" t="s">
        <v>239</v>
      </c>
      <c r="D73" s="138">
        <v>1484.825791</v>
      </c>
      <c r="E73" s="138">
        <v>1411.3657893400002</v>
      </c>
    </row>
    <row r="74" spans="3:5">
      <c r="C74" s="118" t="s">
        <v>312</v>
      </c>
      <c r="D74" s="138">
        <v>0</v>
      </c>
      <c r="E74" s="138">
        <v>0.12700951999999999</v>
      </c>
    </row>
    <row r="75" spans="3:5">
      <c r="C75" s="44" t="s">
        <v>242</v>
      </c>
      <c r="D75" s="85">
        <f>D76+D78</f>
        <v>108120.51053499999</v>
      </c>
      <c r="E75" s="85">
        <f>E76+E78</f>
        <v>56457.430762770004</v>
      </c>
    </row>
    <row r="76" spans="3:5">
      <c r="C76" s="116" t="s">
        <v>294</v>
      </c>
      <c r="D76" s="140">
        <f>D77</f>
        <v>5117.7218819999998</v>
      </c>
      <c r="E76" s="140">
        <f>E77</f>
        <v>225.78210000000001</v>
      </c>
    </row>
    <row r="77" spans="3:5">
      <c r="C77" s="118" t="s">
        <v>295</v>
      </c>
      <c r="D77" s="138">
        <v>5117.7218819999998</v>
      </c>
      <c r="E77" s="138">
        <v>225.78210000000001</v>
      </c>
    </row>
    <row r="78" spans="3:5">
      <c r="C78" s="116" t="s">
        <v>296</v>
      </c>
      <c r="D78" s="140">
        <f>D79</f>
        <v>103002.788653</v>
      </c>
      <c r="E78" s="140">
        <f>E79</f>
        <v>56231.648662770007</v>
      </c>
    </row>
    <row r="79" spans="3:5">
      <c r="C79" s="118" t="s">
        <v>297</v>
      </c>
      <c r="D79" s="138">
        <v>103002.788653</v>
      </c>
      <c r="E79" s="138">
        <v>56231.648662770007</v>
      </c>
    </row>
    <row r="80" spans="3:5">
      <c r="C80" s="55" t="s">
        <v>241</v>
      </c>
      <c r="D80" s="22">
        <f>D75+D13</f>
        <v>1592355.1214939998</v>
      </c>
      <c r="E80" s="22">
        <f>E75+E13</f>
        <v>893180.72275644005</v>
      </c>
    </row>
    <row r="81" spans="3:7">
      <c r="C81" s="142" t="s">
        <v>313</v>
      </c>
      <c r="E81" s="25"/>
      <c r="F81" s="25"/>
      <c r="G81" s="83"/>
    </row>
    <row r="82" spans="3:7">
      <c r="C82" s="143" t="s">
        <v>303</v>
      </c>
      <c r="D82" s="144"/>
      <c r="E82" s="144"/>
      <c r="F82" s="31"/>
    </row>
    <row r="83" spans="3:7" ht="27.75" customHeight="1">
      <c r="C83" s="190" t="s">
        <v>1909</v>
      </c>
      <c r="D83" s="190"/>
      <c r="E83" s="190"/>
      <c r="F83" s="28"/>
    </row>
    <row r="84" spans="3:7">
      <c r="C84" s="188" t="s">
        <v>314</v>
      </c>
      <c r="D84" s="188"/>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sheetPr codeName="Sheet1"/>
  <dimension ref="A1:G1726"/>
  <sheetViews>
    <sheetView showGridLines="0" zoomScaleNormal="100" workbookViewId="0">
      <selection activeCell="J16" sqref="J16"/>
    </sheetView>
  </sheetViews>
  <sheetFormatPr baseColWidth="10" defaultColWidth="8.85546875" defaultRowHeight="15"/>
  <cols>
    <col min="1" max="2" width="8.85546875" style="156"/>
    <col min="3" max="3" width="143.7109375" style="156" customWidth="1"/>
    <col min="4" max="4" width="16.5703125" style="156" customWidth="1"/>
    <col min="5" max="5" width="16.7109375" style="156" bestFit="1" customWidth="1"/>
    <col min="6" max="6" width="8.85546875" style="156"/>
    <col min="7" max="7" width="25" style="156" customWidth="1"/>
    <col min="8" max="16384" width="8.85546875" style="156"/>
  </cols>
  <sheetData>
    <row r="1" spans="1:5" ht="27.75">
      <c r="A1" s="200" t="s">
        <v>0</v>
      </c>
      <c r="B1" s="200"/>
      <c r="C1" s="200"/>
      <c r="D1" s="200"/>
      <c r="E1" s="200"/>
    </row>
    <row r="2" spans="1:5" ht="20.25">
      <c r="A2" s="201" t="s">
        <v>1</v>
      </c>
      <c r="B2" s="201"/>
      <c r="C2" s="201"/>
      <c r="D2" s="201"/>
      <c r="E2" s="201"/>
    </row>
    <row r="3" spans="1:5">
      <c r="A3" s="202" t="s">
        <v>2</v>
      </c>
      <c r="B3" s="202"/>
      <c r="C3" s="202"/>
      <c r="D3" s="202"/>
      <c r="E3" s="202"/>
    </row>
    <row r="4" spans="1:5">
      <c r="A4" s="110"/>
      <c r="B4" s="110"/>
      <c r="C4" s="110"/>
      <c r="D4" s="110"/>
      <c r="E4" s="110"/>
    </row>
    <row r="5" spans="1:5" ht="18.75">
      <c r="A5" s="203" t="s">
        <v>23</v>
      </c>
      <c r="B5" s="203"/>
      <c r="C5" s="203"/>
      <c r="D5" s="203"/>
      <c r="E5" s="203"/>
    </row>
    <row r="6" spans="1:5" ht="18.75">
      <c r="A6" s="204" t="s">
        <v>328</v>
      </c>
      <c r="B6" s="204"/>
      <c r="C6" s="204"/>
      <c r="D6" s="204"/>
      <c r="E6" s="204"/>
    </row>
    <row r="7" spans="1:5" ht="18.75">
      <c r="A7" s="205" t="s">
        <v>1908</v>
      </c>
      <c r="B7" s="205"/>
      <c r="C7" s="205"/>
      <c r="D7" s="205"/>
      <c r="E7" s="205"/>
    </row>
    <row r="8" spans="1:5" ht="18.75">
      <c r="A8" s="191" t="s">
        <v>276</v>
      </c>
      <c r="B8" s="191"/>
      <c r="C8" s="191"/>
      <c r="D8" s="191"/>
      <c r="E8" s="191"/>
    </row>
    <row r="9" spans="1:5" ht="15.75">
      <c r="A9" s="206" t="s">
        <v>5</v>
      </c>
      <c r="B9" s="206"/>
      <c r="C9" s="206"/>
      <c r="D9" s="206"/>
      <c r="E9" s="206"/>
    </row>
    <row r="10" spans="1:5">
      <c r="A10" s="110"/>
      <c r="B10" s="110"/>
      <c r="C10" s="110"/>
      <c r="D10" s="110"/>
      <c r="E10" s="110"/>
    </row>
    <row r="11" spans="1:5">
      <c r="C11" s="208" t="s">
        <v>6</v>
      </c>
      <c r="D11" s="105" t="s">
        <v>317</v>
      </c>
      <c r="E11" s="207" t="s">
        <v>300</v>
      </c>
    </row>
    <row r="12" spans="1:5">
      <c r="C12" s="208"/>
      <c r="D12" s="111" t="s">
        <v>276</v>
      </c>
      <c r="E12" s="207"/>
    </row>
    <row r="13" spans="1:5">
      <c r="C13" s="119" t="s">
        <v>240</v>
      </c>
      <c r="D13" s="119">
        <v>79003383385</v>
      </c>
      <c r="E13" s="119">
        <v>38969651952.45002</v>
      </c>
    </row>
    <row r="14" spans="1:5">
      <c r="C14" s="160" t="s">
        <v>330</v>
      </c>
      <c r="D14" s="161">
        <v>6834958632</v>
      </c>
      <c r="E14" s="161">
        <v>4538089840.0599985</v>
      </c>
    </row>
    <row r="15" spans="1:5">
      <c r="C15" s="118" t="s">
        <v>331</v>
      </c>
      <c r="D15" s="162">
        <v>4863809031</v>
      </c>
      <c r="E15" s="162">
        <v>3358273880.1499987</v>
      </c>
    </row>
    <row r="16" spans="1:5">
      <c r="C16" s="65" t="s">
        <v>372</v>
      </c>
      <c r="D16" s="162">
        <v>241517712</v>
      </c>
      <c r="E16" s="162">
        <v>241517712</v>
      </c>
    </row>
    <row r="17" spans="3:5">
      <c r="C17" s="65" t="s">
        <v>373</v>
      </c>
      <c r="D17" s="162">
        <v>700000000</v>
      </c>
      <c r="E17" s="162">
        <v>206060988.24000001</v>
      </c>
    </row>
    <row r="18" spans="3:5">
      <c r="C18" s="65" t="s">
        <v>374</v>
      </c>
      <c r="D18" s="162">
        <v>12373947</v>
      </c>
      <c r="E18" s="162">
        <v>0</v>
      </c>
    </row>
    <row r="19" spans="3:5">
      <c r="C19" s="65" t="s">
        <v>375</v>
      </c>
      <c r="D19" s="162">
        <v>24586631</v>
      </c>
      <c r="E19" s="162">
        <v>0</v>
      </c>
    </row>
    <row r="20" spans="3:5">
      <c r="C20" s="65" t="s">
        <v>1912</v>
      </c>
      <c r="D20" s="162">
        <v>0</v>
      </c>
      <c r="E20" s="162">
        <v>0</v>
      </c>
    </row>
    <row r="21" spans="3:5">
      <c r="C21" s="65" t="s">
        <v>376</v>
      </c>
      <c r="D21" s="162">
        <v>300000000</v>
      </c>
      <c r="E21" s="162">
        <v>0</v>
      </c>
    </row>
    <row r="22" spans="3:5">
      <c r="C22" s="65" t="s">
        <v>377</v>
      </c>
      <c r="D22" s="162">
        <v>20000000</v>
      </c>
      <c r="E22" s="162">
        <v>500000</v>
      </c>
    </row>
    <row r="23" spans="3:5">
      <c r="C23" s="65" t="s">
        <v>378</v>
      </c>
      <c r="D23" s="162">
        <v>662449960</v>
      </c>
      <c r="E23" s="162">
        <v>57380086.980000004</v>
      </c>
    </row>
    <row r="24" spans="3:5">
      <c r="C24" s="65" t="s">
        <v>379</v>
      </c>
      <c r="D24" s="162">
        <v>34295224</v>
      </c>
      <c r="E24" s="162">
        <v>0</v>
      </c>
    </row>
    <row r="25" spans="3:5">
      <c r="C25" s="65" t="s">
        <v>380</v>
      </c>
      <c r="D25" s="162">
        <v>0</v>
      </c>
      <c r="E25" s="162">
        <v>0</v>
      </c>
    </row>
    <row r="26" spans="3:5">
      <c r="C26" s="65" t="s">
        <v>381</v>
      </c>
      <c r="D26" s="162">
        <v>0</v>
      </c>
      <c r="E26" s="162">
        <v>0</v>
      </c>
    </row>
    <row r="27" spans="3:5">
      <c r="C27" s="65" t="s">
        <v>382</v>
      </c>
      <c r="D27" s="162">
        <v>7273652</v>
      </c>
      <c r="E27" s="162">
        <v>0</v>
      </c>
    </row>
    <row r="28" spans="3:5">
      <c r="C28" s="65" t="s">
        <v>383</v>
      </c>
      <c r="D28" s="162">
        <v>100000000</v>
      </c>
      <c r="E28" s="162">
        <v>225398271.81</v>
      </c>
    </row>
    <row r="29" spans="3:5">
      <c r="C29" s="65" t="s">
        <v>384</v>
      </c>
      <c r="D29" s="162">
        <v>1235409</v>
      </c>
      <c r="E29" s="162">
        <v>0</v>
      </c>
    </row>
    <row r="30" spans="3:5">
      <c r="C30" s="65" t="s">
        <v>385</v>
      </c>
      <c r="D30" s="162">
        <v>8415087</v>
      </c>
      <c r="E30" s="162">
        <v>0</v>
      </c>
    </row>
    <row r="31" spans="3:5">
      <c r="C31" s="65" t="s">
        <v>386</v>
      </c>
      <c r="D31" s="162">
        <v>0</v>
      </c>
      <c r="E31" s="162">
        <v>0</v>
      </c>
    </row>
    <row r="32" spans="3:5">
      <c r="C32" s="65" t="s">
        <v>387</v>
      </c>
      <c r="D32" s="162">
        <v>6705517</v>
      </c>
      <c r="E32" s="162">
        <v>0</v>
      </c>
    </row>
    <row r="33" spans="3:5">
      <c r="C33" s="65" t="s">
        <v>388</v>
      </c>
      <c r="D33" s="162">
        <v>0</v>
      </c>
      <c r="E33" s="162">
        <v>0</v>
      </c>
    </row>
    <row r="34" spans="3:5">
      <c r="C34" s="65" t="s">
        <v>389</v>
      </c>
      <c r="D34" s="162">
        <v>161911169</v>
      </c>
      <c r="E34" s="162">
        <v>26311171.32</v>
      </c>
    </row>
    <row r="35" spans="3:5">
      <c r="C35" s="65" t="s">
        <v>390</v>
      </c>
      <c r="D35" s="162">
        <v>114305</v>
      </c>
      <c r="E35" s="162">
        <v>0</v>
      </c>
    </row>
    <row r="36" spans="3:5">
      <c r="C36" s="65" t="s">
        <v>391</v>
      </c>
      <c r="D36" s="162">
        <v>200183491</v>
      </c>
      <c r="E36" s="162">
        <v>226012590</v>
      </c>
    </row>
    <row r="37" spans="3:5">
      <c r="C37" s="65" t="s">
        <v>392</v>
      </c>
      <c r="D37" s="162">
        <v>110000000</v>
      </c>
      <c r="E37" s="162">
        <v>85357814.430000007</v>
      </c>
    </row>
    <row r="38" spans="3:5">
      <c r="C38" s="65" t="s">
        <v>393</v>
      </c>
      <c r="D38" s="162">
        <v>0</v>
      </c>
      <c r="E38" s="162">
        <v>0</v>
      </c>
    </row>
    <row r="39" spans="3:5">
      <c r="C39" s="65" t="s">
        <v>394</v>
      </c>
      <c r="D39" s="162">
        <v>30000000</v>
      </c>
      <c r="E39" s="162">
        <v>0</v>
      </c>
    </row>
    <row r="40" spans="3:5">
      <c r="C40" s="65" t="s">
        <v>395</v>
      </c>
      <c r="D40" s="162">
        <v>45904934</v>
      </c>
      <c r="E40" s="162">
        <v>47731231.880000003</v>
      </c>
    </row>
    <row r="41" spans="3:5">
      <c r="C41" s="65" t="s">
        <v>396</v>
      </c>
      <c r="D41" s="162">
        <v>2865375</v>
      </c>
      <c r="E41" s="162">
        <v>0</v>
      </c>
    </row>
    <row r="42" spans="3:5">
      <c r="C42" s="65" t="s">
        <v>397</v>
      </c>
      <c r="D42" s="162">
        <v>46244296</v>
      </c>
      <c r="E42" s="162">
        <v>46244296</v>
      </c>
    </row>
    <row r="43" spans="3:5">
      <c r="C43" s="65" t="s">
        <v>398</v>
      </c>
      <c r="D43" s="162">
        <v>23765179</v>
      </c>
      <c r="E43" s="162">
        <v>0</v>
      </c>
    </row>
    <row r="44" spans="3:5">
      <c r="C44" s="65" t="s">
        <v>399</v>
      </c>
      <c r="D44" s="162">
        <v>4000000</v>
      </c>
      <c r="E44" s="162">
        <v>305087292.99000001</v>
      </c>
    </row>
    <row r="45" spans="3:5">
      <c r="C45" s="65" t="s">
        <v>400</v>
      </c>
      <c r="D45" s="162">
        <v>0</v>
      </c>
      <c r="E45" s="162">
        <v>0</v>
      </c>
    </row>
    <row r="46" spans="3:5">
      <c r="C46" s="65" t="s">
        <v>401</v>
      </c>
      <c r="D46" s="162">
        <v>41404153</v>
      </c>
      <c r="E46" s="162">
        <v>0</v>
      </c>
    </row>
    <row r="47" spans="3:5">
      <c r="C47" s="65" t="s">
        <v>402</v>
      </c>
      <c r="D47" s="162">
        <v>679693856</v>
      </c>
      <c r="E47" s="162">
        <v>462995280</v>
      </c>
    </row>
    <row r="48" spans="3:5">
      <c r="C48" s="65" t="s">
        <v>403</v>
      </c>
      <c r="D48" s="162">
        <v>1000000</v>
      </c>
      <c r="E48" s="162">
        <v>0</v>
      </c>
    </row>
    <row r="49" spans="3:5">
      <c r="C49" s="65" t="s">
        <v>404</v>
      </c>
      <c r="D49" s="162">
        <v>20934524</v>
      </c>
      <c r="E49" s="162">
        <v>22794709.09</v>
      </c>
    </row>
    <row r="50" spans="3:5">
      <c r="C50" s="65" t="s">
        <v>405</v>
      </c>
      <c r="D50" s="162">
        <v>212013478</v>
      </c>
      <c r="E50" s="162">
        <v>535273586.11000001</v>
      </c>
    </row>
    <row r="51" spans="3:5">
      <c r="C51" s="65" t="s">
        <v>406</v>
      </c>
      <c r="D51" s="162">
        <v>3750000</v>
      </c>
      <c r="E51" s="162">
        <v>1220543.08</v>
      </c>
    </row>
    <row r="52" spans="3:5">
      <c r="C52" s="65" t="s">
        <v>407</v>
      </c>
      <c r="D52" s="162">
        <v>7143615</v>
      </c>
      <c r="E52" s="162">
        <v>0</v>
      </c>
    </row>
    <row r="53" spans="3:5">
      <c r="C53" s="65" t="s">
        <v>408</v>
      </c>
      <c r="D53" s="162">
        <v>0</v>
      </c>
      <c r="E53" s="162">
        <v>0</v>
      </c>
    </row>
    <row r="54" spans="3:5">
      <c r="C54" s="65" t="s">
        <v>409</v>
      </c>
      <c r="D54" s="162">
        <v>0</v>
      </c>
      <c r="E54" s="162">
        <v>4121928.24</v>
      </c>
    </row>
    <row r="55" spans="3:5">
      <c r="C55" s="65" t="s">
        <v>410</v>
      </c>
      <c r="D55" s="162">
        <v>11563777</v>
      </c>
      <c r="E55" s="162">
        <v>3179179.47</v>
      </c>
    </row>
    <row r="56" spans="3:5">
      <c r="C56" s="65" t="s">
        <v>411</v>
      </c>
      <c r="D56" s="162">
        <v>0</v>
      </c>
      <c r="E56" s="162">
        <v>0</v>
      </c>
    </row>
    <row r="57" spans="3:5">
      <c r="C57" s="65" t="s">
        <v>412</v>
      </c>
      <c r="D57" s="162">
        <v>0</v>
      </c>
      <c r="E57" s="162">
        <v>0</v>
      </c>
    </row>
    <row r="58" spans="3:5">
      <c r="C58" s="65" t="s">
        <v>1913</v>
      </c>
      <c r="D58" s="162">
        <v>0</v>
      </c>
      <c r="E58" s="162">
        <v>0</v>
      </c>
    </row>
    <row r="59" spans="3:5">
      <c r="C59" s="65" t="s">
        <v>413</v>
      </c>
      <c r="D59" s="162">
        <v>39721620</v>
      </c>
      <c r="E59" s="162">
        <v>0</v>
      </c>
    </row>
    <row r="60" spans="3:5">
      <c r="C60" s="65" t="s">
        <v>414</v>
      </c>
      <c r="D60" s="162">
        <v>22199522</v>
      </c>
      <c r="E60" s="162">
        <v>6687865.1299999999</v>
      </c>
    </row>
    <row r="61" spans="3:5">
      <c r="C61" s="65" t="s">
        <v>415</v>
      </c>
      <c r="D61" s="162">
        <v>676036</v>
      </c>
      <c r="E61" s="162">
        <v>0</v>
      </c>
    </row>
    <row r="62" spans="3:5">
      <c r="C62" s="65" t="s">
        <v>416</v>
      </c>
      <c r="D62" s="162">
        <v>9841932</v>
      </c>
      <c r="E62" s="162">
        <v>0</v>
      </c>
    </row>
    <row r="63" spans="3:5">
      <c r="C63" s="65" t="s">
        <v>417</v>
      </c>
      <c r="D63" s="162">
        <v>153476435</v>
      </c>
      <c r="E63" s="162">
        <v>38250648.539999999</v>
      </c>
    </row>
    <row r="64" spans="3:5">
      <c r="C64" s="65" t="s">
        <v>418</v>
      </c>
      <c r="D64" s="162">
        <v>70000000</v>
      </c>
      <c r="E64" s="162">
        <v>4108718.16</v>
      </c>
    </row>
    <row r="65" spans="3:5">
      <c r="C65" s="65" t="s">
        <v>419</v>
      </c>
      <c r="D65" s="162">
        <v>26866592</v>
      </c>
      <c r="E65" s="162">
        <v>0</v>
      </c>
    </row>
    <row r="66" spans="3:5">
      <c r="C66" s="65" t="s">
        <v>420</v>
      </c>
      <c r="D66" s="162">
        <v>35594550</v>
      </c>
      <c r="E66" s="162">
        <v>18324327.449999999</v>
      </c>
    </row>
    <row r="67" spans="3:5">
      <c r="C67" s="65" t="s">
        <v>421</v>
      </c>
      <c r="D67" s="162">
        <v>100000000</v>
      </c>
      <c r="E67" s="162">
        <v>38207321.060000002</v>
      </c>
    </row>
    <row r="68" spans="3:5">
      <c r="C68" s="65" t="s">
        <v>422</v>
      </c>
      <c r="D68" s="162">
        <v>24095551</v>
      </c>
      <c r="E68" s="162">
        <v>24095551</v>
      </c>
    </row>
    <row r="69" spans="3:5">
      <c r="C69" s="65" t="s">
        <v>1879</v>
      </c>
      <c r="D69" s="162">
        <v>0</v>
      </c>
      <c r="E69" s="162">
        <v>0</v>
      </c>
    </row>
    <row r="70" spans="3:5">
      <c r="C70" s="65" t="s">
        <v>423</v>
      </c>
      <c r="D70" s="162">
        <v>12659528</v>
      </c>
      <c r="E70" s="162">
        <v>896297.14</v>
      </c>
    </row>
    <row r="71" spans="3:5">
      <c r="C71" s="65" t="s">
        <v>424</v>
      </c>
      <c r="D71" s="162">
        <v>5403355</v>
      </c>
      <c r="E71" s="162">
        <v>0</v>
      </c>
    </row>
    <row r="72" spans="3:5">
      <c r="C72" s="65" t="s">
        <v>425</v>
      </c>
      <c r="D72" s="162">
        <v>1768693</v>
      </c>
      <c r="E72" s="162">
        <v>0</v>
      </c>
    </row>
    <row r="73" spans="3:5">
      <c r="C73" s="65" t="s">
        <v>426</v>
      </c>
      <c r="D73" s="162">
        <v>8125000</v>
      </c>
      <c r="E73" s="162">
        <v>3000000</v>
      </c>
    </row>
    <row r="74" spans="3:5">
      <c r="C74" s="65" t="s">
        <v>427</v>
      </c>
      <c r="D74" s="162">
        <v>41838481</v>
      </c>
      <c r="E74" s="162">
        <v>19478533.850000001</v>
      </c>
    </row>
    <row r="75" spans="3:5">
      <c r="C75" s="65" t="s">
        <v>428</v>
      </c>
      <c r="D75" s="162">
        <v>0</v>
      </c>
      <c r="E75" s="162">
        <v>1387254.8</v>
      </c>
    </row>
    <row r="76" spans="3:5">
      <c r="C76" s="65" t="s">
        <v>429</v>
      </c>
      <c r="D76" s="162">
        <v>3655506</v>
      </c>
      <c r="E76" s="162">
        <v>0</v>
      </c>
    </row>
    <row r="77" spans="3:5">
      <c r="C77" s="65" t="s">
        <v>430</v>
      </c>
      <c r="D77" s="162">
        <v>6149974</v>
      </c>
      <c r="E77" s="162">
        <v>2094424.54</v>
      </c>
    </row>
    <row r="78" spans="3:5">
      <c r="C78" s="65" t="s">
        <v>431</v>
      </c>
      <c r="D78" s="162">
        <v>332217190</v>
      </c>
      <c r="E78" s="162">
        <v>263588466.60999998</v>
      </c>
    </row>
    <row r="79" spans="3:5">
      <c r="C79" s="65" t="s">
        <v>432</v>
      </c>
      <c r="D79" s="162">
        <v>8067310</v>
      </c>
      <c r="E79" s="162">
        <v>606852.31999999995</v>
      </c>
    </row>
    <row r="80" spans="3:5">
      <c r="C80" s="65" t="s">
        <v>433</v>
      </c>
      <c r="D80" s="162">
        <v>8726494</v>
      </c>
      <c r="E80" s="162">
        <v>2094424.54</v>
      </c>
    </row>
    <row r="81" spans="3:5">
      <c r="C81" s="65" t="s">
        <v>434</v>
      </c>
      <c r="D81" s="162">
        <v>27287191</v>
      </c>
      <c r="E81" s="162">
        <v>30773878.309999999</v>
      </c>
    </row>
    <row r="82" spans="3:5">
      <c r="C82" s="65" t="s">
        <v>435</v>
      </c>
      <c r="D82" s="162">
        <v>8726494</v>
      </c>
      <c r="E82" s="162">
        <v>2200903.2000000002</v>
      </c>
    </row>
    <row r="83" spans="3:5">
      <c r="C83" s="65" t="s">
        <v>436</v>
      </c>
      <c r="D83" s="162">
        <v>11067494</v>
      </c>
      <c r="E83" s="162">
        <v>0</v>
      </c>
    </row>
    <row r="84" spans="3:5">
      <c r="C84" s="65" t="s">
        <v>437</v>
      </c>
      <c r="D84" s="162">
        <v>4221977</v>
      </c>
      <c r="E84" s="162">
        <v>0</v>
      </c>
    </row>
    <row r="85" spans="3:5">
      <c r="C85" s="65" t="s">
        <v>438</v>
      </c>
      <c r="D85" s="162">
        <v>7010838</v>
      </c>
      <c r="E85" s="162">
        <v>0</v>
      </c>
    </row>
    <row r="86" spans="3:5">
      <c r="C86" s="65" t="s">
        <v>439</v>
      </c>
      <c r="D86" s="162">
        <v>498000</v>
      </c>
      <c r="E86" s="162">
        <v>0</v>
      </c>
    </row>
    <row r="87" spans="3:5">
      <c r="C87" s="65" t="s">
        <v>440</v>
      </c>
      <c r="D87" s="162">
        <v>172567977</v>
      </c>
      <c r="E87" s="162">
        <v>404200965.62</v>
      </c>
    </row>
    <row r="88" spans="3:5">
      <c r="C88" s="65" t="s">
        <v>441</v>
      </c>
      <c r="D88" s="162">
        <v>0</v>
      </c>
      <c r="E88" s="162">
        <v>1090766.24</v>
      </c>
    </row>
    <row r="89" spans="3:5">
      <c r="C89" s="118" t="s">
        <v>332</v>
      </c>
      <c r="D89" s="162">
        <v>256200000</v>
      </c>
      <c r="E89" s="162">
        <v>13772107.449999999</v>
      </c>
    </row>
    <row r="90" spans="3:5">
      <c r="C90" s="65" t="s">
        <v>442</v>
      </c>
      <c r="D90" s="162">
        <v>0</v>
      </c>
      <c r="E90" s="162">
        <v>8832907.4299999997</v>
      </c>
    </row>
    <row r="91" spans="3:5">
      <c r="C91" s="65" t="s">
        <v>443</v>
      </c>
      <c r="D91" s="162">
        <v>256200000</v>
      </c>
      <c r="E91" s="162">
        <v>0</v>
      </c>
    </row>
    <row r="92" spans="3:5">
      <c r="C92" s="65" t="s">
        <v>444</v>
      </c>
      <c r="D92" s="162">
        <v>0</v>
      </c>
      <c r="E92" s="162">
        <v>4939200.0199999996</v>
      </c>
    </row>
    <row r="93" spans="3:5">
      <c r="C93" s="118" t="s">
        <v>333</v>
      </c>
      <c r="D93" s="162">
        <v>0</v>
      </c>
      <c r="E93" s="162">
        <v>601844338</v>
      </c>
    </row>
    <row r="94" spans="3:5">
      <c r="C94" s="65" t="s">
        <v>402</v>
      </c>
      <c r="D94" s="162">
        <v>0</v>
      </c>
      <c r="E94" s="162">
        <v>201197865</v>
      </c>
    </row>
    <row r="95" spans="3:5">
      <c r="C95" s="65" t="s">
        <v>420</v>
      </c>
      <c r="D95" s="162">
        <v>0</v>
      </c>
      <c r="E95" s="162">
        <v>0</v>
      </c>
    </row>
    <row r="96" spans="3:5">
      <c r="C96" s="65" t="s">
        <v>440</v>
      </c>
      <c r="D96" s="162">
        <v>0</v>
      </c>
      <c r="E96" s="162">
        <v>400646473</v>
      </c>
    </row>
    <row r="97" spans="3:5">
      <c r="C97" s="118" t="s">
        <v>334</v>
      </c>
      <c r="D97" s="162">
        <v>1714949601</v>
      </c>
      <c r="E97" s="162">
        <v>564199514.46000004</v>
      </c>
    </row>
    <row r="98" spans="3:5">
      <c r="C98" s="65" t="s">
        <v>445</v>
      </c>
      <c r="D98" s="162">
        <v>2874479</v>
      </c>
      <c r="E98" s="162">
        <v>2185039.27</v>
      </c>
    </row>
    <row r="99" spans="3:5">
      <c r="C99" s="65" t="s">
        <v>446</v>
      </c>
      <c r="D99" s="162">
        <v>1135979999</v>
      </c>
      <c r="E99" s="162">
        <v>242654556.97</v>
      </c>
    </row>
    <row r="100" spans="3:5">
      <c r="C100" s="65" t="s">
        <v>391</v>
      </c>
      <c r="D100" s="162">
        <v>0</v>
      </c>
      <c r="E100" s="162">
        <v>73117611</v>
      </c>
    </row>
    <row r="101" spans="3:5">
      <c r="C101" s="65" t="s">
        <v>402</v>
      </c>
      <c r="D101" s="162">
        <v>0</v>
      </c>
      <c r="E101" s="162">
        <v>236347623</v>
      </c>
    </row>
    <row r="102" spans="3:5">
      <c r="C102" s="65" t="s">
        <v>447</v>
      </c>
      <c r="D102" s="162">
        <v>576095123</v>
      </c>
      <c r="E102" s="162">
        <v>9894684.2200000007</v>
      </c>
    </row>
    <row r="103" spans="3:5">
      <c r="C103" s="160" t="s">
        <v>335</v>
      </c>
      <c r="D103" s="161">
        <v>2176625371</v>
      </c>
      <c r="E103" s="161">
        <v>1031404678.8900001</v>
      </c>
    </row>
    <row r="104" spans="3:5">
      <c r="C104" s="118" t="s">
        <v>331</v>
      </c>
      <c r="D104" s="162">
        <v>2175905652</v>
      </c>
      <c r="E104" s="162">
        <v>1031404678.8900001</v>
      </c>
    </row>
    <row r="105" spans="3:5">
      <c r="C105" s="65" t="s">
        <v>448</v>
      </c>
      <c r="D105" s="162">
        <v>25922997</v>
      </c>
      <c r="E105" s="162">
        <v>0</v>
      </c>
    </row>
    <row r="106" spans="3:5">
      <c r="C106" s="65" t="s">
        <v>449</v>
      </c>
      <c r="D106" s="162">
        <v>33669994</v>
      </c>
      <c r="E106" s="162">
        <v>14990047.23</v>
      </c>
    </row>
    <row r="107" spans="3:5">
      <c r="C107" s="65" t="s">
        <v>450</v>
      </c>
      <c r="D107" s="162">
        <v>1803614</v>
      </c>
      <c r="E107" s="162">
        <v>0</v>
      </c>
    </row>
    <row r="108" spans="3:5">
      <c r="C108" s="65" t="s">
        <v>451</v>
      </c>
      <c r="D108" s="162">
        <v>2263438</v>
      </c>
      <c r="E108" s="162">
        <v>0</v>
      </c>
    </row>
    <row r="109" spans="3:5">
      <c r="C109" s="65" t="s">
        <v>452</v>
      </c>
      <c r="D109" s="162">
        <v>1050000000</v>
      </c>
      <c r="E109" s="162">
        <v>501723002.22000003</v>
      </c>
    </row>
    <row r="110" spans="3:5">
      <c r="C110" s="65" t="s">
        <v>453</v>
      </c>
      <c r="D110" s="162">
        <v>5000000</v>
      </c>
      <c r="E110" s="162">
        <v>0</v>
      </c>
    </row>
    <row r="111" spans="3:5">
      <c r="C111" s="65" t="s">
        <v>454</v>
      </c>
      <c r="D111" s="162">
        <v>1250434</v>
      </c>
      <c r="E111" s="162">
        <v>0</v>
      </c>
    </row>
    <row r="112" spans="3:5">
      <c r="C112" s="65" t="s">
        <v>455</v>
      </c>
      <c r="D112" s="162">
        <v>10479065</v>
      </c>
      <c r="E112" s="162">
        <v>0</v>
      </c>
    </row>
    <row r="113" spans="3:5">
      <c r="C113" s="65" t="s">
        <v>456</v>
      </c>
      <c r="D113" s="162">
        <v>82347035</v>
      </c>
      <c r="E113" s="162">
        <v>9871972.2699999996</v>
      </c>
    </row>
    <row r="114" spans="3:5">
      <c r="C114" s="65" t="s">
        <v>457</v>
      </c>
      <c r="D114" s="162">
        <v>2070200</v>
      </c>
      <c r="E114" s="162">
        <v>0</v>
      </c>
    </row>
    <row r="115" spans="3:5">
      <c r="C115" s="65" t="s">
        <v>458</v>
      </c>
      <c r="D115" s="162">
        <v>646004</v>
      </c>
      <c r="E115" s="162">
        <v>0</v>
      </c>
    </row>
    <row r="116" spans="3:5">
      <c r="C116" s="65" t="s">
        <v>459</v>
      </c>
      <c r="D116" s="162">
        <v>13562081</v>
      </c>
      <c r="E116" s="162">
        <v>0</v>
      </c>
    </row>
    <row r="117" spans="3:5">
      <c r="C117" s="65" t="s">
        <v>460</v>
      </c>
      <c r="D117" s="162">
        <v>9689330</v>
      </c>
      <c r="E117" s="162">
        <v>0</v>
      </c>
    </row>
    <row r="118" spans="3:5">
      <c r="C118" s="65" t="s">
        <v>461</v>
      </c>
      <c r="D118" s="162">
        <v>5861772</v>
      </c>
      <c r="E118" s="162">
        <v>0</v>
      </c>
    </row>
    <row r="119" spans="3:5">
      <c r="C119" s="65" t="s">
        <v>462</v>
      </c>
      <c r="D119" s="162">
        <v>7330508</v>
      </c>
      <c r="E119" s="162">
        <v>0</v>
      </c>
    </row>
    <row r="120" spans="3:5">
      <c r="C120" s="65" t="s">
        <v>463</v>
      </c>
      <c r="D120" s="162">
        <v>9689330</v>
      </c>
      <c r="E120" s="162">
        <v>0</v>
      </c>
    </row>
    <row r="121" spans="3:5">
      <c r="C121" s="65" t="s">
        <v>464</v>
      </c>
      <c r="D121" s="162">
        <v>7000000</v>
      </c>
      <c r="E121" s="162">
        <v>10670324.73</v>
      </c>
    </row>
    <row r="122" spans="3:5">
      <c r="C122" s="65" t="s">
        <v>465</v>
      </c>
      <c r="D122" s="162">
        <v>9689330</v>
      </c>
      <c r="E122" s="162">
        <v>0</v>
      </c>
    </row>
    <row r="123" spans="3:5">
      <c r="C123" s="65" t="s">
        <v>466</v>
      </c>
      <c r="D123" s="162">
        <v>2772824</v>
      </c>
      <c r="E123" s="162">
        <v>2772620.65</v>
      </c>
    </row>
    <row r="124" spans="3:5">
      <c r="C124" s="65" t="s">
        <v>467</v>
      </c>
      <c r="D124" s="162">
        <v>9800049</v>
      </c>
      <c r="E124" s="162">
        <v>0</v>
      </c>
    </row>
    <row r="125" spans="3:5">
      <c r="C125" s="65" t="s">
        <v>468</v>
      </c>
      <c r="D125" s="162">
        <v>10724015</v>
      </c>
      <c r="E125" s="162">
        <v>0</v>
      </c>
    </row>
    <row r="126" spans="3:5">
      <c r="C126" s="65" t="s">
        <v>469</v>
      </c>
      <c r="D126" s="162">
        <v>30000000</v>
      </c>
      <c r="E126" s="162">
        <v>99748888.349999994</v>
      </c>
    </row>
    <row r="127" spans="3:5">
      <c r="C127" s="65" t="s">
        <v>470</v>
      </c>
      <c r="D127" s="162">
        <v>9800049</v>
      </c>
      <c r="E127" s="162">
        <v>0</v>
      </c>
    </row>
    <row r="128" spans="3:5">
      <c r="C128" s="65" t="s">
        <v>471</v>
      </c>
      <c r="D128" s="162">
        <v>5852236</v>
      </c>
      <c r="E128" s="162">
        <v>0</v>
      </c>
    </row>
    <row r="129" spans="3:5">
      <c r="C129" s="65" t="s">
        <v>472</v>
      </c>
      <c r="D129" s="162">
        <v>5861771</v>
      </c>
      <c r="E129" s="162">
        <v>0</v>
      </c>
    </row>
    <row r="130" spans="3:5">
      <c r="C130" s="65" t="s">
        <v>473</v>
      </c>
      <c r="D130" s="162">
        <v>9689330</v>
      </c>
      <c r="E130" s="162">
        <v>2172416.33</v>
      </c>
    </row>
    <row r="131" spans="3:5">
      <c r="C131" s="65" t="s">
        <v>474</v>
      </c>
      <c r="D131" s="162">
        <v>5861771</v>
      </c>
      <c r="E131" s="162">
        <v>2172416.33</v>
      </c>
    </row>
    <row r="132" spans="3:5">
      <c r="C132" s="65" t="s">
        <v>475</v>
      </c>
      <c r="D132" s="162">
        <v>646004</v>
      </c>
      <c r="E132" s="162">
        <v>0</v>
      </c>
    </row>
    <row r="133" spans="3:5">
      <c r="C133" s="65" t="s">
        <v>1914</v>
      </c>
      <c r="D133" s="162">
        <v>9043326</v>
      </c>
      <c r="E133" s="162">
        <v>2411552.7799999998</v>
      </c>
    </row>
    <row r="134" spans="3:5">
      <c r="C134" s="65" t="s">
        <v>476</v>
      </c>
      <c r="D134" s="162">
        <v>1407491</v>
      </c>
      <c r="E134" s="162">
        <v>953719.18</v>
      </c>
    </row>
    <row r="135" spans="3:5">
      <c r="C135" s="65" t="s">
        <v>477</v>
      </c>
      <c r="D135" s="162">
        <v>3448179</v>
      </c>
      <c r="E135" s="162">
        <v>0</v>
      </c>
    </row>
    <row r="136" spans="3:5">
      <c r="C136" s="65" t="s">
        <v>478</v>
      </c>
      <c r="D136" s="162">
        <v>1000000</v>
      </c>
      <c r="E136" s="162">
        <v>0</v>
      </c>
    </row>
    <row r="137" spans="3:5">
      <c r="C137" s="65" t="s">
        <v>479</v>
      </c>
      <c r="D137" s="162">
        <v>2113557</v>
      </c>
      <c r="E137" s="162">
        <v>0</v>
      </c>
    </row>
    <row r="138" spans="3:5">
      <c r="C138" s="65" t="s">
        <v>480</v>
      </c>
      <c r="D138" s="162">
        <v>2113557</v>
      </c>
      <c r="E138" s="162">
        <v>0</v>
      </c>
    </row>
    <row r="139" spans="3:5">
      <c r="C139" s="65" t="s">
        <v>481</v>
      </c>
      <c r="D139" s="162">
        <v>2113557</v>
      </c>
      <c r="E139" s="162">
        <v>0</v>
      </c>
    </row>
    <row r="140" spans="3:5">
      <c r="C140" s="65" t="s">
        <v>482</v>
      </c>
      <c r="D140" s="162">
        <v>10000000</v>
      </c>
      <c r="E140" s="162">
        <v>0</v>
      </c>
    </row>
    <row r="141" spans="3:5">
      <c r="C141" s="65" t="s">
        <v>483</v>
      </c>
      <c r="D141" s="162">
        <v>9367191</v>
      </c>
      <c r="E141" s="162">
        <v>0</v>
      </c>
    </row>
    <row r="142" spans="3:5">
      <c r="C142" s="65" t="s">
        <v>484</v>
      </c>
      <c r="D142" s="162">
        <v>46485819</v>
      </c>
      <c r="E142" s="162">
        <v>29482964</v>
      </c>
    </row>
    <row r="143" spans="3:5">
      <c r="C143" s="65" t="s">
        <v>485</v>
      </c>
      <c r="D143" s="162">
        <v>5000000</v>
      </c>
      <c r="E143" s="162">
        <v>0</v>
      </c>
    </row>
    <row r="144" spans="3:5">
      <c r="C144" s="65" t="s">
        <v>486</v>
      </c>
      <c r="D144" s="162">
        <v>5338363</v>
      </c>
      <c r="E144" s="162">
        <v>0</v>
      </c>
    </row>
    <row r="145" spans="3:5">
      <c r="C145" s="65" t="s">
        <v>487</v>
      </c>
      <c r="D145" s="162">
        <v>33884341</v>
      </c>
      <c r="E145" s="162">
        <v>20980000</v>
      </c>
    </row>
    <row r="146" spans="3:5">
      <c r="C146" s="65" t="s">
        <v>488</v>
      </c>
      <c r="D146" s="162">
        <v>37430382</v>
      </c>
      <c r="E146" s="162">
        <v>23780785</v>
      </c>
    </row>
    <row r="147" spans="3:5">
      <c r="C147" s="65" t="s">
        <v>489</v>
      </c>
      <c r="D147" s="162">
        <v>24000000</v>
      </c>
      <c r="E147" s="162">
        <v>0</v>
      </c>
    </row>
    <row r="148" spans="3:5">
      <c r="C148" s="65" t="s">
        <v>490</v>
      </c>
      <c r="D148" s="162">
        <v>50190407</v>
      </c>
      <c r="E148" s="162">
        <v>36826425.590000004</v>
      </c>
    </row>
    <row r="149" spans="3:5">
      <c r="C149" s="65" t="s">
        <v>491</v>
      </c>
      <c r="D149" s="162">
        <v>37562100</v>
      </c>
      <c r="E149" s="162">
        <v>29743651</v>
      </c>
    </row>
    <row r="150" spans="3:5">
      <c r="C150" s="65" t="s">
        <v>492</v>
      </c>
      <c r="D150" s="162">
        <v>39848367</v>
      </c>
      <c r="E150" s="162">
        <v>27532896</v>
      </c>
    </row>
    <row r="151" spans="3:5">
      <c r="C151" s="65" t="s">
        <v>493</v>
      </c>
      <c r="D151" s="162">
        <v>25758899</v>
      </c>
      <c r="E151" s="162">
        <v>31704134.359999999</v>
      </c>
    </row>
    <row r="152" spans="3:5">
      <c r="C152" s="65" t="s">
        <v>494</v>
      </c>
      <c r="D152" s="162">
        <v>54490521</v>
      </c>
      <c r="E152" s="162">
        <v>47256568.270000003</v>
      </c>
    </row>
    <row r="153" spans="3:5">
      <c r="C153" s="65" t="s">
        <v>495</v>
      </c>
      <c r="D153" s="162">
        <v>59320308</v>
      </c>
      <c r="E153" s="162">
        <v>53101067.560000002</v>
      </c>
    </row>
    <row r="154" spans="3:5">
      <c r="C154" s="65" t="s">
        <v>496</v>
      </c>
      <c r="D154" s="162">
        <v>209900196</v>
      </c>
      <c r="E154" s="162">
        <v>0</v>
      </c>
    </row>
    <row r="155" spans="3:5">
      <c r="C155" s="65" t="s">
        <v>497</v>
      </c>
      <c r="D155" s="162">
        <v>40136410</v>
      </c>
      <c r="E155" s="162">
        <v>25295573</v>
      </c>
    </row>
    <row r="156" spans="3:5">
      <c r="C156" s="65" t="s">
        <v>498</v>
      </c>
      <c r="D156" s="162">
        <v>96171500</v>
      </c>
      <c r="E156" s="162">
        <v>58213654.039999999</v>
      </c>
    </row>
    <row r="157" spans="3:5">
      <c r="C157" s="65" t="s">
        <v>499</v>
      </c>
      <c r="D157" s="162">
        <v>498000</v>
      </c>
      <c r="E157" s="162">
        <v>0</v>
      </c>
    </row>
    <row r="158" spans="3:5">
      <c r="C158" s="118" t="s">
        <v>332</v>
      </c>
      <c r="D158" s="162">
        <v>719719</v>
      </c>
      <c r="E158" s="162">
        <v>0</v>
      </c>
    </row>
    <row r="159" spans="3:5">
      <c r="C159" s="65" t="s">
        <v>488</v>
      </c>
      <c r="D159" s="162">
        <v>719719</v>
      </c>
      <c r="E159" s="162">
        <v>0</v>
      </c>
    </row>
    <row r="160" spans="3:5">
      <c r="C160" s="160" t="s">
        <v>336</v>
      </c>
      <c r="D160" s="161">
        <v>642205428</v>
      </c>
      <c r="E160" s="161">
        <v>239202688.69</v>
      </c>
    </row>
    <row r="161" spans="3:5">
      <c r="C161" s="118" t="s">
        <v>331</v>
      </c>
      <c r="D161" s="162">
        <v>576852165</v>
      </c>
      <c r="E161" s="162">
        <v>214638132.33000001</v>
      </c>
    </row>
    <row r="162" spans="3:5">
      <c r="C162" s="65" t="s">
        <v>500</v>
      </c>
      <c r="D162" s="162">
        <v>1875179</v>
      </c>
      <c r="E162" s="162">
        <v>0</v>
      </c>
    </row>
    <row r="163" spans="3:5">
      <c r="C163" s="65" t="s">
        <v>501</v>
      </c>
      <c r="D163" s="162">
        <v>2799546</v>
      </c>
      <c r="E163" s="162">
        <v>0</v>
      </c>
    </row>
    <row r="164" spans="3:5">
      <c r="C164" s="65" t="s">
        <v>502</v>
      </c>
      <c r="D164" s="162">
        <v>53000000</v>
      </c>
      <c r="E164" s="162">
        <v>0</v>
      </c>
    </row>
    <row r="165" spans="3:5">
      <c r="C165" s="65" t="s">
        <v>503</v>
      </c>
      <c r="D165" s="162">
        <v>4364944</v>
      </c>
      <c r="E165" s="162">
        <v>0</v>
      </c>
    </row>
    <row r="166" spans="3:5">
      <c r="C166" s="65" t="s">
        <v>504</v>
      </c>
      <c r="D166" s="162">
        <v>1256445</v>
      </c>
      <c r="E166" s="162">
        <v>2664927.9</v>
      </c>
    </row>
    <row r="167" spans="3:5">
      <c r="C167" s="65" t="s">
        <v>505</v>
      </c>
      <c r="D167" s="162">
        <v>24812074</v>
      </c>
      <c r="E167" s="162">
        <v>7386272</v>
      </c>
    </row>
    <row r="168" spans="3:5">
      <c r="C168" s="65" t="s">
        <v>506</v>
      </c>
      <c r="D168" s="162">
        <v>5309113</v>
      </c>
      <c r="E168" s="162">
        <v>0</v>
      </c>
    </row>
    <row r="169" spans="3:5">
      <c r="C169" s="65" t="s">
        <v>507</v>
      </c>
      <c r="D169" s="162">
        <v>44195541</v>
      </c>
      <c r="E169" s="162">
        <v>23451072.469999999</v>
      </c>
    </row>
    <row r="170" spans="3:5">
      <c r="C170" s="65" t="s">
        <v>508</v>
      </c>
      <c r="D170" s="162">
        <v>40000000</v>
      </c>
      <c r="E170" s="162">
        <v>0</v>
      </c>
    </row>
    <row r="171" spans="3:5">
      <c r="C171" s="65" t="s">
        <v>509</v>
      </c>
      <c r="D171" s="162">
        <v>17512384</v>
      </c>
      <c r="E171" s="162">
        <v>0</v>
      </c>
    </row>
    <row r="172" spans="3:5">
      <c r="C172" s="65" t="s">
        <v>510</v>
      </c>
      <c r="D172" s="162">
        <v>31386350</v>
      </c>
      <c r="E172" s="162">
        <v>0</v>
      </c>
    </row>
    <row r="173" spans="3:5">
      <c r="C173" s="65" t="s">
        <v>511</v>
      </c>
      <c r="D173" s="162">
        <v>10982339</v>
      </c>
      <c r="E173" s="162">
        <v>0</v>
      </c>
    </row>
    <row r="174" spans="3:5">
      <c r="C174" s="65" t="s">
        <v>512</v>
      </c>
      <c r="D174" s="162">
        <v>4040505</v>
      </c>
      <c r="E174" s="162">
        <v>0</v>
      </c>
    </row>
    <row r="175" spans="3:5">
      <c r="C175" s="65" t="s">
        <v>513</v>
      </c>
      <c r="D175" s="162">
        <v>19093002</v>
      </c>
      <c r="E175" s="162">
        <v>0</v>
      </c>
    </row>
    <row r="176" spans="3:5">
      <c r="C176" s="65" t="s">
        <v>514</v>
      </c>
      <c r="D176" s="162">
        <v>6768144</v>
      </c>
      <c r="E176" s="162">
        <v>0</v>
      </c>
    </row>
    <row r="177" spans="3:5">
      <c r="C177" s="65" t="s">
        <v>515</v>
      </c>
      <c r="D177" s="162">
        <v>1415865</v>
      </c>
      <c r="E177" s="162">
        <v>0</v>
      </c>
    </row>
    <row r="178" spans="3:5">
      <c r="C178" s="65" t="s">
        <v>516</v>
      </c>
      <c r="D178" s="162">
        <v>3468356</v>
      </c>
      <c r="E178" s="162">
        <v>0</v>
      </c>
    </row>
    <row r="179" spans="3:5">
      <c r="C179" s="65" t="s">
        <v>517</v>
      </c>
      <c r="D179" s="162">
        <v>19003156</v>
      </c>
      <c r="E179" s="162">
        <v>229889.71</v>
      </c>
    </row>
    <row r="180" spans="3:5">
      <c r="C180" s="65" t="s">
        <v>518</v>
      </c>
      <c r="D180" s="162">
        <v>9730988</v>
      </c>
      <c r="E180" s="162">
        <v>3028328</v>
      </c>
    </row>
    <row r="181" spans="3:5">
      <c r="C181" s="65" t="s">
        <v>519</v>
      </c>
      <c r="D181" s="162">
        <v>36143668</v>
      </c>
      <c r="E181" s="162">
        <v>112720261.04000001</v>
      </c>
    </row>
    <row r="182" spans="3:5">
      <c r="C182" s="65" t="s">
        <v>520</v>
      </c>
      <c r="D182" s="162">
        <v>5922790</v>
      </c>
      <c r="E182" s="162">
        <v>1545189.47</v>
      </c>
    </row>
    <row r="183" spans="3:5">
      <c r="C183" s="65" t="s">
        <v>1915</v>
      </c>
      <c r="D183" s="162">
        <v>0</v>
      </c>
      <c r="E183" s="162">
        <v>0</v>
      </c>
    </row>
    <row r="184" spans="3:5">
      <c r="C184" s="65" t="s">
        <v>521</v>
      </c>
      <c r="D184" s="162">
        <v>2433363</v>
      </c>
      <c r="E184" s="162">
        <v>0</v>
      </c>
    </row>
    <row r="185" spans="3:5">
      <c r="C185" s="65" t="s">
        <v>522</v>
      </c>
      <c r="D185" s="162">
        <v>20000000</v>
      </c>
      <c r="E185" s="162">
        <v>0</v>
      </c>
    </row>
    <row r="186" spans="3:5">
      <c r="C186" s="65" t="s">
        <v>523</v>
      </c>
      <c r="D186" s="162">
        <v>20685034</v>
      </c>
      <c r="E186" s="162">
        <v>0</v>
      </c>
    </row>
    <row r="187" spans="3:5">
      <c r="C187" s="65" t="s">
        <v>524</v>
      </c>
      <c r="D187" s="162">
        <v>2433461</v>
      </c>
      <c r="E187" s="162">
        <v>0</v>
      </c>
    </row>
    <row r="188" spans="3:5">
      <c r="C188" s="65" t="s">
        <v>525</v>
      </c>
      <c r="D188" s="162">
        <v>21589475</v>
      </c>
      <c r="E188" s="162">
        <v>0</v>
      </c>
    </row>
    <row r="189" spans="3:5">
      <c r="C189" s="65" t="s">
        <v>1880</v>
      </c>
      <c r="D189" s="162">
        <v>0</v>
      </c>
      <c r="E189" s="162">
        <v>0</v>
      </c>
    </row>
    <row r="190" spans="3:5">
      <c r="C190" s="65" t="s">
        <v>526</v>
      </c>
      <c r="D190" s="162">
        <v>76325759</v>
      </c>
      <c r="E190" s="162">
        <v>16620862.199999999</v>
      </c>
    </row>
    <row r="191" spans="3:5">
      <c r="C191" s="65" t="s">
        <v>527</v>
      </c>
      <c r="D191" s="162">
        <v>32164869</v>
      </c>
      <c r="E191" s="162">
        <v>18600000</v>
      </c>
    </row>
    <row r="192" spans="3:5">
      <c r="C192" s="65" t="s">
        <v>528</v>
      </c>
      <c r="D192" s="162">
        <v>0</v>
      </c>
      <c r="E192" s="162">
        <v>2587259.5499999998</v>
      </c>
    </row>
    <row r="193" spans="3:5">
      <c r="C193" s="65" t="s">
        <v>529</v>
      </c>
      <c r="D193" s="162">
        <v>55847966</v>
      </c>
      <c r="E193" s="162">
        <v>25804069.989999998</v>
      </c>
    </row>
    <row r="194" spans="3:5">
      <c r="C194" s="65" t="s">
        <v>530</v>
      </c>
      <c r="D194" s="162">
        <v>2291849</v>
      </c>
      <c r="E194" s="162">
        <v>0</v>
      </c>
    </row>
    <row r="195" spans="3:5">
      <c r="C195" s="118" t="s">
        <v>332</v>
      </c>
      <c r="D195" s="162">
        <v>65353263</v>
      </c>
      <c r="E195" s="162">
        <v>24564556.359999999</v>
      </c>
    </row>
    <row r="196" spans="3:5">
      <c r="C196" s="65" t="s">
        <v>531</v>
      </c>
      <c r="D196" s="162">
        <v>65353263</v>
      </c>
      <c r="E196" s="162">
        <v>24564556.359999999</v>
      </c>
    </row>
    <row r="197" spans="3:5">
      <c r="C197" s="160" t="s">
        <v>337</v>
      </c>
      <c r="D197" s="161">
        <v>1994538093</v>
      </c>
      <c r="E197" s="161">
        <v>659875101.80000007</v>
      </c>
    </row>
    <row r="198" spans="3:5">
      <c r="C198" s="118" t="s">
        <v>331</v>
      </c>
      <c r="D198" s="162">
        <v>1543538092</v>
      </c>
      <c r="E198" s="162">
        <v>597024279.22000003</v>
      </c>
    </row>
    <row r="199" spans="3:5">
      <c r="C199" s="65" t="s">
        <v>532</v>
      </c>
      <c r="D199" s="162">
        <v>18972995</v>
      </c>
      <c r="E199" s="162">
        <v>32824664.140000001</v>
      </c>
    </row>
    <row r="200" spans="3:5">
      <c r="C200" s="65" t="s">
        <v>533</v>
      </c>
      <c r="D200" s="162">
        <v>20000000</v>
      </c>
      <c r="E200" s="162">
        <v>1879957.79</v>
      </c>
    </row>
    <row r="201" spans="3:5">
      <c r="C201" s="65" t="s">
        <v>534</v>
      </c>
      <c r="D201" s="162">
        <v>77083282</v>
      </c>
      <c r="E201" s="162">
        <v>54642189.090000004</v>
      </c>
    </row>
    <row r="202" spans="3:5">
      <c r="C202" s="65" t="s">
        <v>535</v>
      </c>
      <c r="D202" s="162">
        <v>0</v>
      </c>
      <c r="E202" s="162">
        <v>4773499.3099999996</v>
      </c>
    </row>
    <row r="203" spans="3:5">
      <c r="C203" s="65" t="s">
        <v>536</v>
      </c>
      <c r="D203" s="162">
        <v>8195408</v>
      </c>
      <c r="E203" s="162">
        <v>0</v>
      </c>
    </row>
    <row r="204" spans="3:5">
      <c r="C204" s="65" t="s">
        <v>537</v>
      </c>
      <c r="D204" s="162">
        <v>57646988</v>
      </c>
      <c r="E204" s="162">
        <v>27400000</v>
      </c>
    </row>
    <row r="205" spans="3:5">
      <c r="C205" s="65" t="s">
        <v>538</v>
      </c>
      <c r="D205" s="162">
        <v>82480910</v>
      </c>
      <c r="E205" s="162">
        <v>0</v>
      </c>
    </row>
    <row r="206" spans="3:5">
      <c r="C206" s="65" t="s">
        <v>539</v>
      </c>
      <c r="D206" s="162">
        <v>1000000</v>
      </c>
      <c r="E206" s="162">
        <v>0</v>
      </c>
    </row>
    <row r="207" spans="3:5">
      <c r="C207" s="65" t="s">
        <v>540</v>
      </c>
      <c r="D207" s="162">
        <v>5789992</v>
      </c>
      <c r="E207" s="162">
        <v>1325094.07</v>
      </c>
    </row>
    <row r="208" spans="3:5">
      <c r="C208" s="65" t="s">
        <v>541</v>
      </c>
      <c r="D208" s="162">
        <v>35822391</v>
      </c>
      <c r="E208" s="162">
        <v>0</v>
      </c>
    </row>
    <row r="209" spans="3:5">
      <c r="C209" s="65" t="s">
        <v>542</v>
      </c>
      <c r="D209" s="162">
        <v>100000000</v>
      </c>
      <c r="E209" s="162">
        <v>1634471.33</v>
      </c>
    </row>
    <row r="210" spans="3:5">
      <c r="C210" s="65" t="s">
        <v>543</v>
      </c>
      <c r="D210" s="162">
        <v>780209</v>
      </c>
      <c r="E210" s="162">
        <v>0</v>
      </c>
    </row>
    <row r="211" spans="3:5">
      <c r="C211" s="65" t="s">
        <v>544</v>
      </c>
      <c r="D211" s="162">
        <v>1256445</v>
      </c>
      <c r="E211" s="162">
        <v>0</v>
      </c>
    </row>
    <row r="212" spans="3:5">
      <c r="C212" s="65" t="s">
        <v>545</v>
      </c>
      <c r="D212" s="162">
        <v>10611201</v>
      </c>
      <c r="E212" s="162">
        <v>0</v>
      </c>
    </row>
    <row r="213" spans="3:5">
      <c r="C213" s="65" t="s">
        <v>546</v>
      </c>
      <c r="D213" s="162">
        <v>10611201</v>
      </c>
      <c r="E213" s="162">
        <v>0</v>
      </c>
    </row>
    <row r="214" spans="3:5">
      <c r="C214" s="65" t="s">
        <v>547</v>
      </c>
      <c r="D214" s="162">
        <v>11762182</v>
      </c>
      <c r="E214" s="162">
        <v>0</v>
      </c>
    </row>
    <row r="215" spans="3:5">
      <c r="C215" s="65" t="s">
        <v>548</v>
      </c>
      <c r="D215" s="162">
        <v>2411805</v>
      </c>
      <c r="E215" s="162">
        <v>0</v>
      </c>
    </row>
    <row r="216" spans="3:5">
      <c r="C216" s="65" t="s">
        <v>549</v>
      </c>
      <c r="D216" s="162">
        <v>4364944</v>
      </c>
      <c r="E216" s="162">
        <v>0</v>
      </c>
    </row>
    <row r="217" spans="3:5">
      <c r="C217" s="65" t="s">
        <v>550</v>
      </c>
      <c r="D217" s="162">
        <v>4364944</v>
      </c>
      <c r="E217" s="162">
        <v>0</v>
      </c>
    </row>
    <row r="218" spans="3:5">
      <c r="C218" s="65" t="s">
        <v>551</v>
      </c>
      <c r="D218" s="162">
        <v>2035527</v>
      </c>
      <c r="E218" s="162">
        <v>1111200.3600000001</v>
      </c>
    </row>
    <row r="219" spans="3:5">
      <c r="C219" s="65" t="s">
        <v>552</v>
      </c>
      <c r="D219" s="162">
        <v>4303741</v>
      </c>
      <c r="E219" s="162">
        <v>0</v>
      </c>
    </row>
    <row r="220" spans="3:5">
      <c r="C220" s="65" t="s">
        <v>553</v>
      </c>
      <c r="D220" s="162">
        <v>9546252</v>
      </c>
      <c r="E220" s="162">
        <v>0</v>
      </c>
    </row>
    <row r="221" spans="3:5">
      <c r="C221" s="65" t="s">
        <v>554</v>
      </c>
      <c r="D221" s="162">
        <v>5468175</v>
      </c>
      <c r="E221" s="162">
        <v>0</v>
      </c>
    </row>
    <row r="222" spans="3:5">
      <c r="C222" s="65" t="s">
        <v>555</v>
      </c>
      <c r="D222" s="162">
        <v>9754400</v>
      </c>
      <c r="E222" s="162">
        <v>0</v>
      </c>
    </row>
    <row r="223" spans="3:5">
      <c r="C223" s="65" t="s">
        <v>556</v>
      </c>
      <c r="D223" s="162">
        <v>68386280</v>
      </c>
      <c r="E223" s="162">
        <v>0</v>
      </c>
    </row>
    <row r="224" spans="3:5">
      <c r="C224" s="65" t="s">
        <v>557</v>
      </c>
      <c r="D224" s="162">
        <v>12217662</v>
      </c>
      <c r="E224" s="162">
        <v>0</v>
      </c>
    </row>
    <row r="225" spans="3:5">
      <c r="C225" s="65" t="s">
        <v>558</v>
      </c>
      <c r="D225" s="162">
        <v>49999368</v>
      </c>
      <c r="E225" s="162">
        <v>43563752.539999999</v>
      </c>
    </row>
    <row r="226" spans="3:5">
      <c r="C226" s="65" t="s">
        <v>559</v>
      </c>
      <c r="D226" s="162">
        <v>9754400</v>
      </c>
      <c r="E226" s="162">
        <v>0</v>
      </c>
    </row>
    <row r="227" spans="3:5">
      <c r="C227" s="65" t="s">
        <v>560</v>
      </c>
      <c r="D227" s="162">
        <v>9754400</v>
      </c>
      <c r="E227" s="162">
        <v>0</v>
      </c>
    </row>
    <row r="228" spans="3:5">
      <c r="C228" s="65" t="s">
        <v>561</v>
      </c>
      <c r="D228" s="162">
        <v>4114177</v>
      </c>
      <c r="E228" s="162">
        <v>0</v>
      </c>
    </row>
    <row r="229" spans="3:5">
      <c r="C229" s="65" t="s">
        <v>562</v>
      </c>
      <c r="D229" s="162">
        <v>25000000</v>
      </c>
      <c r="E229" s="162">
        <v>26965866.09</v>
      </c>
    </row>
    <row r="230" spans="3:5">
      <c r="C230" s="65" t="s">
        <v>563</v>
      </c>
      <c r="D230" s="162">
        <v>9618926</v>
      </c>
      <c r="E230" s="162">
        <v>0</v>
      </c>
    </row>
    <row r="231" spans="3:5">
      <c r="C231" s="65" t="s">
        <v>564</v>
      </c>
      <c r="D231" s="162">
        <v>4114177</v>
      </c>
      <c r="E231" s="162">
        <v>0</v>
      </c>
    </row>
    <row r="232" spans="3:5">
      <c r="C232" s="65" t="s">
        <v>565</v>
      </c>
      <c r="D232" s="162">
        <v>299768860</v>
      </c>
      <c r="E232" s="162">
        <v>2826315.98</v>
      </c>
    </row>
    <row r="233" spans="3:5">
      <c r="C233" s="65" t="s">
        <v>566</v>
      </c>
      <c r="D233" s="162">
        <v>5969519</v>
      </c>
      <c r="E233" s="162">
        <v>0</v>
      </c>
    </row>
    <row r="234" spans="3:5">
      <c r="C234" s="65" t="s">
        <v>567</v>
      </c>
      <c r="D234" s="162">
        <v>31500000</v>
      </c>
      <c r="E234" s="162">
        <v>9505179.5399999991</v>
      </c>
    </row>
    <row r="235" spans="3:5">
      <c r="C235" s="65" t="s">
        <v>568</v>
      </c>
      <c r="D235" s="162">
        <v>3730008</v>
      </c>
      <c r="E235" s="162">
        <v>0</v>
      </c>
    </row>
    <row r="236" spans="3:5">
      <c r="C236" s="65" t="s">
        <v>569</v>
      </c>
      <c r="D236" s="162">
        <v>97182538</v>
      </c>
      <c r="E236" s="162">
        <v>89643082.700000003</v>
      </c>
    </row>
    <row r="237" spans="3:5">
      <c r="C237" s="65" t="s">
        <v>570</v>
      </c>
      <c r="D237" s="162">
        <v>10000000</v>
      </c>
      <c r="E237" s="162">
        <v>0</v>
      </c>
    </row>
    <row r="238" spans="3:5">
      <c r="C238" s="65" t="s">
        <v>571</v>
      </c>
      <c r="D238" s="162">
        <v>5000000</v>
      </c>
      <c r="E238" s="162">
        <v>5000000</v>
      </c>
    </row>
    <row r="239" spans="3:5">
      <c r="C239" s="65" t="s">
        <v>572</v>
      </c>
      <c r="D239" s="162">
        <v>40765042</v>
      </c>
      <c r="E239" s="162">
        <v>37423114</v>
      </c>
    </row>
    <row r="240" spans="3:5">
      <c r="C240" s="65" t="s">
        <v>573</v>
      </c>
      <c r="D240" s="162">
        <v>14527129</v>
      </c>
      <c r="E240" s="162">
        <v>0</v>
      </c>
    </row>
    <row r="241" spans="3:5">
      <c r="C241" s="65" t="s">
        <v>574</v>
      </c>
      <c r="D241" s="162">
        <v>5000000</v>
      </c>
      <c r="E241" s="162">
        <v>5000000</v>
      </c>
    </row>
    <row r="242" spans="3:5">
      <c r="C242" s="65" t="s">
        <v>575</v>
      </c>
      <c r="D242" s="162">
        <v>5507427</v>
      </c>
      <c r="E242" s="162">
        <v>0</v>
      </c>
    </row>
    <row r="243" spans="3:5">
      <c r="C243" s="65" t="s">
        <v>576</v>
      </c>
      <c r="D243" s="162">
        <v>54873628</v>
      </c>
      <c r="E243" s="162">
        <v>48838397.649999999</v>
      </c>
    </row>
    <row r="244" spans="3:5">
      <c r="C244" s="65" t="s">
        <v>577</v>
      </c>
      <c r="D244" s="162">
        <v>5000000</v>
      </c>
      <c r="E244" s="162">
        <v>0</v>
      </c>
    </row>
    <row r="245" spans="3:5">
      <c r="C245" s="65" t="s">
        <v>578</v>
      </c>
      <c r="D245" s="162">
        <v>5000000</v>
      </c>
      <c r="E245" s="162">
        <v>0</v>
      </c>
    </row>
    <row r="246" spans="3:5">
      <c r="C246" s="65" t="s">
        <v>579</v>
      </c>
      <c r="D246" s="162">
        <v>5000000</v>
      </c>
      <c r="E246" s="162">
        <v>0</v>
      </c>
    </row>
    <row r="247" spans="3:5">
      <c r="C247" s="65" t="s">
        <v>580</v>
      </c>
      <c r="D247" s="162">
        <v>89300116</v>
      </c>
      <c r="E247" s="162">
        <v>80206637.819999993</v>
      </c>
    </row>
    <row r="248" spans="3:5">
      <c r="C248" s="65" t="s">
        <v>581</v>
      </c>
      <c r="D248" s="162">
        <v>48148600</v>
      </c>
      <c r="E248" s="162">
        <v>42463370.850000001</v>
      </c>
    </row>
    <row r="249" spans="3:5">
      <c r="C249" s="65" t="s">
        <v>582</v>
      </c>
      <c r="D249" s="162">
        <v>30749922</v>
      </c>
      <c r="E249" s="162">
        <v>14307634.76</v>
      </c>
    </row>
    <row r="250" spans="3:5">
      <c r="C250" s="65" t="s">
        <v>583</v>
      </c>
      <c r="D250" s="162">
        <v>79059020</v>
      </c>
      <c r="E250" s="162">
        <v>65689851.200000003</v>
      </c>
    </row>
    <row r="251" spans="3:5">
      <c r="C251" s="65" t="s">
        <v>1881</v>
      </c>
      <c r="D251" s="162">
        <v>0</v>
      </c>
      <c r="E251" s="162">
        <v>0</v>
      </c>
    </row>
    <row r="252" spans="3:5">
      <c r="C252" s="65" t="s">
        <v>584</v>
      </c>
      <c r="D252" s="162">
        <v>27039993</v>
      </c>
      <c r="E252" s="162">
        <v>0</v>
      </c>
    </row>
    <row r="253" spans="3:5">
      <c r="C253" s="65" t="s">
        <v>585</v>
      </c>
      <c r="D253" s="162">
        <v>1941168</v>
      </c>
      <c r="E253" s="162">
        <v>0</v>
      </c>
    </row>
    <row r="254" spans="3:5">
      <c r="C254" s="65" t="s">
        <v>586</v>
      </c>
      <c r="D254" s="162">
        <v>498000</v>
      </c>
      <c r="E254" s="162">
        <v>0</v>
      </c>
    </row>
    <row r="255" spans="3:5">
      <c r="C255" s="65" t="s">
        <v>587</v>
      </c>
      <c r="D255" s="162">
        <v>754740</v>
      </c>
      <c r="E255" s="162">
        <v>0</v>
      </c>
    </row>
    <row r="256" spans="3:5">
      <c r="C256" s="118" t="s">
        <v>332</v>
      </c>
      <c r="D256" s="162">
        <v>451000001</v>
      </c>
      <c r="E256" s="162">
        <v>62850822.579999998</v>
      </c>
    </row>
    <row r="257" spans="3:5">
      <c r="C257" s="65" t="s">
        <v>588</v>
      </c>
      <c r="D257" s="162">
        <v>1000000</v>
      </c>
      <c r="E257" s="162">
        <v>966580</v>
      </c>
    </row>
    <row r="258" spans="3:5">
      <c r="C258" s="65" t="s">
        <v>589</v>
      </c>
      <c r="D258" s="162">
        <v>450000001</v>
      </c>
      <c r="E258" s="162">
        <v>61884242.579999998</v>
      </c>
    </row>
    <row r="259" spans="3:5">
      <c r="C259" s="160" t="s">
        <v>338</v>
      </c>
      <c r="D259" s="161">
        <v>1570957495</v>
      </c>
      <c r="E259" s="161">
        <v>861708458.36999989</v>
      </c>
    </row>
    <row r="260" spans="3:5">
      <c r="C260" s="118" t="s">
        <v>331</v>
      </c>
      <c r="D260" s="162">
        <v>1570957495</v>
      </c>
      <c r="E260" s="162">
        <v>861708458.36999989</v>
      </c>
    </row>
    <row r="261" spans="3:5">
      <c r="C261" s="65" t="s">
        <v>590</v>
      </c>
      <c r="D261" s="162">
        <v>5000000</v>
      </c>
      <c r="E261" s="162">
        <v>0</v>
      </c>
    </row>
    <row r="262" spans="3:5">
      <c r="C262" s="65" t="s">
        <v>591</v>
      </c>
      <c r="D262" s="162">
        <v>1000000000</v>
      </c>
      <c r="E262" s="162">
        <v>605113241.36000001</v>
      </c>
    </row>
    <row r="263" spans="3:5">
      <c r="C263" s="65" t="s">
        <v>1882</v>
      </c>
      <c r="D263" s="162">
        <v>0</v>
      </c>
      <c r="E263" s="162">
        <v>0</v>
      </c>
    </row>
    <row r="264" spans="3:5">
      <c r="C264" s="65" t="s">
        <v>592</v>
      </c>
      <c r="D264" s="162">
        <v>25000000</v>
      </c>
      <c r="E264" s="162">
        <v>6902644.2999999998</v>
      </c>
    </row>
    <row r="265" spans="3:5">
      <c r="C265" s="65" t="s">
        <v>593</v>
      </c>
      <c r="D265" s="162">
        <v>35000000</v>
      </c>
      <c r="E265" s="162">
        <v>18889218.98</v>
      </c>
    </row>
    <row r="266" spans="3:5">
      <c r="C266" s="65" t="s">
        <v>1883</v>
      </c>
      <c r="D266" s="162">
        <v>0</v>
      </c>
      <c r="E266" s="162">
        <v>1915389.62</v>
      </c>
    </row>
    <row r="267" spans="3:5">
      <c r="C267" s="65" t="s">
        <v>594</v>
      </c>
      <c r="D267" s="162">
        <v>42776437</v>
      </c>
      <c r="E267" s="162">
        <v>35781503</v>
      </c>
    </row>
    <row r="268" spans="3:5">
      <c r="C268" s="65" t="s">
        <v>595</v>
      </c>
      <c r="D268" s="162">
        <v>1256445</v>
      </c>
      <c r="E268" s="162">
        <v>0</v>
      </c>
    </row>
    <row r="269" spans="3:5">
      <c r="C269" s="65" t="s">
        <v>596</v>
      </c>
      <c r="D269" s="162">
        <v>2035527</v>
      </c>
      <c r="E269" s="162">
        <v>0</v>
      </c>
    </row>
    <row r="270" spans="3:5">
      <c r="C270" s="65" t="s">
        <v>597</v>
      </c>
      <c r="D270" s="162">
        <v>43642562</v>
      </c>
      <c r="E270" s="162">
        <v>29212662.809999999</v>
      </c>
    </row>
    <row r="271" spans="3:5">
      <c r="C271" s="65" t="s">
        <v>598</v>
      </c>
      <c r="D271" s="162">
        <v>1615107</v>
      </c>
      <c r="E271" s="162">
        <v>0</v>
      </c>
    </row>
    <row r="272" spans="3:5">
      <c r="C272" s="65" t="s">
        <v>599</v>
      </c>
      <c r="D272" s="162">
        <v>65000000</v>
      </c>
      <c r="E272" s="162">
        <v>13389217.01</v>
      </c>
    </row>
    <row r="273" spans="3:5">
      <c r="C273" s="65" t="s">
        <v>600</v>
      </c>
      <c r="D273" s="162">
        <v>31702983</v>
      </c>
      <c r="E273" s="162">
        <v>20240000</v>
      </c>
    </row>
    <row r="274" spans="3:5">
      <c r="C274" s="65" t="s">
        <v>601</v>
      </c>
      <c r="D274" s="162">
        <v>40450972</v>
      </c>
      <c r="E274" s="162">
        <v>25886918.920000002</v>
      </c>
    </row>
    <row r="275" spans="3:5">
      <c r="C275" s="65" t="s">
        <v>602</v>
      </c>
      <c r="D275" s="162">
        <v>10928434</v>
      </c>
      <c r="E275" s="162">
        <v>0</v>
      </c>
    </row>
    <row r="276" spans="3:5">
      <c r="C276" s="65" t="s">
        <v>603</v>
      </c>
      <c r="D276" s="162">
        <v>10000000</v>
      </c>
      <c r="E276" s="162">
        <v>8873913.0899999999</v>
      </c>
    </row>
    <row r="277" spans="3:5">
      <c r="C277" s="65" t="s">
        <v>604</v>
      </c>
      <c r="D277" s="162">
        <v>5000000</v>
      </c>
      <c r="E277" s="162">
        <v>7049722.9800000004</v>
      </c>
    </row>
    <row r="278" spans="3:5">
      <c r="C278" s="65" t="s">
        <v>605</v>
      </c>
      <c r="D278" s="162">
        <v>1083448</v>
      </c>
      <c r="E278" s="162">
        <v>0</v>
      </c>
    </row>
    <row r="279" spans="3:5">
      <c r="C279" s="65" t="s">
        <v>606</v>
      </c>
      <c r="D279" s="162">
        <v>763869</v>
      </c>
      <c r="E279" s="162">
        <v>0</v>
      </c>
    </row>
    <row r="280" spans="3:5">
      <c r="C280" s="65" t="s">
        <v>607</v>
      </c>
      <c r="D280" s="162">
        <v>1552536</v>
      </c>
      <c r="E280" s="162">
        <v>0</v>
      </c>
    </row>
    <row r="281" spans="3:5">
      <c r="C281" s="65" t="s">
        <v>608</v>
      </c>
      <c r="D281" s="162">
        <v>42609614</v>
      </c>
      <c r="E281" s="162">
        <v>0</v>
      </c>
    </row>
    <row r="282" spans="3:5">
      <c r="C282" s="65" t="s">
        <v>609</v>
      </c>
      <c r="D282" s="162">
        <v>7040167</v>
      </c>
      <c r="E282" s="162">
        <v>0</v>
      </c>
    </row>
    <row r="283" spans="3:5">
      <c r="C283" s="65" t="s">
        <v>610</v>
      </c>
      <c r="D283" s="162">
        <v>30011676</v>
      </c>
      <c r="E283" s="162">
        <v>18401981</v>
      </c>
    </row>
    <row r="284" spans="3:5">
      <c r="C284" s="65" t="s">
        <v>611</v>
      </c>
      <c r="D284" s="162">
        <v>168487718</v>
      </c>
      <c r="E284" s="162">
        <v>70052045.299999997</v>
      </c>
    </row>
    <row r="285" spans="3:5">
      <c r="C285" s="160" t="s">
        <v>339</v>
      </c>
      <c r="D285" s="161">
        <v>2226093904</v>
      </c>
      <c r="E285" s="161">
        <v>2124936772.8699996</v>
      </c>
    </row>
    <row r="286" spans="3:5">
      <c r="C286" s="118" t="s">
        <v>331</v>
      </c>
      <c r="D286" s="162">
        <v>1744361889</v>
      </c>
      <c r="E286" s="162">
        <v>1986489731.7699997</v>
      </c>
    </row>
    <row r="287" spans="3:5">
      <c r="C287" s="65" t="s">
        <v>612</v>
      </c>
      <c r="D287" s="162">
        <v>5000000</v>
      </c>
      <c r="E287" s="162">
        <v>0</v>
      </c>
    </row>
    <row r="288" spans="3:5">
      <c r="C288" s="65" t="s">
        <v>613</v>
      </c>
      <c r="D288" s="162">
        <v>43219709</v>
      </c>
      <c r="E288" s="162">
        <v>0</v>
      </c>
    </row>
    <row r="289" spans="3:5">
      <c r="C289" s="65" t="s">
        <v>614</v>
      </c>
      <c r="D289" s="162">
        <v>2025413</v>
      </c>
      <c r="E289" s="162">
        <v>0</v>
      </c>
    </row>
    <row r="290" spans="3:5">
      <c r="C290" s="65" t="s">
        <v>615</v>
      </c>
      <c r="D290" s="162">
        <v>10000000</v>
      </c>
      <c r="E290" s="162">
        <v>0</v>
      </c>
    </row>
    <row r="291" spans="3:5">
      <c r="C291" s="65" t="s">
        <v>616</v>
      </c>
      <c r="D291" s="162">
        <v>3181309</v>
      </c>
      <c r="E291" s="162">
        <v>0</v>
      </c>
    </row>
    <row r="292" spans="3:5">
      <c r="C292" s="65" t="s">
        <v>617</v>
      </c>
      <c r="D292" s="162">
        <v>8367524</v>
      </c>
      <c r="E292" s="162">
        <v>0</v>
      </c>
    </row>
    <row r="293" spans="3:5">
      <c r="C293" s="65" t="s">
        <v>618</v>
      </c>
      <c r="D293" s="162">
        <v>12214957</v>
      </c>
      <c r="E293" s="162">
        <v>0</v>
      </c>
    </row>
    <row r="294" spans="3:5">
      <c r="C294" s="65" t="s">
        <v>619</v>
      </c>
      <c r="D294" s="162">
        <v>11951551</v>
      </c>
      <c r="E294" s="162">
        <v>4425000</v>
      </c>
    </row>
    <row r="295" spans="3:5">
      <c r="C295" s="65" t="s">
        <v>620</v>
      </c>
      <c r="D295" s="162">
        <v>31844312</v>
      </c>
      <c r="E295" s="162">
        <v>0</v>
      </c>
    </row>
    <row r="296" spans="3:5">
      <c r="C296" s="65" t="s">
        <v>621</v>
      </c>
      <c r="D296" s="162">
        <v>24467133</v>
      </c>
      <c r="E296" s="162">
        <v>0</v>
      </c>
    </row>
    <row r="297" spans="3:5">
      <c r="C297" s="65" t="s">
        <v>622</v>
      </c>
      <c r="D297" s="162">
        <v>50000000</v>
      </c>
      <c r="E297" s="162">
        <v>77993437.969999999</v>
      </c>
    </row>
    <row r="298" spans="3:5">
      <c r="C298" s="65" t="s">
        <v>623</v>
      </c>
      <c r="D298" s="162">
        <v>0</v>
      </c>
      <c r="E298" s="162">
        <v>16161488.539999999</v>
      </c>
    </row>
    <row r="299" spans="3:5">
      <c r="C299" s="65" t="s">
        <v>624</v>
      </c>
      <c r="D299" s="162">
        <v>38141743</v>
      </c>
      <c r="E299" s="162">
        <v>13785886</v>
      </c>
    </row>
    <row r="300" spans="3:5">
      <c r="C300" s="65" t="s">
        <v>625</v>
      </c>
      <c r="D300" s="162">
        <v>31500968</v>
      </c>
      <c r="E300" s="162">
        <v>19887500</v>
      </c>
    </row>
    <row r="301" spans="3:5">
      <c r="C301" s="65" t="s">
        <v>626</v>
      </c>
      <c r="D301" s="162">
        <v>2355166</v>
      </c>
      <c r="E301" s="162">
        <v>0</v>
      </c>
    </row>
    <row r="302" spans="3:5">
      <c r="C302" s="65" t="s">
        <v>627</v>
      </c>
      <c r="D302" s="162">
        <v>5000000</v>
      </c>
      <c r="E302" s="162">
        <v>0</v>
      </c>
    </row>
    <row r="303" spans="3:5">
      <c r="C303" s="65" t="s">
        <v>628</v>
      </c>
      <c r="D303" s="162">
        <v>8311329</v>
      </c>
      <c r="E303" s="162">
        <v>774500.8</v>
      </c>
    </row>
    <row r="304" spans="3:5">
      <c r="C304" s="65" t="s">
        <v>629</v>
      </c>
      <c r="D304" s="162">
        <v>4224748</v>
      </c>
      <c r="E304" s="162">
        <v>1365610.61</v>
      </c>
    </row>
    <row r="305" spans="3:5">
      <c r="C305" s="65" t="s">
        <v>630</v>
      </c>
      <c r="D305" s="162">
        <v>8311369</v>
      </c>
      <c r="E305" s="162">
        <v>281112.08</v>
      </c>
    </row>
    <row r="306" spans="3:5">
      <c r="C306" s="65" t="s">
        <v>631</v>
      </c>
      <c r="D306" s="162">
        <v>3026487</v>
      </c>
      <c r="E306" s="162">
        <v>0</v>
      </c>
    </row>
    <row r="307" spans="3:5">
      <c r="C307" s="65" t="s">
        <v>632</v>
      </c>
      <c r="D307" s="162">
        <v>3026487</v>
      </c>
      <c r="E307" s="162">
        <v>0</v>
      </c>
    </row>
    <row r="308" spans="3:5">
      <c r="C308" s="65" t="s">
        <v>633</v>
      </c>
      <c r="D308" s="162">
        <v>3448179</v>
      </c>
      <c r="E308" s="162">
        <v>0</v>
      </c>
    </row>
    <row r="309" spans="3:5">
      <c r="C309" s="65" t="s">
        <v>634</v>
      </c>
      <c r="D309" s="162">
        <v>27191764</v>
      </c>
      <c r="E309" s="162">
        <v>1518509.93</v>
      </c>
    </row>
    <row r="310" spans="3:5">
      <c r="C310" s="65" t="s">
        <v>635</v>
      </c>
      <c r="D310" s="162">
        <v>5879038</v>
      </c>
      <c r="E310" s="162">
        <v>0</v>
      </c>
    </row>
    <row r="311" spans="3:5">
      <c r="C311" s="65" t="s">
        <v>636</v>
      </c>
      <c r="D311" s="162">
        <v>5879038</v>
      </c>
      <c r="E311" s="162">
        <v>0</v>
      </c>
    </row>
    <row r="312" spans="3:5">
      <c r="C312" s="65" t="s">
        <v>637</v>
      </c>
      <c r="D312" s="162">
        <v>42655051</v>
      </c>
      <c r="E312" s="162">
        <v>24595022.34</v>
      </c>
    </row>
    <row r="313" spans="3:5">
      <c r="C313" s="65" t="s">
        <v>638</v>
      </c>
      <c r="D313" s="162">
        <v>8722081</v>
      </c>
      <c r="E313" s="162">
        <v>0</v>
      </c>
    </row>
    <row r="314" spans="3:5">
      <c r="C314" s="65" t="s">
        <v>639</v>
      </c>
      <c r="D314" s="162">
        <v>3448179</v>
      </c>
      <c r="E314" s="162">
        <v>0</v>
      </c>
    </row>
    <row r="315" spans="3:5">
      <c r="C315" s="65" t="s">
        <v>640</v>
      </c>
      <c r="D315" s="162">
        <v>9542834</v>
      </c>
      <c r="E315" s="162">
        <v>0</v>
      </c>
    </row>
    <row r="316" spans="3:5">
      <c r="C316" s="65" t="s">
        <v>641</v>
      </c>
      <c r="D316" s="162">
        <v>4550604</v>
      </c>
      <c r="E316" s="162">
        <v>0</v>
      </c>
    </row>
    <row r="317" spans="3:5">
      <c r="C317" s="65" t="s">
        <v>642</v>
      </c>
      <c r="D317" s="162">
        <v>20000000</v>
      </c>
      <c r="E317" s="162">
        <v>0</v>
      </c>
    </row>
    <row r="318" spans="3:5">
      <c r="C318" s="65" t="s">
        <v>643</v>
      </c>
      <c r="D318" s="162">
        <v>13139317</v>
      </c>
      <c r="E318" s="162">
        <v>0</v>
      </c>
    </row>
    <row r="319" spans="3:5">
      <c r="C319" s="65" t="s">
        <v>644</v>
      </c>
      <c r="D319" s="162">
        <v>40000000</v>
      </c>
      <c r="E319" s="162">
        <v>0</v>
      </c>
    </row>
    <row r="320" spans="3:5">
      <c r="C320" s="65" t="s">
        <v>645</v>
      </c>
      <c r="D320" s="162">
        <v>30000000</v>
      </c>
      <c r="E320" s="162">
        <v>230000000</v>
      </c>
    </row>
    <row r="321" spans="3:5">
      <c r="C321" s="65" t="s">
        <v>646</v>
      </c>
      <c r="D321" s="162">
        <v>7286083</v>
      </c>
      <c r="E321" s="162">
        <v>0</v>
      </c>
    </row>
    <row r="322" spans="3:5">
      <c r="C322" s="65" t="s">
        <v>647</v>
      </c>
      <c r="D322" s="162">
        <v>6021071</v>
      </c>
      <c r="E322" s="162">
        <v>0</v>
      </c>
    </row>
    <row r="323" spans="3:5">
      <c r="C323" s="65" t="s">
        <v>648</v>
      </c>
      <c r="D323" s="162">
        <v>10000000</v>
      </c>
      <c r="E323" s="162">
        <v>5000000</v>
      </c>
    </row>
    <row r="324" spans="3:5">
      <c r="C324" s="65" t="s">
        <v>649</v>
      </c>
      <c r="D324" s="162">
        <v>15376092</v>
      </c>
      <c r="E324" s="162">
        <v>0</v>
      </c>
    </row>
    <row r="325" spans="3:5">
      <c r="C325" s="65" t="s">
        <v>650</v>
      </c>
      <c r="D325" s="162">
        <v>5103175</v>
      </c>
      <c r="E325" s="162">
        <v>0</v>
      </c>
    </row>
    <row r="326" spans="3:5">
      <c r="C326" s="65" t="s">
        <v>651</v>
      </c>
      <c r="D326" s="162">
        <v>75940047</v>
      </c>
      <c r="E326" s="162">
        <v>31430326.199999999</v>
      </c>
    </row>
    <row r="327" spans="3:5">
      <c r="C327" s="65" t="s">
        <v>652</v>
      </c>
      <c r="D327" s="162">
        <v>7330508</v>
      </c>
      <c r="E327" s="162">
        <v>0</v>
      </c>
    </row>
    <row r="328" spans="3:5">
      <c r="C328" s="65" t="s">
        <v>653</v>
      </c>
      <c r="D328" s="162">
        <v>7330508</v>
      </c>
      <c r="E328" s="162">
        <v>0</v>
      </c>
    </row>
    <row r="329" spans="3:5">
      <c r="C329" s="65" t="s">
        <v>654</v>
      </c>
      <c r="D329" s="162">
        <v>761695</v>
      </c>
      <c r="E329" s="162">
        <v>0</v>
      </c>
    </row>
    <row r="330" spans="3:5">
      <c r="C330" s="65" t="s">
        <v>655</v>
      </c>
      <c r="D330" s="162">
        <v>761695</v>
      </c>
      <c r="E330" s="162">
        <v>0</v>
      </c>
    </row>
    <row r="331" spans="3:5">
      <c r="C331" s="65" t="s">
        <v>656</v>
      </c>
      <c r="D331" s="162">
        <v>1384399</v>
      </c>
      <c r="E331" s="162">
        <v>0</v>
      </c>
    </row>
    <row r="332" spans="3:5">
      <c r="C332" s="65" t="s">
        <v>657</v>
      </c>
      <c r="D332" s="162">
        <v>0</v>
      </c>
      <c r="E332" s="162">
        <v>2995401.4</v>
      </c>
    </row>
    <row r="333" spans="3:5">
      <c r="C333" s="65" t="s">
        <v>658</v>
      </c>
      <c r="D333" s="162">
        <v>761695</v>
      </c>
      <c r="E333" s="162">
        <v>0</v>
      </c>
    </row>
    <row r="334" spans="3:5">
      <c r="C334" s="65" t="s">
        <v>659</v>
      </c>
      <c r="D334" s="162">
        <v>7233108</v>
      </c>
      <c r="E334" s="162">
        <v>0</v>
      </c>
    </row>
    <row r="335" spans="3:5">
      <c r="C335" s="65" t="s">
        <v>660</v>
      </c>
      <c r="D335" s="162">
        <v>12167387</v>
      </c>
      <c r="E335" s="162">
        <v>0</v>
      </c>
    </row>
    <row r="336" spans="3:5">
      <c r="C336" s="65" t="s">
        <v>661</v>
      </c>
      <c r="D336" s="162">
        <v>10000000</v>
      </c>
      <c r="E336" s="162">
        <v>0</v>
      </c>
    </row>
    <row r="337" spans="3:5">
      <c r="C337" s="65" t="s">
        <v>662</v>
      </c>
      <c r="D337" s="162">
        <v>53185650</v>
      </c>
      <c r="E337" s="162">
        <v>39371313</v>
      </c>
    </row>
    <row r="338" spans="3:5">
      <c r="C338" s="65" t="s">
        <v>663</v>
      </c>
      <c r="D338" s="162">
        <v>12167387</v>
      </c>
      <c r="E338" s="162">
        <v>0</v>
      </c>
    </row>
    <row r="339" spans="3:5">
      <c r="C339" s="65" t="s">
        <v>664</v>
      </c>
      <c r="D339" s="162">
        <v>12167387</v>
      </c>
      <c r="E339" s="162">
        <v>0</v>
      </c>
    </row>
    <row r="340" spans="3:5">
      <c r="C340" s="65" t="s">
        <v>665</v>
      </c>
      <c r="D340" s="162">
        <v>5098639</v>
      </c>
      <c r="E340" s="162">
        <v>0</v>
      </c>
    </row>
    <row r="341" spans="3:5">
      <c r="C341" s="65" t="s">
        <v>666</v>
      </c>
      <c r="D341" s="162">
        <v>20929582</v>
      </c>
      <c r="E341" s="162">
        <v>0</v>
      </c>
    </row>
    <row r="342" spans="3:5">
      <c r="C342" s="65" t="s">
        <v>667</v>
      </c>
      <c r="D342" s="162">
        <v>5098639</v>
      </c>
      <c r="E342" s="162">
        <v>0</v>
      </c>
    </row>
    <row r="343" spans="3:5">
      <c r="C343" s="65" t="s">
        <v>668</v>
      </c>
      <c r="D343" s="162">
        <v>5098639</v>
      </c>
      <c r="E343" s="162">
        <v>0</v>
      </c>
    </row>
    <row r="344" spans="3:5">
      <c r="C344" s="65" t="s">
        <v>669</v>
      </c>
      <c r="D344" s="162">
        <v>361715383</v>
      </c>
      <c r="E344" s="162">
        <v>1328487314.1100001</v>
      </c>
    </row>
    <row r="345" spans="3:5">
      <c r="C345" s="65" t="s">
        <v>670</v>
      </c>
      <c r="D345" s="162">
        <v>8572349</v>
      </c>
      <c r="E345" s="162">
        <v>0</v>
      </c>
    </row>
    <row r="346" spans="3:5">
      <c r="C346" s="65" t="s">
        <v>1884</v>
      </c>
      <c r="D346" s="162">
        <v>0</v>
      </c>
      <c r="E346" s="162">
        <v>0</v>
      </c>
    </row>
    <row r="347" spans="3:5">
      <c r="C347" s="65" t="s">
        <v>671</v>
      </c>
      <c r="D347" s="162">
        <v>45982468</v>
      </c>
      <c r="E347" s="162">
        <v>30000000</v>
      </c>
    </row>
    <row r="348" spans="3:5">
      <c r="C348" s="65" t="s">
        <v>672</v>
      </c>
      <c r="D348" s="162">
        <v>41691694</v>
      </c>
      <c r="E348" s="162">
        <v>21000000</v>
      </c>
    </row>
    <row r="349" spans="3:5">
      <c r="C349" s="65" t="s">
        <v>673</v>
      </c>
      <c r="D349" s="162">
        <v>4120000</v>
      </c>
      <c r="E349" s="162">
        <v>0</v>
      </c>
    </row>
    <row r="350" spans="3:5">
      <c r="C350" s="65" t="s">
        <v>674</v>
      </c>
      <c r="D350" s="162">
        <v>105141182</v>
      </c>
      <c r="E350" s="162">
        <v>56989766.619999997</v>
      </c>
    </row>
    <row r="351" spans="3:5">
      <c r="C351" s="65" t="s">
        <v>675</v>
      </c>
      <c r="D351" s="162">
        <v>1000000</v>
      </c>
      <c r="E351" s="162">
        <v>0</v>
      </c>
    </row>
    <row r="352" spans="3:5">
      <c r="C352" s="65" t="s">
        <v>676</v>
      </c>
      <c r="D352" s="162">
        <v>40000000</v>
      </c>
      <c r="E352" s="162">
        <v>35177341.609999999</v>
      </c>
    </row>
    <row r="353" spans="3:5">
      <c r="C353" s="65" t="s">
        <v>677</v>
      </c>
      <c r="D353" s="162">
        <v>58295592</v>
      </c>
      <c r="E353" s="162">
        <v>0</v>
      </c>
    </row>
    <row r="354" spans="3:5">
      <c r="C354" s="65" t="s">
        <v>678</v>
      </c>
      <c r="D354" s="162">
        <v>30074683</v>
      </c>
      <c r="E354" s="162">
        <v>0</v>
      </c>
    </row>
    <row r="355" spans="3:5">
      <c r="C355" s="65" t="s">
        <v>679</v>
      </c>
      <c r="D355" s="162">
        <v>33000000</v>
      </c>
      <c r="E355" s="162">
        <v>0</v>
      </c>
    </row>
    <row r="356" spans="3:5">
      <c r="C356" s="65" t="s">
        <v>680</v>
      </c>
      <c r="D356" s="162">
        <v>129753211</v>
      </c>
      <c r="E356" s="162">
        <v>0</v>
      </c>
    </row>
    <row r="357" spans="3:5">
      <c r="C357" s="65" t="s">
        <v>681</v>
      </c>
      <c r="D357" s="162">
        <v>0</v>
      </c>
      <c r="E357" s="162">
        <v>0</v>
      </c>
    </row>
    <row r="358" spans="3:5">
      <c r="C358" s="65" t="s">
        <v>682</v>
      </c>
      <c r="D358" s="162">
        <v>83185651</v>
      </c>
      <c r="E358" s="162">
        <v>45250200.560000002</v>
      </c>
    </row>
    <row r="359" spans="3:5">
      <c r="C359" s="118" t="s">
        <v>332</v>
      </c>
      <c r="D359" s="162">
        <v>98434809</v>
      </c>
      <c r="E359" s="162">
        <v>138447041.09999999</v>
      </c>
    </row>
    <row r="360" spans="3:5">
      <c r="C360" s="65" t="s">
        <v>683</v>
      </c>
      <c r="D360" s="162">
        <v>3922442</v>
      </c>
      <c r="E360" s="162">
        <v>3900000</v>
      </c>
    </row>
    <row r="361" spans="3:5">
      <c r="C361" s="65" t="s">
        <v>684</v>
      </c>
      <c r="D361" s="162">
        <v>355985</v>
      </c>
      <c r="E361" s="162">
        <v>0</v>
      </c>
    </row>
    <row r="362" spans="3:5">
      <c r="C362" s="65" t="s">
        <v>685</v>
      </c>
      <c r="D362" s="162">
        <v>5000000</v>
      </c>
      <c r="E362" s="162">
        <v>0</v>
      </c>
    </row>
    <row r="363" spans="3:5">
      <c r="C363" s="65" t="s">
        <v>686</v>
      </c>
      <c r="D363" s="162">
        <v>43156382</v>
      </c>
      <c r="E363" s="162">
        <v>0</v>
      </c>
    </row>
    <row r="364" spans="3:5">
      <c r="C364" s="65" t="s">
        <v>671</v>
      </c>
      <c r="D364" s="162">
        <v>45000000</v>
      </c>
      <c r="E364" s="162">
        <v>133986777.33</v>
      </c>
    </row>
    <row r="365" spans="3:5">
      <c r="C365" s="65" t="s">
        <v>680</v>
      </c>
      <c r="D365" s="162">
        <v>1000000</v>
      </c>
      <c r="E365" s="162">
        <v>560263.77</v>
      </c>
    </row>
    <row r="366" spans="3:5">
      <c r="C366" s="118" t="s">
        <v>334</v>
      </c>
      <c r="D366" s="162">
        <v>237320066</v>
      </c>
      <c r="E366" s="162">
        <v>0</v>
      </c>
    </row>
    <row r="367" spans="3:5">
      <c r="C367" s="65" t="s">
        <v>619</v>
      </c>
      <c r="D367" s="162">
        <v>237320066</v>
      </c>
      <c r="E367" s="162">
        <v>0</v>
      </c>
    </row>
    <row r="368" spans="3:5">
      <c r="C368" s="118" t="s">
        <v>340</v>
      </c>
      <c r="D368" s="162">
        <v>145977140</v>
      </c>
      <c r="E368" s="162">
        <v>0</v>
      </c>
    </row>
    <row r="369" spans="3:5">
      <c r="C369" s="65" t="s">
        <v>618</v>
      </c>
      <c r="D369" s="162">
        <v>79372140</v>
      </c>
      <c r="E369" s="162">
        <v>0</v>
      </c>
    </row>
    <row r="370" spans="3:5">
      <c r="C370" s="65" t="s">
        <v>619</v>
      </c>
      <c r="D370" s="162">
        <v>66605000</v>
      </c>
      <c r="E370" s="162">
        <v>0</v>
      </c>
    </row>
    <row r="371" spans="3:5">
      <c r="C371" s="160" t="s">
        <v>341</v>
      </c>
      <c r="D371" s="161">
        <v>542758310</v>
      </c>
      <c r="E371" s="161">
        <v>485719156.65999997</v>
      </c>
    </row>
    <row r="372" spans="3:5">
      <c r="C372" s="118" t="s">
        <v>331</v>
      </c>
      <c r="D372" s="162">
        <v>522690848</v>
      </c>
      <c r="E372" s="162">
        <v>333222050.63999999</v>
      </c>
    </row>
    <row r="373" spans="3:5">
      <c r="C373" s="65" t="s">
        <v>687</v>
      </c>
      <c r="D373" s="162">
        <v>35501007</v>
      </c>
      <c r="E373" s="162">
        <v>21392724.050000001</v>
      </c>
    </row>
    <row r="374" spans="3:5">
      <c r="C374" s="65" t="s">
        <v>688</v>
      </c>
      <c r="D374" s="162">
        <v>24367708</v>
      </c>
      <c r="E374" s="162">
        <v>10476962.800000001</v>
      </c>
    </row>
    <row r="375" spans="3:5">
      <c r="C375" s="65" t="s">
        <v>689</v>
      </c>
      <c r="D375" s="162">
        <v>37821946</v>
      </c>
      <c r="E375" s="162">
        <v>23900000</v>
      </c>
    </row>
    <row r="376" spans="3:5">
      <c r="C376" s="65" t="s">
        <v>690</v>
      </c>
      <c r="D376" s="162">
        <v>7036873</v>
      </c>
      <c r="E376" s="162">
        <v>0</v>
      </c>
    </row>
    <row r="377" spans="3:5">
      <c r="C377" s="65" t="s">
        <v>691</v>
      </c>
      <c r="D377" s="162">
        <v>2400521</v>
      </c>
      <c r="E377" s="162">
        <v>0</v>
      </c>
    </row>
    <row r="378" spans="3:5">
      <c r="C378" s="65" t="s">
        <v>692</v>
      </c>
      <c r="D378" s="162">
        <v>2200407</v>
      </c>
      <c r="E378" s="162">
        <v>0</v>
      </c>
    </row>
    <row r="379" spans="3:5">
      <c r="C379" s="65" t="s">
        <v>693</v>
      </c>
      <c r="D379" s="162">
        <v>5848496</v>
      </c>
      <c r="E379" s="162">
        <v>0</v>
      </c>
    </row>
    <row r="380" spans="3:5">
      <c r="C380" s="65" t="s">
        <v>694</v>
      </c>
      <c r="D380" s="162">
        <v>57660333</v>
      </c>
      <c r="E380" s="162">
        <v>5451228.1600000001</v>
      </c>
    </row>
    <row r="381" spans="3:5">
      <c r="C381" s="65" t="s">
        <v>695</v>
      </c>
      <c r="D381" s="162">
        <v>30000000</v>
      </c>
      <c r="E381" s="162">
        <v>7046399.3600000003</v>
      </c>
    </row>
    <row r="382" spans="3:5">
      <c r="C382" s="65" t="s">
        <v>696</v>
      </c>
      <c r="D382" s="162">
        <v>0</v>
      </c>
      <c r="E382" s="162">
        <v>0</v>
      </c>
    </row>
    <row r="383" spans="3:5">
      <c r="C383" s="65" t="s">
        <v>697</v>
      </c>
      <c r="D383" s="162">
        <v>55000000</v>
      </c>
      <c r="E383" s="162">
        <v>55000000</v>
      </c>
    </row>
    <row r="384" spans="3:5">
      <c r="C384" s="65" t="s">
        <v>698</v>
      </c>
      <c r="D384" s="162">
        <v>0</v>
      </c>
      <c r="E384" s="162">
        <v>0</v>
      </c>
    </row>
    <row r="385" spans="3:5">
      <c r="C385" s="65" t="s">
        <v>699</v>
      </c>
      <c r="D385" s="162">
        <v>2000000</v>
      </c>
      <c r="E385" s="162">
        <v>0</v>
      </c>
    </row>
    <row r="386" spans="3:5">
      <c r="C386" s="65" t="s">
        <v>700</v>
      </c>
      <c r="D386" s="162">
        <v>7331935</v>
      </c>
      <c r="E386" s="162">
        <v>0</v>
      </c>
    </row>
    <row r="387" spans="3:5">
      <c r="C387" s="65" t="s">
        <v>701</v>
      </c>
      <c r="D387" s="162">
        <v>0</v>
      </c>
      <c r="E387" s="162">
        <v>0</v>
      </c>
    </row>
    <row r="388" spans="3:5">
      <c r="C388" s="65" t="s">
        <v>702</v>
      </c>
      <c r="D388" s="162">
        <v>30000000</v>
      </c>
      <c r="E388" s="162">
        <v>0</v>
      </c>
    </row>
    <row r="389" spans="3:5">
      <c r="C389" s="65" t="s">
        <v>703</v>
      </c>
      <c r="D389" s="162">
        <v>30581085</v>
      </c>
      <c r="E389" s="162">
        <v>23000000</v>
      </c>
    </row>
    <row r="390" spans="3:5">
      <c r="C390" s="65" t="s">
        <v>1885</v>
      </c>
      <c r="D390" s="162">
        <v>0</v>
      </c>
      <c r="E390" s="162">
        <v>0</v>
      </c>
    </row>
    <row r="391" spans="3:5">
      <c r="C391" s="65" t="s">
        <v>704</v>
      </c>
      <c r="D391" s="162">
        <v>33147489</v>
      </c>
      <c r="E391" s="162">
        <v>25715505</v>
      </c>
    </row>
    <row r="392" spans="3:5">
      <c r="C392" s="65" t="s">
        <v>705</v>
      </c>
      <c r="D392" s="162">
        <v>42313597</v>
      </c>
      <c r="E392" s="162">
        <v>32522261.57</v>
      </c>
    </row>
    <row r="393" spans="3:5">
      <c r="C393" s="65" t="s">
        <v>706</v>
      </c>
      <c r="D393" s="162">
        <v>9114710</v>
      </c>
      <c r="E393" s="162">
        <v>1993343.39</v>
      </c>
    </row>
    <row r="394" spans="3:5">
      <c r="C394" s="65" t="s">
        <v>707</v>
      </c>
      <c r="D394" s="162">
        <v>1388002</v>
      </c>
      <c r="E394" s="162">
        <v>0</v>
      </c>
    </row>
    <row r="395" spans="3:5">
      <c r="C395" s="65" t="s">
        <v>708</v>
      </c>
      <c r="D395" s="162">
        <v>714679</v>
      </c>
      <c r="E395" s="162">
        <v>0</v>
      </c>
    </row>
    <row r="396" spans="3:5">
      <c r="C396" s="65" t="s">
        <v>709</v>
      </c>
      <c r="D396" s="162">
        <v>83038632</v>
      </c>
      <c r="E396" s="162">
        <v>45989273.119999997</v>
      </c>
    </row>
    <row r="397" spans="3:5">
      <c r="C397" s="65" t="s">
        <v>710</v>
      </c>
      <c r="D397" s="162">
        <v>25223428</v>
      </c>
      <c r="E397" s="162">
        <v>80734353.189999998</v>
      </c>
    </row>
    <row r="398" spans="3:5">
      <c r="C398" s="118" t="s">
        <v>332</v>
      </c>
      <c r="D398" s="162">
        <v>20067462</v>
      </c>
      <c r="E398" s="162">
        <v>152497106.02000001</v>
      </c>
    </row>
    <row r="399" spans="3:5">
      <c r="C399" s="65" t="s">
        <v>711</v>
      </c>
      <c r="D399" s="162">
        <v>67462</v>
      </c>
      <c r="E399" s="162">
        <v>721942.02</v>
      </c>
    </row>
    <row r="400" spans="3:5">
      <c r="C400" s="65" t="s">
        <v>710</v>
      </c>
      <c r="D400" s="162">
        <v>20000000</v>
      </c>
      <c r="E400" s="162">
        <v>151775164</v>
      </c>
    </row>
    <row r="401" spans="3:5">
      <c r="C401" s="160" t="s">
        <v>342</v>
      </c>
      <c r="D401" s="161">
        <v>1835873973</v>
      </c>
      <c r="E401" s="161">
        <v>402764661.60000002</v>
      </c>
    </row>
    <row r="402" spans="3:5">
      <c r="C402" s="118" t="s">
        <v>331</v>
      </c>
      <c r="D402" s="162">
        <v>1691564330</v>
      </c>
      <c r="E402" s="162">
        <v>308800166.86000007</v>
      </c>
    </row>
    <row r="403" spans="3:5">
      <c r="C403" s="65" t="s">
        <v>712</v>
      </c>
      <c r="D403" s="162">
        <v>53828367</v>
      </c>
      <c r="E403" s="162">
        <v>0</v>
      </c>
    </row>
    <row r="404" spans="3:5">
      <c r="C404" s="65" t="s">
        <v>713</v>
      </c>
      <c r="D404" s="162">
        <v>73520872</v>
      </c>
      <c r="E404" s="162">
        <v>6187181.2300000004</v>
      </c>
    </row>
    <row r="405" spans="3:5">
      <c r="C405" s="65" t="s">
        <v>714</v>
      </c>
      <c r="D405" s="162">
        <v>5000000</v>
      </c>
      <c r="E405" s="162">
        <v>0</v>
      </c>
    </row>
    <row r="406" spans="3:5">
      <c r="C406" s="65" t="s">
        <v>715</v>
      </c>
      <c r="D406" s="162">
        <v>11814538</v>
      </c>
      <c r="E406" s="162">
        <v>0</v>
      </c>
    </row>
    <row r="407" spans="3:5">
      <c r="C407" s="65" t="s">
        <v>716</v>
      </c>
      <c r="D407" s="162">
        <v>16115496</v>
      </c>
      <c r="E407" s="162">
        <v>0</v>
      </c>
    </row>
    <row r="408" spans="3:5">
      <c r="C408" s="65" t="s">
        <v>717</v>
      </c>
      <c r="D408" s="162">
        <v>260000000</v>
      </c>
      <c r="E408" s="162">
        <v>0</v>
      </c>
    </row>
    <row r="409" spans="3:5">
      <c r="C409" s="65" t="s">
        <v>718</v>
      </c>
      <c r="D409" s="162">
        <v>2335247</v>
      </c>
      <c r="E409" s="162">
        <v>0</v>
      </c>
    </row>
    <row r="410" spans="3:5">
      <c r="C410" s="65" t="s">
        <v>719</v>
      </c>
      <c r="D410" s="162">
        <v>119460239</v>
      </c>
      <c r="E410" s="162">
        <v>0</v>
      </c>
    </row>
    <row r="411" spans="3:5">
      <c r="C411" s="65" t="s">
        <v>720</v>
      </c>
      <c r="D411" s="162">
        <v>7306888</v>
      </c>
      <c r="E411" s="162">
        <v>0</v>
      </c>
    </row>
    <row r="412" spans="3:5">
      <c r="C412" s="65" t="s">
        <v>721</v>
      </c>
      <c r="D412" s="162">
        <v>56778348</v>
      </c>
      <c r="E412" s="162">
        <v>100551402.53</v>
      </c>
    </row>
    <row r="413" spans="3:5">
      <c r="C413" s="65" t="s">
        <v>722</v>
      </c>
      <c r="D413" s="162">
        <v>2030470</v>
      </c>
      <c r="E413" s="162">
        <v>1107200</v>
      </c>
    </row>
    <row r="414" spans="3:5">
      <c r="C414" s="65" t="s">
        <v>723</v>
      </c>
      <c r="D414" s="162">
        <v>0</v>
      </c>
      <c r="E414" s="162">
        <v>0</v>
      </c>
    </row>
    <row r="415" spans="3:5">
      <c r="C415" s="65" t="s">
        <v>724</v>
      </c>
      <c r="D415" s="162">
        <v>7851414</v>
      </c>
      <c r="E415" s="162">
        <v>0</v>
      </c>
    </row>
    <row r="416" spans="3:5">
      <c r="C416" s="65" t="s">
        <v>725</v>
      </c>
      <c r="D416" s="162">
        <v>2030470</v>
      </c>
      <c r="E416" s="162">
        <v>0</v>
      </c>
    </row>
    <row r="417" spans="3:5">
      <c r="C417" s="65" t="s">
        <v>726</v>
      </c>
      <c r="D417" s="162">
        <v>1340925</v>
      </c>
      <c r="E417" s="162">
        <v>0</v>
      </c>
    </row>
    <row r="418" spans="3:5">
      <c r="C418" s="65" t="s">
        <v>727</v>
      </c>
      <c r="D418" s="162">
        <v>1394931</v>
      </c>
      <c r="E418" s="162">
        <v>0</v>
      </c>
    </row>
    <row r="419" spans="3:5">
      <c r="C419" s="65" t="s">
        <v>728</v>
      </c>
      <c r="D419" s="162">
        <v>20000000</v>
      </c>
      <c r="E419" s="162">
        <v>0</v>
      </c>
    </row>
    <row r="420" spans="3:5">
      <c r="C420" s="65" t="s">
        <v>729</v>
      </c>
      <c r="D420" s="162">
        <v>20000000</v>
      </c>
      <c r="E420" s="162">
        <v>0</v>
      </c>
    </row>
    <row r="421" spans="3:5">
      <c r="C421" s="65" t="s">
        <v>730</v>
      </c>
      <c r="D421" s="162">
        <v>145075093</v>
      </c>
      <c r="E421" s="162">
        <v>0</v>
      </c>
    </row>
    <row r="422" spans="3:5">
      <c r="C422" s="65" t="s">
        <v>731</v>
      </c>
      <c r="D422" s="162">
        <v>20000000</v>
      </c>
      <c r="E422" s="162">
        <v>0</v>
      </c>
    </row>
    <row r="423" spans="3:5">
      <c r="C423" s="65" t="s">
        <v>732</v>
      </c>
      <c r="D423" s="162">
        <v>85571997</v>
      </c>
      <c r="E423" s="162">
        <v>0</v>
      </c>
    </row>
    <row r="424" spans="3:5">
      <c r="C424" s="65" t="s">
        <v>733</v>
      </c>
      <c r="D424" s="162">
        <v>12438836</v>
      </c>
      <c r="E424" s="162">
        <v>22490658.949999999</v>
      </c>
    </row>
    <row r="425" spans="3:5">
      <c r="C425" s="65" t="s">
        <v>734</v>
      </c>
      <c r="D425" s="162">
        <v>100453305</v>
      </c>
      <c r="E425" s="162">
        <v>73063987.700000003</v>
      </c>
    </row>
    <row r="426" spans="3:5">
      <c r="C426" s="65" t="s">
        <v>735</v>
      </c>
      <c r="D426" s="162">
        <v>83357913</v>
      </c>
      <c r="E426" s="162">
        <v>66841823.359999999</v>
      </c>
    </row>
    <row r="427" spans="3:5">
      <c r="C427" s="65" t="s">
        <v>736</v>
      </c>
      <c r="D427" s="162">
        <v>354098605</v>
      </c>
      <c r="E427" s="162">
        <v>13883274.42</v>
      </c>
    </row>
    <row r="428" spans="3:5">
      <c r="C428" s="65" t="s">
        <v>737</v>
      </c>
      <c r="D428" s="162">
        <v>8000000</v>
      </c>
      <c r="E428" s="162">
        <v>0</v>
      </c>
    </row>
    <row r="429" spans="3:5">
      <c r="C429" s="65" t="s">
        <v>738</v>
      </c>
      <c r="D429" s="162">
        <v>10217612</v>
      </c>
      <c r="E429" s="162">
        <v>0</v>
      </c>
    </row>
    <row r="430" spans="3:5">
      <c r="C430" s="65" t="s">
        <v>739</v>
      </c>
      <c r="D430" s="162">
        <v>90994893</v>
      </c>
      <c r="E430" s="162">
        <v>24674638.670000002</v>
      </c>
    </row>
    <row r="431" spans="3:5">
      <c r="C431" s="65" t="s">
        <v>740</v>
      </c>
      <c r="D431" s="162">
        <v>42029812</v>
      </c>
      <c r="E431" s="162">
        <v>0</v>
      </c>
    </row>
    <row r="432" spans="3:5">
      <c r="C432" s="65" t="s">
        <v>741</v>
      </c>
      <c r="D432" s="162">
        <v>18486497</v>
      </c>
      <c r="E432" s="162">
        <v>0</v>
      </c>
    </row>
    <row r="433" spans="3:5">
      <c r="C433" s="65" t="s">
        <v>742</v>
      </c>
      <c r="D433" s="162">
        <v>10000000</v>
      </c>
      <c r="E433" s="162">
        <v>0</v>
      </c>
    </row>
    <row r="434" spans="3:5">
      <c r="C434" s="65" t="s">
        <v>743</v>
      </c>
      <c r="D434" s="162">
        <v>50031562</v>
      </c>
      <c r="E434" s="162">
        <v>0</v>
      </c>
    </row>
    <row r="435" spans="3:5">
      <c r="C435" s="65" t="s">
        <v>744</v>
      </c>
      <c r="D435" s="162">
        <v>0</v>
      </c>
      <c r="E435" s="162">
        <v>0</v>
      </c>
    </row>
    <row r="436" spans="3:5">
      <c r="C436" s="118" t="s">
        <v>332</v>
      </c>
      <c r="D436" s="162">
        <v>144309643</v>
      </c>
      <c r="E436" s="162">
        <v>93964494.74000001</v>
      </c>
    </row>
    <row r="437" spans="3:5">
      <c r="C437" s="65" t="s">
        <v>745</v>
      </c>
      <c r="D437" s="162">
        <v>19999999</v>
      </c>
      <c r="E437" s="162">
        <v>24667539.399999999</v>
      </c>
    </row>
    <row r="438" spans="3:5">
      <c r="C438" s="65" t="s">
        <v>746</v>
      </c>
      <c r="D438" s="162">
        <v>41000000</v>
      </c>
      <c r="E438" s="162">
        <v>69296955.340000004</v>
      </c>
    </row>
    <row r="439" spans="3:5">
      <c r="C439" s="65" t="s">
        <v>741</v>
      </c>
      <c r="D439" s="162">
        <v>83309644</v>
      </c>
      <c r="E439" s="162">
        <v>0</v>
      </c>
    </row>
    <row r="440" spans="3:5">
      <c r="C440" s="160" t="s">
        <v>343</v>
      </c>
      <c r="D440" s="161">
        <v>491426007</v>
      </c>
      <c r="E440" s="161">
        <v>403506934.18000001</v>
      </c>
    </row>
    <row r="441" spans="3:5">
      <c r="C441" s="118" t="s">
        <v>331</v>
      </c>
      <c r="D441" s="162">
        <v>471426007</v>
      </c>
      <c r="E441" s="162">
        <v>307665863.97000003</v>
      </c>
    </row>
    <row r="442" spans="3:5">
      <c r="C442" s="65" t="s">
        <v>747</v>
      </c>
      <c r="D442" s="162">
        <v>4603072</v>
      </c>
      <c r="E442" s="162">
        <v>965975.31</v>
      </c>
    </row>
    <row r="443" spans="3:5">
      <c r="C443" s="65" t="s">
        <v>748</v>
      </c>
      <c r="D443" s="162">
        <v>48240000</v>
      </c>
      <c r="E443" s="162">
        <v>20131656.77</v>
      </c>
    </row>
    <row r="444" spans="3:5">
      <c r="C444" s="65" t="s">
        <v>749</v>
      </c>
      <c r="D444" s="162">
        <v>789735</v>
      </c>
      <c r="E444" s="162">
        <v>459520</v>
      </c>
    </row>
    <row r="445" spans="3:5">
      <c r="C445" s="65" t="s">
        <v>750</v>
      </c>
      <c r="D445" s="162">
        <v>4810533</v>
      </c>
      <c r="E445" s="162">
        <v>0</v>
      </c>
    </row>
    <row r="446" spans="3:5">
      <c r="C446" s="65" t="s">
        <v>751</v>
      </c>
      <c r="D446" s="162">
        <v>62021281</v>
      </c>
      <c r="E446" s="162">
        <v>0</v>
      </c>
    </row>
    <row r="447" spans="3:5">
      <c r="C447" s="65" t="s">
        <v>752</v>
      </c>
      <c r="D447" s="162">
        <v>20787154</v>
      </c>
      <c r="E447" s="162">
        <v>0</v>
      </c>
    </row>
    <row r="448" spans="3:5">
      <c r="C448" s="65" t="s">
        <v>753</v>
      </c>
      <c r="D448" s="162">
        <v>2523769</v>
      </c>
      <c r="E448" s="162">
        <v>0</v>
      </c>
    </row>
    <row r="449" spans="3:5">
      <c r="C449" s="65" t="s">
        <v>754</v>
      </c>
      <c r="D449" s="162">
        <v>10947984</v>
      </c>
      <c r="E449" s="162">
        <v>3181189.17</v>
      </c>
    </row>
    <row r="450" spans="3:5">
      <c r="C450" s="65" t="s">
        <v>1886</v>
      </c>
      <c r="D450" s="162">
        <v>0</v>
      </c>
      <c r="E450" s="162">
        <v>1499397.02</v>
      </c>
    </row>
    <row r="451" spans="3:5">
      <c r="C451" s="65" t="s">
        <v>1887</v>
      </c>
      <c r="D451" s="162">
        <v>0</v>
      </c>
      <c r="E451" s="162">
        <v>1839542.4</v>
      </c>
    </row>
    <row r="452" spans="3:5">
      <c r="C452" s="65" t="s">
        <v>755</v>
      </c>
      <c r="D452" s="162">
        <v>97282052</v>
      </c>
      <c r="E452" s="162">
        <v>70992529.920000002</v>
      </c>
    </row>
    <row r="453" spans="3:5">
      <c r="C453" s="65" t="s">
        <v>756</v>
      </c>
      <c r="D453" s="162">
        <v>6944551</v>
      </c>
      <c r="E453" s="162">
        <v>0</v>
      </c>
    </row>
    <row r="454" spans="3:5">
      <c r="C454" s="65" t="s">
        <v>757</v>
      </c>
      <c r="D454" s="162">
        <v>45173787</v>
      </c>
      <c r="E454" s="162">
        <v>32517980</v>
      </c>
    </row>
    <row r="455" spans="3:5">
      <c r="C455" s="65" t="s">
        <v>758</v>
      </c>
      <c r="D455" s="162">
        <v>6944551</v>
      </c>
      <c r="E455" s="162">
        <v>0</v>
      </c>
    </row>
    <row r="456" spans="3:5">
      <c r="C456" s="65" t="s">
        <v>759</v>
      </c>
      <c r="D456" s="162">
        <v>955159</v>
      </c>
      <c r="E456" s="162">
        <v>0</v>
      </c>
    </row>
    <row r="457" spans="3:5">
      <c r="C457" s="65" t="s">
        <v>760</v>
      </c>
      <c r="D457" s="162">
        <v>10000000</v>
      </c>
      <c r="E457" s="162">
        <v>0</v>
      </c>
    </row>
    <row r="458" spans="3:5">
      <c r="C458" s="65" t="s">
        <v>1888</v>
      </c>
      <c r="D458" s="162">
        <v>0</v>
      </c>
      <c r="E458" s="162">
        <v>1410127.21</v>
      </c>
    </row>
    <row r="459" spans="3:5">
      <c r="C459" s="65" t="s">
        <v>761</v>
      </c>
      <c r="D459" s="162">
        <v>32379976</v>
      </c>
      <c r="E459" s="162">
        <v>28050885</v>
      </c>
    </row>
    <row r="460" spans="3:5">
      <c r="C460" s="65" t="s">
        <v>762</v>
      </c>
      <c r="D460" s="162">
        <v>8081935</v>
      </c>
      <c r="E460" s="162">
        <v>0</v>
      </c>
    </row>
    <row r="461" spans="3:5">
      <c r="C461" s="65" t="s">
        <v>763</v>
      </c>
      <c r="D461" s="162">
        <v>43776923</v>
      </c>
      <c r="E461" s="162">
        <v>34287040.989999995</v>
      </c>
    </row>
    <row r="462" spans="3:5">
      <c r="C462" s="65" t="s">
        <v>764</v>
      </c>
      <c r="D462" s="162">
        <v>30998493</v>
      </c>
      <c r="E462" s="162">
        <v>16457016</v>
      </c>
    </row>
    <row r="463" spans="3:5">
      <c r="C463" s="65" t="s">
        <v>765</v>
      </c>
      <c r="D463" s="162">
        <v>34165052</v>
      </c>
      <c r="E463" s="162">
        <v>95873004.180000007</v>
      </c>
    </row>
    <row r="464" spans="3:5">
      <c r="C464" s="118" t="s">
        <v>332</v>
      </c>
      <c r="D464" s="162">
        <v>20000000</v>
      </c>
      <c r="E464" s="162">
        <v>69715829.209999993</v>
      </c>
    </row>
    <row r="465" spans="3:5">
      <c r="C465" s="65" t="s">
        <v>766</v>
      </c>
      <c r="D465" s="162">
        <v>20000000</v>
      </c>
      <c r="E465" s="162">
        <v>11692176.310000001</v>
      </c>
    </row>
    <row r="466" spans="3:5">
      <c r="C466" s="65" t="s">
        <v>765</v>
      </c>
      <c r="D466" s="162">
        <v>0</v>
      </c>
      <c r="E466" s="162">
        <v>58023652.899999999</v>
      </c>
    </row>
    <row r="467" spans="3:5">
      <c r="C467" s="118" t="s">
        <v>334</v>
      </c>
      <c r="D467" s="162">
        <v>0</v>
      </c>
      <c r="E467" s="162">
        <v>26125241</v>
      </c>
    </row>
    <row r="468" spans="3:5">
      <c r="C468" s="65" t="s">
        <v>765</v>
      </c>
      <c r="D468" s="162">
        <v>0</v>
      </c>
      <c r="E468" s="162">
        <v>26125241</v>
      </c>
    </row>
    <row r="469" spans="3:5">
      <c r="C469" s="160" t="s">
        <v>344</v>
      </c>
      <c r="D469" s="161">
        <v>464694984</v>
      </c>
      <c r="E469" s="161">
        <v>185700977.41</v>
      </c>
    </row>
    <row r="470" spans="3:5">
      <c r="C470" s="118" t="s">
        <v>331</v>
      </c>
      <c r="D470" s="162">
        <v>464694984</v>
      </c>
      <c r="E470" s="162">
        <v>173490725.65000001</v>
      </c>
    </row>
    <row r="471" spans="3:5">
      <c r="C471" s="65" t="s">
        <v>767</v>
      </c>
      <c r="D471" s="162">
        <v>2799546</v>
      </c>
      <c r="E471" s="162">
        <v>183338.07</v>
      </c>
    </row>
    <row r="472" spans="3:5">
      <c r="C472" s="65" t="s">
        <v>768</v>
      </c>
      <c r="D472" s="162">
        <v>1256445</v>
      </c>
      <c r="E472" s="162">
        <v>660000</v>
      </c>
    </row>
    <row r="473" spans="3:5">
      <c r="C473" s="65" t="s">
        <v>769</v>
      </c>
      <c r="D473" s="162">
        <v>2799546</v>
      </c>
      <c r="E473" s="162">
        <v>0</v>
      </c>
    </row>
    <row r="474" spans="3:5">
      <c r="C474" s="65" t="s">
        <v>770</v>
      </c>
      <c r="D474" s="162">
        <v>15000000</v>
      </c>
      <c r="E474" s="162">
        <v>7032201.9199999999</v>
      </c>
    </row>
    <row r="475" spans="3:5">
      <c r="C475" s="65" t="s">
        <v>771</v>
      </c>
      <c r="D475" s="162">
        <v>10611201</v>
      </c>
      <c r="E475" s="162">
        <v>0</v>
      </c>
    </row>
    <row r="476" spans="3:5">
      <c r="C476" s="65" t="s">
        <v>772</v>
      </c>
      <c r="D476" s="162">
        <v>29646707</v>
      </c>
      <c r="E476" s="162">
        <v>14800000</v>
      </c>
    </row>
    <row r="477" spans="3:5">
      <c r="C477" s="65" t="s">
        <v>773</v>
      </c>
      <c r="D477" s="162">
        <v>425768</v>
      </c>
      <c r="E477" s="162">
        <v>0</v>
      </c>
    </row>
    <row r="478" spans="3:5">
      <c r="C478" s="65" t="s">
        <v>1889</v>
      </c>
      <c r="D478" s="162">
        <v>0</v>
      </c>
      <c r="E478" s="162">
        <v>0</v>
      </c>
    </row>
    <row r="479" spans="3:5">
      <c r="C479" s="65" t="s">
        <v>774</v>
      </c>
      <c r="D479" s="162">
        <v>37397609</v>
      </c>
      <c r="E479" s="162">
        <v>33223916.140000001</v>
      </c>
    </row>
    <row r="480" spans="3:5">
      <c r="C480" s="65" t="s">
        <v>775</v>
      </c>
      <c r="D480" s="162">
        <v>4920242</v>
      </c>
      <c r="E480" s="162">
        <v>0</v>
      </c>
    </row>
    <row r="481" spans="3:5">
      <c r="C481" s="65" t="s">
        <v>776</v>
      </c>
      <c r="D481" s="162">
        <v>18284533</v>
      </c>
      <c r="E481" s="162">
        <v>0</v>
      </c>
    </row>
    <row r="482" spans="3:5">
      <c r="C482" s="65" t="s">
        <v>777</v>
      </c>
      <c r="D482" s="162">
        <v>6106338</v>
      </c>
      <c r="E482" s="162">
        <v>2198268.2200000002</v>
      </c>
    </row>
    <row r="483" spans="3:5">
      <c r="C483" s="65" t="s">
        <v>778</v>
      </c>
      <c r="D483" s="162">
        <v>7364658</v>
      </c>
      <c r="E483" s="162">
        <v>2773595.2</v>
      </c>
    </row>
    <row r="484" spans="3:5">
      <c r="C484" s="65" t="s">
        <v>779</v>
      </c>
      <c r="D484" s="162">
        <v>5129592</v>
      </c>
      <c r="E484" s="162">
        <v>1510084.54</v>
      </c>
    </row>
    <row r="485" spans="3:5">
      <c r="C485" s="65" t="s">
        <v>780</v>
      </c>
      <c r="D485" s="162">
        <v>13752724</v>
      </c>
      <c r="E485" s="162">
        <v>0</v>
      </c>
    </row>
    <row r="486" spans="3:5">
      <c r="C486" s="65" t="s">
        <v>781</v>
      </c>
      <c r="D486" s="162">
        <v>7379600</v>
      </c>
      <c r="E486" s="162">
        <v>0</v>
      </c>
    </row>
    <row r="487" spans="3:5">
      <c r="C487" s="65" t="s">
        <v>782</v>
      </c>
      <c r="D487" s="162">
        <v>23744168</v>
      </c>
      <c r="E487" s="162">
        <v>0</v>
      </c>
    </row>
    <row r="488" spans="3:5">
      <c r="C488" s="65" t="s">
        <v>783</v>
      </c>
      <c r="D488" s="162">
        <v>13421241</v>
      </c>
      <c r="E488" s="162">
        <v>8102351.5800000001</v>
      </c>
    </row>
    <row r="489" spans="3:5">
      <c r="C489" s="65" t="s">
        <v>784</v>
      </c>
      <c r="D489" s="162">
        <v>5137508</v>
      </c>
      <c r="E489" s="162">
        <v>0</v>
      </c>
    </row>
    <row r="490" spans="3:5">
      <c r="C490" s="65" t="s">
        <v>785</v>
      </c>
      <c r="D490" s="162">
        <v>15774478</v>
      </c>
      <c r="E490" s="162">
        <v>0</v>
      </c>
    </row>
    <row r="491" spans="3:5">
      <c r="C491" s="65" t="s">
        <v>786</v>
      </c>
      <c r="D491" s="162">
        <v>65464844</v>
      </c>
      <c r="E491" s="162">
        <v>0</v>
      </c>
    </row>
    <row r="492" spans="3:5">
      <c r="C492" s="65" t="s">
        <v>787</v>
      </c>
      <c r="D492" s="162">
        <v>5000000</v>
      </c>
      <c r="E492" s="162">
        <v>0</v>
      </c>
    </row>
    <row r="493" spans="3:5">
      <c r="C493" s="65" t="s">
        <v>788</v>
      </c>
      <c r="D493" s="162">
        <v>32081839</v>
      </c>
      <c r="E493" s="162">
        <v>17300000</v>
      </c>
    </row>
    <row r="494" spans="3:5">
      <c r="C494" s="65" t="s">
        <v>789</v>
      </c>
      <c r="D494" s="162">
        <v>102065877</v>
      </c>
      <c r="E494" s="162">
        <v>61941164.980000004</v>
      </c>
    </row>
    <row r="495" spans="3:5">
      <c r="C495" s="65" t="s">
        <v>790</v>
      </c>
      <c r="D495" s="162">
        <v>39130520</v>
      </c>
      <c r="E495" s="162">
        <v>23765805</v>
      </c>
    </row>
    <row r="496" spans="3:5">
      <c r="C496" s="118" t="s">
        <v>332</v>
      </c>
      <c r="D496" s="162">
        <v>0</v>
      </c>
      <c r="E496" s="162">
        <v>12210251.760000002</v>
      </c>
    </row>
    <row r="497" spans="3:5">
      <c r="C497" s="65" t="s">
        <v>791</v>
      </c>
      <c r="D497" s="162">
        <v>0</v>
      </c>
      <c r="E497" s="162">
        <v>12210251.760000002</v>
      </c>
    </row>
    <row r="498" spans="3:5">
      <c r="C498" s="160" t="s">
        <v>345</v>
      </c>
      <c r="D498" s="161">
        <v>1838115789</v>
      </c>
      <c r="E498" s="161">
        <v>1078950423.71</v>
      </c>
    </row>
    <row r="499" spans="3:5">
      <c r="C499" s="118" t="s">
        <v>331</v>
      </c>
      <c r="D499" s="162">
        <v>1587700010</v>
      </c>
      <c r="E499" s="162">
        <v>982309255.99999988</v>
      </c>
    </row>
    <row r="500" spans="3:5">
      <c r="C500" s="65" t="s">
        <v>792</v>
      </c>
      <c r="D500" s="162">
        <v>2030470</v>
      </c>
      <c r="E500" s="162">
        <v>1107200</v>
      </c>
    </row>
    <row r="501" spans="3:5">
      <c r="C501" s="65" t="s">
        <v>793</v>
      </c>
      <c r="D501" s="162">
        <v>0</v>
      </c>
      <c r="E501" s="162">
        <v>1008065.76</v>
      </c>
    </row>
    <row r="502" spans="3:5">
      <c r="C502" s="65" t="s">
        <v>1874</v>
      </c>
      <c r="D502" s="162">
        <v>0</v>
      </c>
      <c r="E502" s="162">
        <v>0</v>
      </c>
    </row>
    <row r="503" spans="3:5">
      <c r="C503" s="65" t="s">
        <v>794</v>
      </c>
      <c r="D503" s="162">
        <v>4127067</v>
      </c>
      <c r="E503" s="162">
        <v>0</v>
      </c>
    </row>
    <row r="504" spans="3:5">
      <c r="C504" s="65" t="s">
        <v>1890</v>
      </c>
      <c r="D504" s="162">
        <v>0</v>
      </c>
      <c r="E504" s="162">
        <v>0</v>
      </c>
    </row>
    <row r="505" spans="3:5">
      <c r="C505" s="65" t="s">
        <v>795</v>
      </c>
      <c r="D505" s="162">
        <v>1253439</v>
      </c>
      <c r="E505" s="162">
        <v>0</v>
      </c>
    </row>
    <row r="506" spans="3:5">
      <c r="C506" s="65" t="s">
        <v>796</v>
      </c>
      <c r="D506" s="162">
        <v>44422301</v>
      </c>
      <c r="E506" s="162">
        <v>0</v>
      </c>
    </row>
    <row r="507" spans="3:5">
      <c r="C507" s="65" t="s">
        <v>797</v>
      </c>
      <c r="D507" s="162">
        <v>2030470</v>
      </c>
      <c r="E507" s="162">
        <v>0</v>
      </c>
    </row>
    <row r="508" spans="3:5">
      <c r="C508" s="65" t="s">
        <v>798</v>
      </c>
      <c r="D508" s="162">
        <v>73589468</v>
      </c>
      <c r="E508" s="162">
        <v>97099589.920000002</v>
      </c>
    </row>
    <row r="509" spans="3:5">
      <c r="C509" s="65" t="s">
        <v>799</v>
      </c>
      <c r="D509" s="162">
        <v>791841</v>
      </c>
      <c r="E509" s="162">
        <v>0</v>
      </c>
    </row>
    <row r="510" spans="3:5">
      <c r="C510" s="65" t="s">
        <v>1891</v>
      </c>
      <c r="D510" s="162">
        <v>0</v>
      </c>
      <c r="E510" s="162">
        <v>0</v>
      </c>
    </row>
    <row r="511" spans="3:5">
      <c r="C511" s="65" t="s">
        <v>800</v>
      </c>
      <c r="D511" s="162">
        <v>481336</v>
      </c>
      <c r="E511" s="162">
        <v>0</v>
      </c>
    </row>
    <row r="512" spans="3:5">
      <c r="C512" s="65" t="s">
        <v>801</v>
      </c>
      <c r="D512" s="162">
        <v>10909446</v>
      </c>
      <c r="E512" s="162">
        <v>0</v>
      </c>
    </row>
    <row r="513" spans="3:5">
      <c r="C513" s="65" t="s">
        <v>802</v>
      </c>
      <c r="D513" s="162">
        <v>20000000</v>
      </c>
      <c r="E513" s="162">
        <v>0</v>
      </c>
    </row>
    <row r="514" spans="3:5">
      <c r="C514" s="65" t="s">
        <v>803</v>
      </c>
      <c r="D514" s="162">
        <v>2088607</v>
      </c>
      <c r="E514" s="162">
        <v>0</v>
      </c>
    </row>
    <row r="515" spans="3:5">
      <c r="C515" s="65" t="s">
        <v>804</v>
      </c>
      <c r="D515" s="162">
        <v>93000000</v>
      </c>
      <c r="E515" s="162">
        <v>5661384.3300000001</v>
      </c>
    </row>
    <row r="516" spans="3:5">
      <c r="C516" s="65" t="s">
        <v>805</v>
      </c>
      <c r="D516" s="162">
        <v>3614249</v>
      </c>
      <c r="E516" s="162">
        <v>3993038</v>
      </c>
    </row>
    <row r="517" spans="3:5">
      <c r="C517" s="65" t="s">
        <v>806</v>
      </c>
      <c r="D517" s="162">
        <v>20000000</v>
      </c>
      <c r="E517" s="162">
        <v>20000000</v>
      </c>
    </row>
    <row r="518" spans="3:5">
      <c r="C518" s="65" t="s">
        <v>807</v>
      </c>
      <c r="D518" s="162">
        <v>791841</v>
      </c>
      <c r="E518" s="162">
        <v>0</v>
      </c>
    </row>
    <row r="519" spans="3:5">
      <c r="C519" s="65" t="s">
        <v>808</v>
      </c>
      <c r="D519" s="162">
        <v>20000000</v>
      </c>
      <c r="E519" s="162">
        <v>0</v>
      </c>
    </row>
    <row r="520" spans="3:5">
      <c r="C520" s="65" t="s">
        <v>809</v>
      </c>
      <c r="D520" s="162">
        <v>2753439</v>
      </c>
      <c r="E520" s="162">
        <v>0</v>
      </c>
    </row>
    <row r="521" spans="3:5">
      <c r="C521" s="65" t="s">
        <v>810</v>
      </c>
      <c r="D521" s="162">
        <v>20000000</v>
      </c>
      <c r="E521" s="162">
        <v>20000000</v>
      </c>
    </row>
    <row r="522" spans="3:5">
      <c r="C522" s="65" t="s">
        <v>811</v>
      </c>
      <c r="D522" s="162">
        <v>0</v>
      </c>
      <c r="E522" s="162">
        <v>2431535.48</v>
      </c>
    </row>
    <row r="523" spans="3:5">
      <c r="C523" s="65" t="s">
        <v>812</v>
      </c>
      <c r="D523" s="162">
        <v>141167282</v>
      </c>
      <c r="E523" s="162">
        <v>0</v>
      </c>
    </row>
    <row r="524" spans="3:5">
      <c r="C524" s="65" t="s">
        <v>813</v>
      </c>
      <c r="D524" s="162">
        <v>29000000</v>
      </c>
      <c r="E524" s="162">
        <v>0</v>
      </c>
    </row>
    <row r="525" spans="3:5">
      <c r="C525" s="65" t="s">
        <v>814</v>
      </c>
      <c r="D525" s="162">
        <v>9467926</v>
      </c>
      <c r="E525" s="162">
        <v>1201320.6599999999</v>
      </c>
    </row>
    <row r="526" spans="3:5">
      <c r="C526" s="65" t="s">
        <v>815</v>
      </c>
      <c r="D526" s="162">
        <v>261078074</v>
      </c>
      <c r="E526" s="162">
        <v>0</v>
      </c>
    </row>
    <row r="527" spans="3:5">
      <c r="C527" s="65" t="s">
        <v>816</v>
      </c>
      <c r="D527" s="162">
        <v>20000000</v>
      </c>
      <c r="E527" s="162">
        <v>60875067.689999998</v>
      </c>
    </row>
    <row r="528" spans="3:5">
      <c r="C528" s="65" t="s">
        <v>817</v>
      </c>
      <c r="D528" s="162">
        <v>10000000</v>
      </c>
      <c r="E528" s="162">
        <v>0</v>
      </c>
    </row>
    <row r="529" spans="3:5">
      <c r="C529" s="65" t="s">
        <v>818</v>
      </c>
      <c r="D529" s="162">
        <v>0</v>
      </c>
      <c r="E529" s="162">
        <v>31273062</v>
      </c>
    </row>
    <row r="530" spans="3:5">
      <c r="C530" s="65" t="s">
        <v>819</v>
      </c>
      <c r="D530" s="162">
        <v>52764804</v>
      </c>
      <c r="E530" s="162">
        <v>16425923.210000001</v>
      </c>
    </row>
    <row r="531" spans="3:5">
      <c r="C531" s="65" t="s">
        <v>820</v>
      </c>
      <c r="D531" s="162">
        <v>5000000</v>
      </c>
      <c r="E531" s="162">
        <v>0</v>
      </c>
    </row>
    <row r="532" spans="3:5">
      <c r="C532" s="65" t="s">
        <v>1916</v>
      </c>
      <c r="D532" s="162">
        <v>0</v>
      </c>
      <c r="E532" s="162">
        <v>0</v>
      </c>
    </row>
    <row r="533" spans="3:5">
      <c r="C533" s="65" t="s">
        <v>821</v>
      </c>
      <c r="D533" s="162">
        <v>23291774</v>
      </c>
      <c r="E533" s="162">
        <v>12847955.949999999</v>
      </c>
    </row>
    <row r="534" spans="3:5">
      <c r="C534" s="65" t="s">
        <v>822</v>
      </c>
      <c r="D534" s="162">
        <v>124198927</v>
      </c>
      <c r="E534" s="162">
        <v>349418511.52999997</v>
      </c>
    </row>
    <row r="535" spans="3:5">
      <c r="C535" s="65" t="s">
        <v>823</v>
      </c>
      <c r="D535" s="162">
        <v>165440861</v>
      </c>
      <c r="E535" s="162">
        <v>154223230.62</v>
      </c>
    </row>
    <row r="536" spans="3:5">
      <c r="C536" s="65" t="s">
        <v>824</v>
      </c>
      <c r="D536" s="162">
        <v>10000000</v>
      </c>
      <c r="E536" s="162">
        <v>19034684.27</v>
      </c>
    </row>
    <row r="537" spans="3:5">
      <c r="C537" s="65" t="s">
        <v>825</v>
      </c>
      <c r="D537" s="162">
        <v>14508081</v>
      </c>
      <c r="E537" s="162">
        <v>3294886.39</v>
      </c>
    </row>
    <row r="538" spans="3:5">
      <c r="C538" s="65" t="s">
        <v>826</v>
      </c>
      <c r="D538" s="162">
        <v>73950835</v>
      </c>
      <c r="E538" s="162">
        <v>56477353.359999999</v>
      </c>
    </row>
    <row r="539" spans="3:5">
      <c r="C539" s="65" t="s">
        <v>827</v>
      </c>
      <c r="D539" s="162">
        <v>19889640</v>
      </c>
      <c r="E539" s="162">
        <v>4462456.12</v>
      </c>
    </row>
    <row r="540" spans="3:5">
      <c r="C540" s="65" t="s">
        <v>828</v>
      </c>
      <c r="D540" s="162">
        <v>20159965</v>
      </c>
      <c r="E540" s="162">
        <v>0</v>
      </c>
    </row>
    <row r="541" spans="3:5">
      <c r="C541" s="65" t="s">
        <v>829</v>
      </c>
      <c r="D541" s="162">
        <v>77445249</v>
      </c>
      <c r="E541" s="162">
        <v>0</v>
      </c>
    </row>
    <row r="542" spans="3:5">
      <c r="C542" s="65" t="s">
        <v>830</v>
      </c>
      <c r="D542" s="162">
        <v>2000000</v>
      </c>
      <c r="E542" s="162">
        <v>0</v>
      </c>
    </row>
    <row r="543" spans="3:5">
      <c r="C543" s="65" t="s">
        <v>831</v>
      </c>
      <c r="D543" s="162">
        <v>10000000</v>
      </c>
      <c r="E543" s="162">
        <v>0</v>
      </c>
    </row>
    <row r="544" spans="3:5">
      <c r="C544" s="65" t="s">
        <v>832</v>
      </c>
      <c r="D544" s="162">
        <v>2000000</v>
      </c>
      <c r="E544" s="162">
        <v>0</v>
      </c>
    </row>
    <row r="545" spans="3:5">
      <c r="C545" s="65" t="s">
        <v>833</v>
      </c>
      <c r="D545" s="162">
        <v>85653451</v>
      </c>
      <c r="E545" s="162">
        <v>65605029.049999997</v>
      </c>
    </row>
    <row r="546" spans="3:5">
      <c r="C546" s="65" t="s">
        <v>834</v>
      </c>
      <c r="D546" s="162">
        <v>35520682</v>
      </c>
      <c r="E546" s="162">
        <v>48744647.649999999</v>
      </c>
    </row>
    <row r="547" spans="3:5">
      <c r="C547" s="65" t="s">
        <v>835</v>
      </c>
      <c r="D547" s="162">
        <v>16689757</v>
      </c>
      <c r="E547" s="162">
        <v>0</v>
      </c>
    </row>
    <row r="548" spans="3:5">
      <c r="C548" s="65" t="s">
        <v>836</v>
      </c>
      <c r="D548" s="162">
        <v>56588728</v>
      </c>
      <c r="E548" s="162">
        <v>7124314.0099999998</v>
      </c>
    </row>
    <row r="549" spans="3:5">
      <c r="C549" s="118" t="s">
        <v>332</v>
      </c>
      <c r="D549" s="162">
        <v>250415779</v>
      </c>
      <c r="E549" s="162">
        <v>96641167.709999993</v>
      </c>
    </row>
    <row r="550" spans="3:5">
      <c r="C550" s="65" t="s">
        <v>837</v>
      </c>
      <c r="D550" s="162">
        <v>162716893</v>
      </c>
      <c r="E550" s="162">
        <v>0</v>
      </c>
    </row>
    <row r="551" spans="3:5">
      <c r="C551" s="65" t="s">
        <v>838</v>
      </c>
      <c r="D551" s="162">
        <v>7797132</v>
      </c>
      <c r="E551" s="162">
        <v>4742824.6500000004</v>
      </c>
    </row>
    <row r="552" spans="3:5">
      <c r="C552" s="65" t="s">
        <v>839</v>
      </c>
      <c r="D552" s="162">
        <v>40125835</v>
      </c>
      <c r="E552" s="162">
        <v>40951965.840000004</v>
      </c>
    </row>
    <row r="553" spans="3:5">
      <c r="C553" s="65" t="s">
        <v>840</v>
      </c>
      <c r="D553" s="162">
        <v>924915</v>
      </c>
      <c r="E553" s="162">
        <v>0</v>
      </c>
    </row>
    <row r="554" spans="3:5">
      <c r="C554" s="65" t="s">
        <v>841</v>
      </c>
      <c r="D554" s="162">
        <v>38851004</v>
      </c>
      <c r="E554" s="162">
        <v>23516068.949999999</v>
      </c>
    </row>
    <row r="555" spans="3:5">
      <c r="C555" s="65" t="s">
        <v>842</v>
      </c>
      <c r="D555" s="162">
        <v>0</v>
      </c>
      <c r="E555" s="162">
        <v>27430308.27</v>
      </c>
    </row>
    <row r="556" spans="3:5">
      <c r="C556" s="160" t="s">
        <v>346</v>
      </c>
      <c r="D556" s="161">
        <v>590800924</v>
      </c>
      <c r="E556" s="161">
        <v>392357448.09999996</v>
      </c>
    </row>
    <row r="557" spans="3:5">
      <c r="C557" s="118" t="s">
        <v>331</v>
      </c>
      <c r="D557" s="162">
        <v>432160924</v>
      </c>
      <c r="E557" s="162">
        <v>374876745.76999998</v>
      </c>
    </row>
    <row r="558" spans="3:5">
      <c r="C558" s="65" t="s">
        <v>843</v>
      </c>
      <c r="D558" s="162">
        <v>10954464</v>
      </c>
      <c r="E558" s="162">
        <v>0</v>
      </c>
    </row>
    <row r="559" spans="3:5">
      <c r="C559" s="65" t="s">
        <v>844</v>
      </c>
      <c r="D559" s="162">
        <v>0</v>
      </c>
      <c r="E559" s="162">
        <v>522536.13</v>
      </c>
    </row>
    <row r="560" spans="3:5">
      <c r="C560" s="65" t="s">
        <v>845</v>
      </c>
      <c r="D560" s="162">
        <v>15000000</v>
      </c>
      <c r="E560" s="162">
        <v>0</v>
      </c>
    </row>
    <row r="561" spans="3:5">
      <c r="C561" s="65" t="s">
        <v>846</v>
      </c>
      <c r="D561" s="162">
        <v>5000000</v>
      </c>
      <c r="E561" s="162">
        <v>0</v>
      </c>
    </row>
    <row r="562" spans="3:5">
      <c r="C562" s="65" t="s">
        <v>847</v>
      </c>
      <c r="D562" s="162">
        <v>783418</v>
      </c>
      <c r="E562" s="162">
        <v>0</v>
      </c>
    </row>
    <row r="563" spans="3:5">
      <c r="C563" s="65" t="s">
        <v>848</v>
      </c>
      <c r="D563" s="162">
        <v>6726364</v>
      </c>
      <c r="E563" s="162">
        <v>0</v>
      </c>
    </row>
    <row r="564" spans="3:5">
      <c r="C564" s="65" t="s">
        <v>849</v>
      </c>
      <c r="D564" s="162">
        <v>783417</v>
      </c>
      <c r="E564" s="162">
        <v>0</v>
      </c>
    </row>
    <row r="565" spans="3:5">
      <c r="C565" s="65" t="s">
        <v>850</v>
      </c>
      <c r="D565" s="162">
        <v>0</v>
      </c>
      <c r="E565" s="162">
        <v>66216928.509999998</v>
      </c>
    </row>
    <row r="566" spans="3:5">
      <c r="C566" s="65" t="s">
        <v>851</v>
      </c>
      <c r="D566" s="162">
        <v>0</v>
      </c>
      <c r="E566" s="162">
        <v>1648421</v>
      </c>
    </row>
    <row r="567" spans="3:5">
      <c r="C567" s="65" t="s">
        <v>852</v>
      </c>
      <c r="D567" s="162">
        <v>12066015</v>
      </c>
      <c r="E567" s="162">
        <v>0</v>
      </c>
    </row>
    <row r="568" spans="3:5">
      <c r="C568" s="65" t="s">
        <v>853</v>
      </c>
      <c r="D568" s="162">
        <v>3417914</v>
      </c>
      <c r="E568" s="162">
        <v>2217528</v>
      </c>
    </row>
    <row r="569" spans="3:5">
      <c r="C569" s="65" t="s">
        <v>854</v>
      </c>
      <c r="D569" s="162">
        <v>21182604</v>
      </c>
      <c r="E569" s="162">
        <v>0</v>
      </c>
    </row>
    <row r="570" spans="3:5">
      <c r="C570" s="65" t="s">
        <v>855</v>
      </c>
      <c r="D570" s="162">
        <v>0</v>
      </c>
      <c r="E570" s="162">
        <v>4510786.4800000004</v>
      </c>
    </row>
    <row r="571" spans="3:5">
      <c r="C571" s="65" t="s">
        <v>1892</v>
      </c>
      <c r="D571" s="162">
        <v>0</v>
      </c>
      <c r="E571" s="162">
        <v>6354408.3300000001</v>
      </c>
    </row>
    <row r="572" spans="3:5">
      <c r="C572" s="65" t="s">
        <v>856</v>
      </c>
      <c r="D572" s="162">
        <v>0</v>
      </c>
      <c r="E572" s="162">
        <v>0</v>
      </c>
    </row>
    <row r="573" spans="3:5">
      <c r="C573" s="65" t="s">
        <v>857</v>
      </c>
      <c r="D573" s="162">
        <v>184848771</v>
      </c>
      <c r="E573" s="162">
        <v>156775162.43000001</v>
      </c>
    </row>
    <row r="574" spans="3:5">
      <c r="C574" s="65" t="s">
        <v>858</v>
      </c>
      <c r="D574" s="162">
        <v>55372480</v>
      </c>
      <c r="E574" s="162">
        <v>47978067.140000001</v>
      </c>
    </row>
    <row r="575" spans="3:5">
      <c r="C575" s="65" t="s">
        <v>859</v>
      </c>
      <c r="D575" s="162">
        <v>81505429</v>
      </c>
      <c r="E575" s="162">
        <v>67674717.819999993</v>
      </c>
    </row>
    <row r="576" spans="3:5">
      <c r="C576" s="65" t="s">
        <v>860</v>
      </c>
      <c r="D576" s="162">
        <v>2792904</v>
      </c>
      <c r="E576" s="162">
        <v>0</v>
      </c>
    </row>
    <row r="577" spans="3:5">
      <c r="C577" s="65" t="s">
        <v>861</v>
      </c>
      <c r="D577" s="162">
        <v>31727144</v>
      </c>
      <c r="E577" s="162">
        <v>20978189.93</v>
      </c>
    </row>
    <row r="578" spans="3:5">
      <c r="C578" s="118" t="s">
        <v>332</v>
      </c>
      <c r="D578" s="162">
        <v>158640000</v>
      </c>
      <c r="E578" s="162">
        <v>17480702.329999998</v>
      </c>
    </row>
    <row r="579" spans="3:5">
      <c r="C579" s="65" t="s">
        <v>862</v>
      </c>
      <c r="D579" s="162">
        <v>0</v>
      </c>
      <c r="E579" s="162">
        <v>17480702.329999998</v>
      </c>
    </row>
    <row r="580" spans="3:5">
      <c r="C580" s="65" t="s">
        <v>863</v>
      </c>
      <c r="D580" s="162">
        <v>158640000</v>
      </c>
      <c r="E580" s="162">
        <v>0</v>
      </c>
    </row>
    <row r="581" spans="3:5">
      <c r="C581" s="160" t="s">
        <v>347</v>
      </c>
      <c r="D581" s="161">
        <v>1210673472</v>
      </c>
      <c r="E581" s="161">
        <v>934216747.83000004</v>
      </c>
    </row>
    <row r="582" spans="3:5">
      <c r="C582" s="118" t="s">
        <v>331</v>
      </c>
      <c r="D582" s="162">
        <v>1067488608</v>
      </c>
      <c r="E582" s="162">
        <v>632655967.38</v>
      </c>
    </row>
    <row r="583" spans="3:5">
      <c r="C583" s="65" t="s">
        <v>864</v>
      </c>
      <c r="D583" s="162">
        <v>7940241</v>
      </c>
      <c r="E583" s="162">
        <v>0</v>
      </c>
    </row>
    <row r="584" spans="3:5">
      <c r="C584" s="65" t="s">
        <v>865</v>
      </c>
      <c r="D584" s="162">
        <v>1495764</v>
      </c>
      <c r="E584" s="162">
        <v>0</v>
      </c>
    </row>
    <row r="585" spans="3:5">
      <c r="C585" s="65" t="s">
        <v>866</v>
      </c>
      <c r="D585" s="162">
        <v>1124434</v>
      </c>
      <c r="E585" s="162">
        <v>0</v>
      </c>
    </row>
    <row r="586" spans="3:5">
      <c r="C586" s="65" t="s">
        <v>867</v>
      </c>
      <c r="D586" s="162">
        <v>4270029</v>
      </c>
      <c r="E586" s="162">
        <v>0</v>
      </c>
    </row>
    <row r="587" spans="3:5">
      <c r="C587" s="65" t="s">
        <v>868</v>
      </c>
      <c r="D587" s="162">
        <v>2595669</v>
      </c>
      <c r="E587" s="162">
        <v>0</v>
      </c>
    </row>
    <row r="588" spans="3:5">
      <c r="C588" s="65" t="s">
        <v>869</v>
      </c>
      <c r="D588" s="162">
        <v>705374</v>
      </c>
      <c r="E588" s="162">
        <v>0</v>
      </c>
    </row>
    <row r="589" spans="3:5">
      <c r="C589" s="65" t="s">
        <v>870</v>
      </c>
      <c r="D589" s="162">
        <v>4638767</v>
      </c>
      <c r="E589" s="162">
        <v>0</v>
      </c>
    </row>
    <row r="590" spans="3:5">
      <c r="C590" s="65" t="s">
        <v>871</v>
      </c>
      <c r="D590" s="162">
        <v>3752852</v>
      </c>
      <c r="E590" s="162">
        <v>0</v>
      </c>
    </row>
    <row r="591" spans="3:5">
      <c r="C591" s="65" t="s">
        <v>872</v>
      </c>
      <c r="D591" s="162">
        <v>27415214</v>
      </c>
      <c r="E591" s="162">
        <v>0</v>
      </c>
    </row>
    <row r="592" spans="3:5">
      <c r="C592" s="65" t="s">
        <v>873</v>
      </c>
      <c r="D592" s="162">
        <v>12244226</v>
      </c>
      <c r="E592" s="162">
        <v>0</v>
      </c>
    </row>
    <row r="593" spans="3:5">
      <c r="C593" s="65" t="s">
        <v>874</v>
      </c>
      <c r="D593" s="162">
        <v>1095313</v>
      </c>
      <c r="E593" s="162">
        <v>0</v>
      </c>
    </row>
    <row r="594" spans="3:5">
      <c r="C594" s="65" t="s">
        <v>875</v>
      </c>
      <c r="D594" s="162">
        <v>2565308</v>
      </c>
      <c r="E594" s="162">
        <v>0</v>
      </c>
    </row>
    <row r="595" spans="3:5">
      <c r="C595" s="65" t="s">
        <v>876</v>
      </c>
      <c r="D595" s="162">
        <v>2565308</v>
      </c>
      <c r="E595" s="162">
        <v>0</v>
      </c>
    </row>
    <row r="596" spans="3:5">
      <c r="C596" s="65" t="s">
        <v>877</v>
      </c>
      <c r="D596" s="162">
        <v>3765377</v>
      </c>
      <c r="E596" s="162">
        <v>0</v>
      </c>
    </row>
    <row r="597" spans="3:5">
      <c r="C597" s="65" t="s">
        <v>878</v>
      </c>
      <c r="D597" s="162">
        <v>1262818</v>
      </c>
      <c r="E597" s="162">
        <v>0</v>
      </c>
    </row>
    <row r="598" spans="3:5">
      <c r="C598" s="65" t="s">
        <v>879</v>
      </c>
      <c r="D598" s="162">
        <v>6646032</v>
      </c>
      <c r="E598" s="162">
        <v>79993535.409999996</v>
      </c>
    </row>
    <row r="599" spans="3:5">
      <c r="C599" s="65" t="s">
        <v>880</v>
      </c>
      <c r="D599" s="162">
        <v>31184647</v>
      </c>
      <c r="E599" s="162">
        <v>1710087.83</v>
      </c>
    </row>
    <row r="600" spans="3:5">
      <c r="C600" s="65" t="s">
        <v>1893</v>
      </c>
      <c r="D600" s="162">
        <v>0</v>
      </c>
      <c r="E600" s="162">
        <v>5468206.5999999996</v>
      </c>
    </row>
    <row r="601" spans="3:5">
      <c r="C601" s="65" t="s">
        <v>881</v>
      </c>
      <c r="D601" s="162">
        <v>4684108</v>
      </c>
      <c r="E601" s="162">
        <v>0</v>
      </c>
    </row>
    <row r="602" spans="3:5">
      <c r="C602" s="65" t="s">
        <v>882</v>
      </c>
      <c r="D602" s="162">
        <v>0</v>
      </c>
      <c r="E602" s="162">
        <v>2435128.94</v>
      </c>
    </row>
    <row r="603" spans="3:5">
      <c r="C603" s="65" t="s">
        <v>883</v>
      </c>
      <c r="D603" s="162">
        <v>6692496</v>
      </c>
      <c r="E603" s="162">
        <v>0</v>
      </c>
    </row>
    <row r="604" spans="3:5">
      <c r="C604" s="65" t="s">
        <v>884</v>
      </c>
      <c r="D604" s="162">
        <v>3693289</v>
      </c>
      <c r="E604" s="162">
        <v>0</v>
      </c>
    </row>
    <row r="605" spans="3:5">
      <c r="C605" s="65" t="s">
        <v>885</v>
      </c>
      <c r="D605" s="162">
        <v>0</v>
      </c>
      <c r="E605" s="162">
        <v>1710087.83</v>
      </c>
    </row>
    <row r="606" spans="3:5">
      <c r="C606" s="65" t="s">
        <v>886</v>
      </c>
      <c r="D606" s="162">
        <v>2524063</v>
      </c>
      <c r="E606" s="162">
        <v>0</v>
      </c>
    </row>
    <row r="607" spans="3:5">
      <c r="C607" s="65" t="s">
        <v>887</v>
      </c>
      <c r="D607" s="162">
        <v>0</v>
      </c>
      <c r="E607" s="162">
        <v>2557102.5499999998</v>
      </c>
    </row>
    <row r="608" spans="3:5">
      <c r="C608" s="65" t="s">
        <v>888</v>
      </c>
      <c r="D608" s="162">
        <v>2524063</v>
      </c>
      <c r="E608" s="162">
        <v>0</v>
      </c>
    </row>
    <row r="609" spans="3:5">
      <c r="C609" s="65" t="s">
        <v>889</v>
      </c>
      <c r="D609" s="162">
        <v>25216142</v>
      </c>
      <c r="E609" s="162">
        <v>0</v>
      </c>
    </row>
    <row r="610" spans="3:5">
      <c r="C610" s="65" t="s">
        <v>890</v>
      </c>
      <c r="D610" s="162">
        <v>3067874</v>
      </c>
      <c r="E610" s="162">
        <v>0</v>
      </c>
    </row>
    <row r="611" spans="3:5">
      <c r="C611" s="65" t="s">
        <v>891</v>
      </c>
      <c r="D611" s="162">
        <v>3067874</v>
      </c>
      <c r="E611" s="162">
        <v>0</v>
      </c>
    </row>
    <row r="612" spans="3:5">
      <c r="C612" s="65" t="s">
        <v>892</v>
      </c>
      <c r="D612" s="162">
        <v>5120664</v>
      </c>
      <c r="E612" s="162">
        <v>0</v>
      </c>
    </row>
    <row r="613" spans="3:5">
      <c r="C613" s="65" t="s">
        <v>893</v>
      </c>
      <c r="D613" s="162">
        <v>4341063</v>
      </c>
      <c r="E613" s="162">
        <v>0</v>
      </c>
    </row>
    <row r="614" spans="3:5">
      <c r="C614" s="65" t="s">
        <v>894</v>
      </c>
      <c r="D614" s="162">
        <v>26140065</v>
      </c>
      <c r="E614" s="162">
        <v>18138376.890000001</v>
      </c>
    </row>
    <row r="615" spans="3:5">
      <c r="C615" s="65" t="s">
        <v>895</v>
      </c>
      <c r="D615" s="162">
        <v>5103076</v>
      </c>
      <c r="E615" s="162">
        <v>0</v>
      </c>
    </row>
    <row r="616" spans="3:5">
      <c r="C616" s="65" t="s">
        <v>896</v>
      </c>
      <c r="D616" s="162">
        <v>16757020</v>
      </c>
      <c r="E616" s="162">
        <v>14299772.789999999</v>
      </c>
    </row>
    <row r="617" spans="3:5">
      <c r="C617" s="65" t="s">
        <v>897</v>
      </c>
      <c r="D617" s="162">
        <v>10000000</v>
      </c>
      <c r="E617" s="162">
        <v>0</v>
      </c>
    </row>
    <row r="618" spans="3:5">
      <c r="C618" s="65" t="s">
        <v>898</v>
      </c>
      <c r="D618" s="162">
        <v>5000000</v>
      </c>
      <c r="E618" s="162">
        <v>0</v>
      </c>
    </row>
    <row r="619" spans="3:5">
      <c r="C619" s="65" t="s">
        <v>899</v>
      </c>
      <c r="D619" s="162">
        <v>0</v>
      </c>
      <c r="E619" s="162">
        <v>1653851.52</v>
      </c>
    </row>
    <row r="620" spans="3:5">
      <c r="C620" s="65" t="s">
        <v>900</v>
      </c>
      <c r="D620" s="162">
        <v>2142699</v>
      </c>
      <c r="E620" s="162">
        <v>0</v>
      </c>
    </row>
    <row r="621" spans="3:5">
      <c r="C621" s="65" t="s">
        <v>901</v>
      </c>
      <c r="D621" s="162">
        <v>27143613</v>
      </c>
      <c r="E621" s="162">
        <v>13026347.23</v>
      </c>
    </row>
    <row r="622" spans="3:5">
      <c r="C622" s="65" t="s">
        <v>902</v>
      </c>
      <c r="D622" s="162">
        <v>136157143</v>
      </c>
      <c r="E622" s="162">
        <v>84424894.260000005</v>
      </c>
    </row>
    <row r="623" spans="3:5">
      <c r="C623" s="65" t="s">
        <v>903</v>
      </c>
      <c r="D623" s="162">
        <v>50946538</v>
      </c>
      <c r="E623" s="162">
        <v>38310156.57</v>
      </c>
    </row>
    <row r="624" spans="3:5">
      <c r="C624" s="65" t="s">
        <v>904</v>
      </c>
      <c r="D624" s="162">
        <v>8692036</v>
      </c>
      <c r="E624" s="162">
        <v>0</v>
      </c>
    </row>
    <row r="625" spans="3:5">
      <c r="C625" s="65" t="s">
        <v>905</v>
      </c>
      <c r="D625" s="162">
        <v>33489931</v>
      </c>
      <c r="E625" s="162">
        <v>0</v>
      </c>
    </row>
    <row r="626" spans="3:5">
      <c r="C626" s="65" t="s">
        <v>906</v>
      </c>
      <c r="D626" s="162">
        <v>29859567</v>
      </c>
      <c r="E626" s="162">
        <v>0</v>
      </c>
    </row>
    <row r="627" spans="3:5">
      <c r="C627" s="65" t="s">
        <v>907</v>
      </c>
      <c r="D627" s="162">
        <v>122935036</v>
      </c>
      <c r="E627" s="162">
        <v>112022030.48</v>
      </c>
    </row>
    <row r="628" spans="3:5">
      <c r="C628" s="65" t="s">
        <v>908</v>
      </c>
      <c r="D628" s="162">
        <v>38456580</v>
      </c>
      <c r="E628" s="162">
        <v>0</v>
      </c>
    </row>
    <row r="629" spans="3:5">
      <c r="C629" s="65" t="s">
        <v>909</v>
      </c>
      <c r="D629" s="162">
        <v>10000000</v>
      </c>
      <c r="E629" s="162">
        <v>0</v>
      </c>
    </row>
    <row r="630" spans="3:5">
      <c r="C630" s="65" t="s">
        <v>910</v>
      </c>
      <c r="D630" s="162">
        <v>20155391</v>
      </c>
      <c r="E630" s="162">
        <v>0</v>
      </c>
    </row>
    <row r="631" spans="3:5">
      <c r="C631" s="65" t="s">
        <v>911</v>
      </c>
      <c r="D631" s="162">
        <v>12275437</v>
      </c>
      <c r="E631" s="162">
        <v>0</v>
      </c>
    </row>
    <row r="632" spans="3:5">
      <c r="C632" s="65" t="s">
        <v>912</v>
      </c>
      <c r="D632" s="162">
        <v>30217777</v>
      </c>
      <c r="E632" s="162">
        <v>0</v>
      </c>
    </row>
    <row r="633" spans="3:5">
      <c r="C633" s="65" t="s">
        <v>913</v>
      </c>
      <c r="D633" s="162">
        <v>69223576</v>
      </c>
      <c r="E633" s="162">
        <v>69223328.329999998</v>
      </c>
    </row>
    <row r="634" spans="3:5">
      <c r="C634" s="65" t="s">
        <v>914</v>
      </c>
      <c r="D634" s="162">
        <v>100000000</v>
      </c>
      <c r="E634" s="162">
        <v>99999999.430000007</v>
      </c>
    </row>
    <row r="635" spans="3:5">
      <c r="C635" s="65" t="s">
        <v>915</v>
      </c>
      <c r="D635" s="162">
        <v>120757727</v>
      </c>
      <c r="E635" s="162">
        <v>87683060.719999999</v>
      </c>
    </row>
    <row r="636" spans="3:5">
      <c r="C636" s="65" t="s">
        <v>916</v>
      </c>
      <c r="D636" s="162">
        <v>15836387</v>
      </c>
      <c r="E636" s="162">
        <v>0</v>
      </c>
    </row>
    <row r="637" spans="3:5">
      <c r="C637" s="118" t="s">
        <v>332</v>
      </c>
      <c r="D637" s="162">
        <v>143184864</v>
      </c>
      <c r="E637" s="162">
        <v>301560780.44999999</v>
      </c>
    </row>
    <row r="638" spans="3:5">
      <c r="C638" s="65" t="s">
        <v>917</v>
      </c>
      <c r="D638" s="162">
        <v>46099145</v>
      </c>
      <c r="E638" s="162">
        <v>45907916.100000001</v>
      </c>
    </row>
    <row r="639" spans="3:5">
      <c r="C639" s="65" t="s">
        <v>918</v>
      </c>
      <c r="D639" s="162">
        <v>54198739</v>
      </c>
      <c r="E639" s="162">
        <v>93719092.069999993</v>
      </c>
    </row>
    <row r="640" spans="3:5">
      <c r="C640" s="65" t="s">
        <v>919</v>
      </c>
      <c r="D640" s="162">
        <v>0</v>
      </c>
      <c r="E640" s="162">
        <v>31308569.84</v>
      </c>
    </row>
    <row r="641" spans="3:5">
      <c r="C641" s="65" t="s">
        <v>920</v>
      </c>
      <c r="D641" s="162">
        <v>0</v>
      </c>
      <c r="E641" s="162">
        <v>0</v>
      </c>
    </row>
    <row r="642" spans="3:5">
      <c r="C642" s="65" t="s">
        <v>921</v>
      </c>
      <c r="D642" s="162">
        <v>42886980</v>
      </c>
      <c r="E642" s="162">
        <v>20412812.719999999</v>
      </c>
    </row>
    <row r="643" spans="3:5">
      <c r="C643" s="65" t="s">
        <v>914</v>
      </c>
      <c r="D643" s="162">
        <v>0</v>
      </c>
      <c r="E643" s="162">
        <v>110212389.72</v>
      </c>
    </row>
    <row r="644" spans="3:5">
      <c r="C644" s="160" t="s">
        <v>348</v>
      </c>
      <c r="D644" s="161">
        <v>1498177270</v>
      </c>
      <c r="E644" s="161">
        <v>1422029922.2</v>
      </c>
    </row>
    <row r="645" spans="3:5">
      <c r="C645" s="118" t="s">
        <v>331</v>
      </c>
      <c r="D645" s="162">
        <v>1473680528</v>
      </c>
      <c r="E645" s="162">
        <v>1420325108.9400001</v>
      </c>
    </row>
    <row r="646" spans="3:5">
      <c r="C646" s="65" t="s">
        <v>922</v>
      </c>
      <c r="D646" s="162">
        <v>24072499</v>
      </c>
      <c r="E646" s="162">
        <v>0</v>
      </c>
    </row>
    <row r="647" spans="3:5">
      <c r="C647" s="65" t="s">
        <v>923</v>
      </c>
      <c r="D647" s="162">
        <v>15305469</v>
      </c>
      <c r="E647" s="162">
        <v>377738.78</v>
      </c>
    </row>
    <row r="648" spans="3:5">
      <c r="C648" s="65" t="s">
        <v>924</v>
      </c>
      <c r="D648" s="162">
        <v>103320931</v>
      </c>
      <c r="E648" s="162">
        <v>654953995.32999992</v>
      </c>
    </row>
    <row r="649" spans="3:5">
      <c r="C649" s="65" t="s">
        <v>925</v>
      </c>
      <c r="D649" s="162">
        <v>7036873</v>
      </c>
      <c r="E649" s="162">
        <v>0</v>
      </c>
    </row>
    <row r="650" spans="3:5">
      <c r="C650" s="65" t="s">
        <v>926</v>
      </c>
      <c r="D650" s="162">
        <v>4844222</v>
      </c>
      <c r="E650" s="162">
        <v>0</v>
      </c>
    </row>
    <row r="651" spans="3:5">
      <c r="C651" s="65" t="s">
        <v>927</v>
      </c>
      <c r="D651" s="162">
        <v>18428206</v>
      </c>
      <c r="E651" s="162">
        <v>10645632.58</v>
      </c>
    </row>
    <row r="652" spans="3:5">
      <c r="C652" s="65" t="s">
        <v>928</v>
      </c>
      <c r="D652" s="162">
        <v>1875179</v>
      </c>
      <c r="E652" s="162">
        <v>0</v>
      </c>
    </row>
    <row r="653" spans="3:5">
      <c r="C653" s="65" t="s">
        <v>929</v>
      </c>
      <c r="D653" s="162">
        <v>11762181</v>
      </c>
      <c r="E653" s="162">
        <v>2223199.7400000002</v>
      </c>
    </row>
    <row r="654" spans="3:5">
      <c r="C654" s="65" t="s">
        <v>930</v>
      </c>
      <c r="D654" s="162">
        <v>4844222</v>
      </c>
      <c r="E654" s="162">
        <v>1038082.83</v>
      </c>
    </row>
    <row r="655" spans="3:5">
      <c r="C655" s="65" t="s">
        <v>931</v>
      </c>
      <c r="D655" s="162">
        <v>7036873</v>
      </c>
      <c r="E655" s="162">
        <v>0</v>
      </c>
    </row>
    <row r="656" spans="3:5">
      <c r="C656" s="65" t="s">
        <v>932</v>
      </c>
      <c r="D656" s="162">
        <v>57467939</v>
      </c>
      <c r="E656" s="162">
        <v>9411194.5700000003</v>
      </c>
    </row>
    <row r="657" spans="3:5">
      <c r="C657" s="65" t="s">
        <v>933</v>
      </c>
      <c r="D657" s="162">
        <v>62745808</v>
      </c>
      <c r="E657" s="162">
        <v>32376278.98</v>
      </c>
    </row>
    <row r="658" spans="3:5">
      <c r="C658" s="65" t="s">
        <v>934</v>
      </c>
      <c r="D658" s="162">
        <v>8679557</v>
      </c>
      <c r="E658" s="162">
        <v>2970400</v>
      </c>
    </row>
    <row r="659" spans="3:5">
      <c r="C659" s="65" t="s">
        <v>935</v>
      </c>
      <c r="D659" s="162">
        <v>30000000</v>
      </c>
      <c r="E659" s="162">
        <v>30000000</v>
      </c>
    </row>
    <row r="660" spans="3:5">
      <c r="C660" s="65" t="s">
        <v>936</v>
      </c>
      <c r="D660" s="162">
        <v>9195495</v>
      </c>
      <c r="E660" s="162">
        <v>9195495</v>
      </c>
    </row>
    <row r="661" spans="3:5">
      <c r="C661" s="65" t="s">
        <v>937</v>
      </c>
      <c r="D661" s="162">
        <v>22405690</v>
      </c>
      <c r="E661" s="162">
        <v>22405690</v>
      </c>
    </row>
    <row r="662" spans="3:5">
      <c r="C662" s="65" t="s">
        <v>938</v>
      </c>
      <c r="D662" s="162">
        <v>5229408</v>
      </c>
      <c r="E662" s="162">
        <v>0</v>
      </c>
    </row>
    <row r="663" spans="3:5">
      <c r="C663" s="65" t="s">
        <v>939</v>
      </c>
      <c r="D663" s="162">
        <v>24706655</v>
      </c>
      <c r="E663" s="162">
        <v>24000000</v>
      </c>
    </row>
    <row r="664" spans="3:5">
      <c r="C664" s="65" t="s">
        <v>940</v>
      </c>
      <c r="D664" s="162">
        <v>20000000</v>
      </c>
      <c r="E664" s="162">
        <v>0</v>
      </c>
    </row>
    <row r="665" spans="3:5">
      <c r="C665" s="65" t="s">
        <v>941</v>
      </c>
      <c r="D665" s="162">
        <v>25000000</v>
      </c>
      <c r="E665" s="162">
        <v>25000000</v>
      </c>
    </row>
    <row r="666" spans="3:5">
      <c r="C666" s="65" t="s">
        <v>942</v>
      </c>
      <c r="D666" s="162">
        <v>30000000</v>
      </c>
      <c r="E666" s="162">
        <v>34654794.509999998</v>
      </c>
    </row>
    <row r="667" spans="3:5">
      <c r="C667" s="65" t="s">
        <v>1894</v>
      </c>
      <c r="D667" s="162">
        <v>0</v>
      </c>
      <c r="E667" s="162">
        <v>0</v>
      </c>
    </row>
    <row r="668" spans="3:5">
      <c r="C668" s="65" t="s">
        <v>943</v>
      </c>
      <c r="D668" s="162">
        <v>2929951</v>
      </c>
      <c r="E668" s="162">
        <v>0</v>
      </c>
    </row>
    <row r="669" spans="3:5">
      <c r="C669" s="65" t="s">
        <v>944</v>
      </c>
      <c r="D669" s="162">
        <v>5137508</v>
      </c>
      <c r="E669" s="162">
        <v>0</v>
      </c>
    </row>
    <row r="670" spans="3:5">
      <c r="C670" s="65" t="s">
        <v>945</v>
      </c>
      <c r="D670" s="162">
        <v>2929951</v>
      </c>
      <c r="E670" s="162">
        <v>0</v>
      </c>
    </row>
    <row r="671" spans="3:5">
      <c r="C671" s="65" t="s">
        <v>946</v>
      </c>
      <c r="D671" s="162">
        <v>4368873</v>
      </c>
      <c r="E671" s="162">
        <v>0</v>
      </c>
    </row>
    <row r="672" spans="3:5">
      <c r="C672" s="65" t="s">
        <v>947</v>
      </c>
      <c r="D672" s="162">
        <v>7204080</v>
      </c>
      <c r="E672" s="162">
        <v>0</v>
      </c>
    </row>
    <row r="673" spans="3:5">
      <c r="C673" s="65" t="s">
        <v>948</v>
      </c>
      <c r="D673" s="162">
        <v>3004912</v>
      </c>
      <c r="E673" s="162">
        <v>0</v>
      </c>
    </row>
    <row r="674" spans="3:5">
      <c r="C674" s="65" t="s">
        <v>949</v>
      </c>
      <c r="D674" s="162">
        <v>65620558</v>
      </c>
      <c r="E674" s="162">
        <v>34958992.670000002</v>
      </c>
    </row>
    <row r="675" spans="3:5">
      <c r="C675" s="65" t="s">
        <v>950</v>
      </c>
      <c r="D675" s="162">
        <v>3687187</v>
      </c>
      <c r="E675" s="162">
        <v>0</v>
      </c>
    </row>
    <row r="676" spans="3:5">
      <c r="C676" s="65" t="s">
        <v>951</v>
      </c>
      <c r="D676" s="162">
        <v>3687187</v>
      </c>
      <c r="E676" s="162">
        <v>0</v>
      </c>
    </row>
    <row r="677" spans="3:5">
      <c r="C677" s="65" t="s">
        <v>952</v>
      </c>
      <c r="D677" s="162">
        <v>13975681</v>
      </c>
      <c r="E677" s="162">
        <v>0</v>
      </c>
    </row>
    <row r="678" spans="3:5">
      <c r="C678" s="65" t="s">
        <v>953</v>
      </c>
      <c r="D678" s="162">
        <v>10152268</v>
      </c>
      <c r="E678" s="162">
        <v>5075190.1500000004</v>
      </c>
    </row>
    <row r="679" spans="3:5">
      <c r="C679" s="65" t="s">
        <v>954</v>
      </c>
      <c r="D679" s="162">
        <v>70946399</v>
      </c>
      <c r="E679" s="162">
        <v>0</v>
      </c>
    </row>
    <row r="680" spans="3:5">
      <c r="C680" s="65" t="s">
        <v>955</v>
      </c>
      <c r="D680" s="162">
        <v>736903086</v>
      </c>
      <c r="E680" s="162">
        <v>486104032.92000002</v>
      </c>
    </row>
    <row r="681" spans="3:5">
      <c r="C681" s="65" t="s">
        <v>956</v>
      </c>
      <c r="D681" s="162">
        <v>49175680</v>
      </c>
      <c r="E681" s="162">
        <v>34934390.880000003</v>
      </c>
    </row>
    <row r="682" spans="3:5">
      <c r="C682" s="118" t="s">
        <v>332</v>
      </c>
      <c r="D682" s="162">
        <v>24496742</v>
      </c>
      <c r="E682" s="162">
        <v>1704813.26</v>
      </c>
    </row>
    <row r="683" spans="3:5">
      <c r="C683" s="65" t="s">
        <v>957</v>
      </c>
      <c r="D683" s="162">
        <v>0</v>
      </c>
      <c r="E683" s="162">
        <v>1704813.26</v>
      </c>
    </row>
    <row r="684" spans="3:5">
      <c r="C684" s="65" t="s">
        <v>958</v>
      </c>
      <c r="D684" s="162">
        <v>16198552</v>
      </c>
      <c r="E684" s="162">
        <v>0</v>
      </c>
    </row>
    <row r="685" spans="3:5">
      <c r="C685" s="65" t="s">
        <v>959</v>
      </c>
      <c r="D685" s="162">
        <v>0</v>
      </c>
      <c r="E685" s="162">
        <v>0</v>
      </c>
    </row>
    <row r="686" spans="3:5">
      <c r="C686" s="65" t="s">
        <v>960</v>
      </c>
      <c r="D686" s="162">
        <v>8298190</v>
      </c>
      <c r="E686" s="162">
        <v>0</v>
      </c>
    </row>
    <row r="687" spans="3:5">
      <c r="C687" s="160" t="s">
        <v>349</v>
      </c>
      <c r="D687" s="161">
        <v>4905265143</v>
      </c>
      <c r="E687" s="161">
        <v>1567296566.7200003</v>
      </c>
    </row>
    <row r="688" spans="3:5">
      <c r="C688" s="118" t="s">
        <v>331</v>
      </c>
      <c r="D688" s="162">
        <v>1890790749</v>
      </c>
      <c r="E688" s="162">
        <v>1387913105.5800002</v>
      </c>
    </row>
    <row r="689" spans="3:5">
      <c r="C689" s="65" t="s">
        <v>961</v>
      </c>
      <c r="D689" s="162">
        <v>793946</v>
      </c>
      <c r="E689" s="162">
        <v>0</v>
      </c>
    </row>
    <row r="690" spans="3:5">
      <c r="C690" s="65" t="s">
        <v>962</v>
      </c>
      <c r="D690" s="162">
        <v>2411805</v>
      </c>
      <c r="E690" s="162">
        <v>0</v>
      </c>
    </row>
    <row r="691" spans="3:5">
      <c r="C691" s="65" t="s">
        <v>963</v>
      </c>
      <c r="D691" s="162">
        <v>900000000</v>
      </c>
      <c r="E691" s="162">
        <v>178155502.91000003</v>
      </c>
    </row>
    <row r="692" spans="3:5">
      <c r="C692" s="65" t="s">
        <v>964</v>
      </c>
      <c r="D692" s="162">
        <v>0</v>
      </c>
      <c r="E692" s="162">
        <v>0</v>
      </c>
    </row>
    <row r="693" spans="3:5">
      <c r="C693" s="65" t="s">
        <v>965</v>
      </c>
      <c r="D693" s="162">
        <v>793946</v>
      </c>
      <c r="E693" s="162">
        <v>0</v>
      </c>
    </row>
    <row r="694" spans="3:5">
      <c r="C694" s="65" t="s">
        <v>966</v>
      </c>
      <c r="D694" s="162">
        <v>7036874</v>
      </c>
      <c r="E694" s="162">
        <v>0</v>
      </c>
    </row>
    <row r="695" spans="3:5">
      <c r="C695" s="65" t="s">
        <v>967</v>
      </c>
      <c r="D695" s="162">
        <v>1288275</v>
      </c>
      <c r="E695" s="162">
        <v>0</v>
      </c>
    </row>
    <row r="696" spans="3:5">
      <c r="C696" s="65" t="s">
        <v>968</v>
      </c>
      <c r="D696" s="162">
        <v>793946</v>
      </c>
      <c r="E696" s="162">
        <v>0</v>
      </c>
    </row>
    <row r="697" spans="3:5">
      <c r="C697" s="65" t="s">
        <v>969</v>
      </c>
      <c r="D697" s="162">
        <v>1830442</v>
      </c>
      <c r="E697" s="162">
        <v>0</v>
      </c>
    </row>
    <row r="698" spans="3:5">
      <c r="C698" s="65" t="s">
        <v>970</v>
      </c>
      <c r="D698" s="162">
        <v>12210754</v>
      </c>
      <c r="E698" s="162">
        <v>0</v>
      </c>
    </row>
    <row r="699" spans="3:5">
      <c r="C699" s="65" t="s">
        <v>971</v>
      </c>
      <c r="D699" s="162">
        <v>50000000</v>
      </c>
      <c r="E699" s="162">
        <v>0</v>
      </c>
    </row>
    <row r="700" spans="3:5">
      <c r="C700" s="65" t="s">
        <v>972</v>
      </c>
      <c r="D700" s="162">
        <v>60004371</v>
      </c>
      <c r="E700" s="162">
        <v>39727875</v>
      </c>
    </row>
    <row r="701" spans="3:5">
      <c r="C701" s="65" t="s">
        <v>973</v>
      </c>
      <c r="D701" s="162">
        <v>5000000</v>
      </c>
      <c r="E701" s="162">
        <v>5788879.4800000004</v>
      </c>
    </row>
    <row r="702" spans="3:5">
      <c r="C702" s="65" t="s">
        <v>974</v>
      </c>
      <c r="D702" s="162">
        <v>97691808</v>
      </c>
      <c r="E702" s="162">
        <v>26860815.420000002</v>
      </c>
    </row>
    <row r="703" spans="3:5">
      <c r="C703" s="65" t="s">
        <v>975</v>
      </c>
      <c r="D703" s="162">
        <v>223697782</v>
      </c>
      <c r="E703" s="162">
        <v>298557332.90999997</v>
      </c>
    </row>
    <row r="704" spans="3:5">
      <c r="C704" s="65" t="s">
        <v>976</v>
      </c>
      <c r="D704" s="162">
        <v>76016568</v>
      </c>
      <c r="E704" s="162">
        <v>465523197.72000003</v>
      </c>
    </row>
    <row r="705" spans="3:5">
      <c r="C705" s="65" t="s">
        <v>977</v>
      </c>
      <c r="D705" s="162">
        <v>1386356</v>
      </c>
      <c r="E705" s="162">
        <v>0</v>
      </c>
    </row>
    <row r="706" spans="3:5">
      <c r="C706" s="65" t="s">
        <v>978</v>
      </c>
      <c r="D706" s="162">
        <v>2571728</v>
      </c>
      <c r="E706" s="162">
        <v>0</v>
      </c>
    </row>
    <row r="707" spans="3:5">
      <c r="C707" s="65" t="s">
        <v>979</v>
      </c>
      <c r="D707" s="162">
        <v>1658212</v>
      </c>
      <c r="E707" s="162">
        <v>0</v>
      </c>
    </row>
    <row r="708" spans="3:5">
      <c r="C708" s="65" t="s">
        <v>980</v>
      </c>
      <c r="D708" s="162">
        <v>1658212</v>
      </c>
      <c r="E708" s="162">
        <v>0</v>
      </c>
    </row>
    <row r="709" spans="3:5">
      <c r="C709" s="65" t="s">
        <v>981</v>
      </c>
      <c r="D709" s="162">
        <v>1386356</v>
      </c>
      <c r="E709" s="162">
        <v>0</v>
      </c>
    </row>
    <row r="710" spans="3:5">
      <c r="C710" s="65" t="s">
        <v>982</v>
      </c>
      <c r="D710" s="162">
        <v>25000000</v>
      </c>
      <c r="E710" s="162">
        <v>0</v>
      </c>
    </row>
    <row r="711" spans="3:5">
      <c r="C711" s="65" t="s">
        <v>983</v>
      </c>
      <c r="D711" s="162">
        <v>145335</v>
      </c>
      <c r="E711" s="162">
        <v>0</v>
      </c>
    </row>
    <row r="712" spans="3:5">
      <c r="C712" s="65" t="s">
        <v>984</v>
      </c>
      <c r="D712" s="162">
        <v>1552464</v>
      </c>
      <c r="E712" s="162">
        <v>0</v>
      </c>
    </row>
    <row r="713" spans="3:5">
      <c r="C713" s="65" t="s">
        <v>985</v>
      </c>
      <c r="D713" s="162">
        <v>2408296</v>
      </c>
      <c r="E713" s="162">
        <v>0</v>
      </c>
    </row>
    <row r="714" spans="3:5">
      <c r="C714" s="65" t="s">
        <v>986</v>
      </c>
      <c r="D714" s="162">
        <v>1552464</v>
      </c>
      <c r="E714" s="162">
        <v>0</v>
      </c>
    </row>
    <row r="715" spans="3:5">
      <c r="C715" s="65" t="s">
        <v>987</v>
      </c>
      <c r="D715" s="162">
        <v>1292069</v>
      </c>
      <c r="E715" s="162">
        <v>0</v>
      </c>
    </row>
    <row r="716" spans="3:5">
      <c r="C716" s="65" t="s">
        <v>988</v>
      </c>
      <c r="D716" s="162">
        <v>1292069</v>
      </c>
      <c r="E716" s="162">
        <v>0</v>
      </c>
    </row>
    <row r="717" spans="3:5">
      <c r="C717" s="65" t="s">
        <v>989</v>
      </c>
      <c r="D717" s="162">
        <v>1524615</v>
      </c>
      <c r="E717" s="162">
        <v>0</v>
      </c>
    </row>
    <row r="718" spans="3:5">
      <c r="C718" s="65" t="s">
        <v>990</v>
      </c>
      <c r="D718" s="162">
        <v>1524615</v>
      </c>
      <c r="E718" s="162">
        <v>0</v>
      </c>
    </row>
    <row r="719" spans="3:5">
      <c r="C719" s="65" t="s">
        <v>991</v>
      </c>
      <c r="D719" s="162">
        <v>1290217</v>
      </c>
      <c r="E719" s="162">
        <v>0</v>
      </c>
    </row>
    <row r="720" spans="3:5">
      <c r="C720" s="65" t="s">
        <v>992</v>
      </c>
      <c r="D720" s="162">
        <v>2467692</v>
      </c>
      <c r="E720" s="162">
        <v>0</v>
      </c>
    </row>
    <row r="721" spans="3:5">
      <c r="C721" s="65" t="s">
        <v>993</v>
      </c>
      <c r="D721" s="162">
        <v>1083448</v>
      </c>
      <c r="E721" s="162">
        <v>0</v>
      </c>
    </row>
    <row r="722" spans="3:5">
      <c r="C722" s="65" t="s">
        <v>994</v>
      </c>
      <c r="D722" s="162">
        <v>7000000</v>
      </c>
      <c r="E722" s="162">
        <v>2138187.2000000002</v>
      </c>
    </row>
    <row r="723" spans="3:5">
      <c r="C723" s="65" t="s">
        <v>995</v>
      </c>
      <c r="D723" s="162">
        <v>1083448</v>
      </c>
      <c r="E723" s="162">
        <v>0</v>
      </c>
    </row>
    <row r="724" spans="3:5">
      <c r="C724" s="65" t="s">
        <v>996</v>
      </c>
      <c r="D724" s="162">
        <v>1083448</v>
      </c>
      <c r="E724" s="162">
        <v>0</v>
      </c>
    </row>
    <row r="725" spans="3:5">
      <c r="C725" s="65" t="s">
        <v>997</v>
      </c>
      <c r="D725" s="162">
        <v>10000000</v>
      </c>
      <c r="E725" s="162">
        <v>25992815.760000002</v>
      </c>
    </row>
    <row r="726" spans="3:5">
      <c r="C726" s="65" t="s">
        <v>998</v>
      </c>
      <c r="D726" s="162">
        <v>49509381</v>
      </c>
      <c r="E726" s="162">
        <v>30245975</v>
      </c>
    </row>
    <row r="727" spans="3:5">
      <c r="C727" s="65" t="s">
        <v>999</v>
      </c>
      <c r="D727" s="162">
        <v>56815896</v>
      </c>
      <c r="E727" s="162">
        <v>40956579</v>
      </c>
    </row>
    <row r="728" spans="3:5">
      <c r="C728" s="65" t="s">
        <v>1000</v>
      </c>
      <c r="D728" s="162">
        <v>53002068</v>
      </c>
      <c r="E728" s="162">
        <v>39276656</v>
      </c>
    </row>
    <row r="729" spans="3:5">
      <c r="C729" s="65" t="s">
        <v>1001</v>
      </c>
      <c r="D729" s="162">
        <v>89928181</v>
      </c>
      <c r="E729" s="162">
        <v>139865419.18000001</v>
      </c>
    </row>
    <row r="730" spans="3:5">
      <c r="C730" s="65" t="s">
        <v>1002</v>
      </c>
      <c r="D730" s="162">
        <v>93502610</v>
      </c>
      <c r="E730" s="162">
        <v>74136886</v>
      </c>
    </row>
    <row r="731" spans="3:5">
      <c r="C731" s="65" t="s">
        <v>1003</v>
      </c>
      <c r="D731" s="162">
        <v>39501052</v>
      </c>
      <c r="E731" s="162">
        <v>20686984</v>
      </c>
    </row>
    <row r="732" spans="3:5">
      <c r="C732" s="118" t="s">
        <v>334</v>
      </c>
      <c r="D732" s="162">
        <v>3014474394</v>
      </c>
      <c r="E732" s="162">
        <v>179383461.14000002</v>
      </c>
    </row>
    <row r="733" spans="3:5">
      <c r="C733" s="65" t="s">
        <v>1004</v>
      </c>
      <c r="D733" s="162">
        <v>3014474394</v>
      </c>
      <c r="E733" s="162">
        <v>179383461.14000002</v>
      </c>
    </row>
    <row r="734" spans="3:5">
      <c r="C734" s="160" t="s">
        <v>350</v>
      </c>
      <c r="D734" s="161">
        <v>708754976</v>
      </c>
      <c r="E734" s="161">
        <v>1537074140.79</v>
      </c>
    </row>
    <row r="735" spans="3:5">
      <c r="C735" s="118" t="s">
        <v>331</v>
      </c>
      <c r="D735" s="162">
        <v>391443082</v>
      </c>
      <c r="E735" s="162">
        <v>893074140.78999996</v>
      </c>
    </row>
    <row r="736" spans="3:5">
      <c r="C736" s="65" t="s">
        <v>1005</v>
      </c>
      <c r="D736" s="162">
        <v>53100000</v>
      </c>
      <c r="E736" s="162">
        <v>35371601.140000001</v>
      </c>
    </row>
    <row r="737" spans="3:5">
      <c r="C737" s="65" t="s">
        <v>1006</v>
      </c>
      <c r="D737" s="162">
        <v>1000000</v>
      </c>
      <c r="E737" s="162">
        <v>649304258.52999997</v>
      </c>
    </row>
    <row r="738" spans="3:5">
      <c r="C738" s="65" t="s">
        <v>1007</v>
      </c>
      <c r="D738" s="162">
        <v>4364944</v>
      </c>
      <c r="E738" s="162">
        <v>0</v>
      </c>
    </row>
    <row r="739" spans="3:5">
      <c r="C739" s="65" t="s">
        <v>1008</v>
      </c>
      <c r="D739" s="162">
        <v>1875179</v>
      </c>
      <c r="E739" s="162">
        <v>0</v>
      </c>
    </row>
    <row r="740" spans="3:5">
      <c r="C740" s="65" t="s">
        <v>1009</v>
      </c>
      <c r="D740" s="162">
        <v>6352861</v>
      </c>
      <c r="E740" s="162">
        <v>0</v>
      </c>
    </row>
    <row r="741" spans="3:5">
      <c r="C741" s="65" t="s">
        <v>1010</v>
      </c>
      <c r="D741" s="162">
        <v>3424658</v>
      </c>
      <c r="E741" s="162">
        <v>3191848.9</v>
      </c>
    </row>
    <row r="742" spans="3:5">
      <c r="C742" s="65" t="s">
        <v>1011</v>
      </c>
      <c r="D742" s="162">
        <v>2125528</v>
      </c>
      <c r="E742" s="162">
        <v>0</v>
      </c>
    </row>
    <row r="743" spans="3:5">
      <c r="C743" s="65" t="s">
        <v>1012</v>
      </c>
      <c r="D743" s="162">
        <v>11123796</v>
      </c>
      <c r="E743" s="162">
        <v>0</v>
      </c>
    </row>
    <row r="744" spans="3:5">
      <c r="C744" s="65" t="s">
        <v>1013</v>
      </c>
      <c r="D744" s="162">
        <v>1000000</v>
      </c>
      <c r="E744" s="162">
        <v>0</v>
      </c>
    </row>
    <row r="745" spans="3:5">
      <c r="C745" s="65" t="s">
        <v>1014</v>
      </c>
      <c r="D745" s="162">
        <v>19508354</v>
      </c>
      <c r="E745" s="162">
        <v>0</v>
      </c>
    </row>
    <row r="746" spans="3:5">
      <c r="C746" s="65" t="s">
        <v>1015</v>
      </c>
      <c r="D746" s="162">
        <v>87002149</v>
      </c>
      <c r="E746" s="162">
        <v>53742355.359999999</v>
      </c>
    </row>
    <row r="747" spans="3:5">
      <c r="C747" s="65" t="s">
        <v>1016</v>
      </c>
      <c r="D747" s="162">
        <v>20000000</v>
      </c>
      <c r="E747" s="162">
        <v>0</v>
      </c>
    </row>
    <row r="748" spans="3:5">
      <c r="C748" s="65" t="s">
        <v>1017</v>
      </c>
      <c r="D748" s="162">
        <v>498000</v>
      </c>
      <c r="E748" s="162">
        <v>0</v>
      </c>
    </row>
    <row r="749" spans="3:5">
      <c r="C749" s="65" t="s">
        <v>1018</v>
      </c>
      <c r="D749" s="162">
        <v>180067613</v>
      </c>
      <c r="E749" s="162">
        <v>151464076.85999998</v>
      </c>
    </row>
    <row r="750" spans="3:5">
      <c r="C750" s="118" t="s">
        <v>332</v>
      </c>
      <c r="D750" s="162">
        <v>306000000</v>
      </c>
      <c r="E750" s="162">
        <v>0</v>
      </c>
    </row>
    <row r="751" spans="3:5">
      <c r="C751" s="65" t="s">
        <v>1019</v>
      </c>
      <c r="D751" s="162">
        <v>306000000</v>
      </c>
      <c r="E751" s="162">
        <v>0</v>
      </c>
    </row>
    <row r="752" spans="3:5">
      <c r="C752" s="118" t="s">
        <v>334</v>
      </c>
      <c r="D752" s="162">
        <v>0</v>
      </c>
      <c r="E752" s="162">
        <v>644000000</v>
      </c>
    </row>
    <row r="753" spans="3:5">
      <c r="C753" s="65" t="s">
        <v>1006</v>
      </c>
      <c r="D753" s="162">
        <v>0</v>
      </c>
      <c r="E753" s="162">
        <v>644000000</v>
      </c>
    </row>
    <row r="754" spans="3:5">
      <c r="C754" s="118" t="s">
        <v>340</v>
      </c>
      <c r="D754" s="162">
        <v>11311894</v>
      </c>
      <c r="E754" s="162">
        <v>0</v>
      </c>
    </row>
    <row r="755" spans="3:5">
      <c r="C755" s="65" t="s">
        <v>445</v>
      </c>
      <c r="D755" s="162">
        <v>11311894</v>
      </c>
      <c r="E755" s="162">
        <v>0</v>
      </c>
    </row>
    <row r="756" spans="3:5">
      <c r="C756" s="160" t="s">
        <v>351</v>
      </c>
      <c r="D756" s="161">
        <v>746919014</v>
      </c>
      <c r="E756" s="161">
        <v>341435776.21999997</v>
      </c>
    </row>
    <row r="757" spans="3:5">
      <c r="C757" s="118" t="s">
        <v>331</v>
      </c>
      <c r="D757" s="162">
        <v>706857248</v>
      </c>
      <c r="E757" s="162">
        <v>333887988.70999998</v>
      </c>
    </row>
    <row r="758" spans="3:5">
      <c r="C758" s="65" t="s">
        <v>445</v>
      </c>
      <c r="D758" s="162">
        <v>2459823</v>
      </c>
      <c r="E758" s="162">
        <v>0</v>
      </c>
    </row>
    <row r="759" spans="3:5">
      <c r="C759" s="65" t="s">
        <v>1020</v>
      </c>
      <c r="D759" s="162">
        <v>2782305</v>
      </c>
      <c r="E759" s="162">
        <v>0</v>
      </c>
    </row>
    <row r="760" spans="3:5">
      <c r="C760" s="65" t="s">
        <v>1021</v>
      </c>
      <c r="D760" s="162">
        <v>79196</v>
      </c>
      <c r="E760" s="162">
        <v>3000000</v>
      </c>
    </row>
    <row r="761" spans="3:5">
      <c r="C761" s="65" t="s">
        <v>1022</v>
      </c>
      <c r="D761" s="162">
        <v>2400521</v>
      </c>
      <c r="E761" s="162">
        <v>1477614.72</v>
      </c>
    </row>
    <row r="762" spans="3:5">
      <c r="C762" s="65" t="s">
        <v>1023</v>
      </c>
      <c r="D762" s="162">
        <v>2188169</v>
      </c>
      <c r="E762" s="162">
        <v>0</v>
      </c>
    </row>
    <row r="763" spans="3:5">
      <c r="C763" s="65" t="s">
        <v>1024</v>
      </c>
      <c r="D763" s="162">
        <v>4603072</v>
      </c>
      <c r="E763" s="162">
        <v>0</v>
      </c>
    </row>
    <row r="764" spans="3:5">
      <c r="C764" s="65" t="s">
        <v>1025</v>
      </c>
      <c r="D764" s="162">
        <v>1250434</v>
      </c>
      <c r="E764" s="162">
        <v>0</v>
      </c>
    </row>
    <row r="765" spans="3:5">
      <c r="C765" s="65" t="s">
        <v>1026</v>
      </c>
      <c r="D765" s="162">
        <v>2025413</v>
      </c>
      <c r="E765" s="162">
        <v>0</v>
      </c>
    </row>
    <row r="766" spans="3:5">
      <c r="C766" s="65" t="s">
        <v>1027</v>
      </c>
      <c r="D766" s="162">
        <v>2025413</v>
      </c>
      <c r="E766" s="162">
        <v>1103200</v>
      </c>
    </row>
    <row r="767" spans="3:5">
      <c r="C767" s="65" t="s">
        <v>1028</v>
      </c>
      <c r="D767" s="162">
        <v>3227211</v>
      </c>
      <c r="E767" s="162">
        <v>0</v>
      </c>
    </row>
    <row r="768" spans="3:5">
      <c r="C768" s="65" t="s">
        <v>1029</v>
      </c>
      <c r="D768" s="162">
        <v>2025413</v>
      </c>
      <c r="E768" s="162">
        <v>0</v>
      </c>
    </row>
    <row r="769" spans="3:5">
      <c r="C769" s="65" t="s">
        <v>1030</v>
      </c>
      <c r="D769" s="162">
        <v>5276742</v>
      </c>
      <c r="E769" s="162">
        <v>0</v>
      </c>
    </row>
    <row r="770" spans="3:5">
      <c r="C770" s="65" t="s">
        <v>1031</v>
      </c>
      <c r="D770" s="162">
        <v>2025413</v>
      </c>
      <c r="E770" s="162">
        <v>0</v>
      </c>
    </row>
    <row r="771" spans="3:5">
      <c r="C771" s="65" t="s">
        <v>1032</v>
      </c>
      <c r="D771" s="162">
        <v>2295673</v>
      </c>
      <c r="E771" s="162">
        <v>1147465</v>
      </c>
    </row>
    <row r="772" spans="3:5">
      <c r="C772" s="65" t="s">
        <v>1033</v>
      </c>
      <c r="D772" s="162">
        <v>119534</v>
      </c>
      <c r="E772" s="162">
        <v>0</v>
      </c>
    </row>
    <row r="773" spans="3:5">
      <c r="C773" s="65" t="s">
        <v>1034</v>
      </c>
      <c r="D773" s="162">
        <v>13000000</v>
      </c>
      <c r="E773" s="162">
        <v>0</v>
      </c>
    </row>
    <row r="774" spans="3:5">
      <c r="C774" s="65" t="s">
        <v>1035</v>
      </c>
      <c r="D774" s="162">
        <v>1000000</v>
      </c>
      <c r="E774" s="162">
        <v>358766</v>
      </c>
    </row>
    <row r="775" spans="3:5">
      <c r="C775" s="65" t="s">
        <v>1036</v>
      </c>
      <c r="D775" s="162">
        <v>10000000</v>
      </c>
      <c r="E775" s="162">
        <v>0</v>
      </c>
    </row>
    <row r="776" spans="3:5">
      <c r="C776" s="65" t="s">
        <v>1917</v>
      </c>
      <c r="D776" s="162">
        <v>0</v>
      </c>
      <c r="E776" s="162">
        <v>0</v>
      </c>
    </row>
    <row r="777" spans="3:5">
      <c r="C777" s="65" t="s">
        <v>1037</v>
      </c>
      <c r="D777" s="162">
        <v>58125000</v>
      </c>
      <c r="E777" s="162">
        <v>0</v>
      </c>
    </row>
    <row r="778" spans="3:5">
      <c r="C778" s="65" t="s">
        <v>1038</v>
      </c>
      <c r="D778" s="162">
        <v>4302296</v>
      </c>
      <c r="E778" s="162">
        <v>1660471.69</v>
      </c>
    </row>
    <row r="779" spans="3:5">
      <c r="C779" s="65" t="s">
        <v>1039</v>
      </c>
      <c r="D779" s="162">
        <v>9738353</v>
      </c>
      <c r="E779" s="162">
        <v>0</v>
      </c>
    </row>
    <row r="780" spans="3:5">
      <c r="C780" s="65" t="s">
        <v>1040</v>
      </c>
      <c r="D780" s="162">
        <v>13086250</v>
      </c>
      <c r="E780" s="162">
        <v>0</v>
      </c>
    </row>
    <row r="781" spans="3:5">
      <c r="C781" s="65" t="s">
        <v>1041</v>
      </c>
      <c r="D781" s="162">
        <v>6062686</v>
      </c>
      <c r="E781" s="162">
        <v>0</v>
      </c>
    </row>
    <row r="782" spans="3:5">
      <c r="C782" s="65" t="s">
        <v>1042</v>
      </c>
      <c r="D782" s="162">
        <v>9738353</v>
      </c>
      <c r="E782" s="162">
        <v>0</v>
      </c>
    </row>
    <row r="783" spans="3:5">
      <c r="C783" s="65" t="s">
        <v>1043</v>
      </c>
      <c r="D783" s="162">
        <v>5105537</v>
      </c>
      <c r="E783" s="162">
        <v>1491332.65</v>
      </c>
    </row>
    <row r="784" spans="3:5">
      <c r="C784" s="65" t="s">
        <v>1044</v>
      </c>
      <c r="D784" s="162">
        <v>7331976</v>
      </c>
      <c r="E784" s="162">
        <v>0</v>
      </c>
    </row>
    <row r="785" spans="3:5">
      <c r="C785" s="65" t="s">
        <v>1045</v>
      </c>
      <c r="D785" s="162">
        <v>68635382</v>
      </c>
      <c r="E785" s="162">
        <v>26903338.800000001</v>
      </c>
    </row>
    <row r="786" spans="3:5">
      <c r="C786" s="65" t="s">
        <v>1046</v>
      </c>
      <c r="D786" s="162">
        <v>4088406</v>
      </c>
      <c r="E786" s="162">
        <v>3304704</v>
      </c>
    </row>
    <row r="787" spans="3:5">
      <c r="C787" s="65" t="s">
        <v>1047</v>
      </c>
      <c r="D787" s="162">
        <v>10523913</v>
      </c>
      <c r="E787" s="162">
        <v>0</v>
      </c>
    </row>
    <row r="788" spans="3:5">
      <c r="C788" s="65" t="s">
        <v>1048</v>
      </c>
      <c r="D788" s="162">
        <v>2151870</v>
      </c>
      <c r="E788" s="162">
        <v>1652352</v>
      </c>
    </row>
    <row r="789" spans="3:5">
      <c r="C789" s="65" t="s">
        <v>1049</v>
      </c>
      <c r="D789" s="162">
        <v>12430184</v>
      </c>
      <c r="E789" s="162">
        <v>0</v>
      </c>
    </row>
    <row r="790" spans="3:5">
      <c r="C790" s="65" t="s">
        <v>1050</v>
      </c>
      <c r="D790" s="162">
        <v>4088406</v>
      </c>
      <c r="E790" s="162">
        <v>0</v>
      </c>
    </row>
    <row r="791" spans="3:5">
      <c r="C791" s="65" t="s">
        <v>1051</v>
      </c>
      <c r="D791" s="162">
        <v>12185418</v>
      </c>
      <c r="E791" s="162">
        <v>0</v>
      </c>
    </row>
    <row r="792" spans="3:5">
      <c r="C792" s="65" t="s">
        <v>1052</v>
      </c>
      <c r="D792" s="162">
        <v>4312963</v>
      </c>
      <c r="E792" s="162">
        <v>0</v>
      </c>
    </row>
    <row r="793" spans="3:5">
      <c r="C793" s="65" t="s">
        <v>1053</v>
      </c>
      <c r="D793" s="162">
        <v>6723366</v>
      </c>
      <c r="E793" s="162">
        <v>0</v>
      </c>
    </row>
    <row r="794" spans="3:5">
      <c r="C794" s="65" t="s">
        <v>1054</v>
      </c>
      <c r="D794" s="162">
        <v>7333389</v>
      </c>
      <c r="E794" s="162">
        <v>0</v>
      </c>
    </row>
    <row r="795" spans="3:5">
      <c r="C795" s="65" t="s">
        <v>1055</v>
      </c>
      <c r="D795" s="162">
        <v>7296416</v>
      </c>
      <c r="E795" s="162">
        <v>0</v>
      </c>
    </row>
    <row r="796" spans="3:5">
      <c r="C796" s="65" t="s">
        <v>1056</v>
      </c>
      <c r="D796" s="162">
        <v>646004</v>
      </c>
      <c r="E796" s="162">
        <v>0</v>
      </c>
    </row>
    <row r="797" spans="3:5">
      <c r="C797" s="65" t="s">
        <v>1057</v>
      </c>
      <c r="D797" s="162">
        <v>18779624</v>
      </c>
      <c r="E797" s="162">
        <v>0</v>
      </c>
    </row>
    <row r="798" spans="3:5">
      <c r="C798" s="65" t="s">
        <v>1058</v>
      </c>
      <c r="D798" s="162">
        <v>7786208</v>
      </c>
      <c r="E798" s="162">
        <v>0</v>
      </c>
    </row>
    <row r="799" spans="3:5">
      <c r="C799" s="65" t="s">
        <v>1059</v>
      </c>
      <c r="D799" s="162">
        <v>44144214</v>
      </c>
      <c r="E799" s="162">
        <v>26376733.190000001</v>
      </c>
    </row>
    <row r="800" spans="3:5">
      <c r="C800" s="65" t="s">
        <v>1060</v>
      </c>
      <c r="D800" s="162">
        <v>232118496</v>
      </c>
      <c r="E800" s="162">
        <v>202898711.36999997</v>
      </c>
    </row>
    <row r="801" spans="3:5">
      <c r="C801" s="65" t="s">
        <v>1061</v>
      </c>
      <c r="D801" s="162">
        <v>12982145</v>
      </c>
      <c r="E801" s="162">
        <v>0</v>
      </c>
    </row>
    <row r="802" spans="3:5">
      <c r="C802" s="65" t="s">
        <v>1062</v>
      </c>
      <c r="D802" s="162">
        <v>78356061</v>
      </c>
      <c r="E802" s="162">
        <v>62513299.289999999</v>
      </c>
    </row>
    <row r="803" spans="3:5">
      <c r="C803" s="118" t="s">
        <v>332</v>
      </c>
      <c r="D803" s="162">
        <v>15596660</v>
      </c>
      <c r="E803" s="162">
        <v>7547787.5099999998</v>
      </c>
    </row>
    <row r="804" spans="3:5">
      <c r="C804" s="65" t="s">
        <v>1063</v>
      </c>
      <c r="D804" s="162">
        <v>15596660</v>
      </c>
      <c r="E804" s="162">
        <v>0</v>
      </c>
    </row>
    <row r="805" spans="3:5">
      <c r="C805" s="65" t="s">
        <v>1064</v>
      </c>
      <c r="D805" s="162">
        <v>0</v>
      </c>
      <c r="E805" s="162">
        <v>7547787.5099999998</v>
      </c>
    </row>
    <row r="806" spans="3:5">
      <c r="C806" s="118" t="s">
        <v>331</v>
      </c>
      <c r="D806" s="162">
        <v>1377504632</v>
      </c>
      <c r="E806" s="162">
        <v>636043807.06999993</v>
      </c>
    </row>
    <row r="807" spans="3:5">
      <c r="C807" s="65" t="s">
        <v>445</v>
      </c>
      <c r="D807" s="162">
        <v>24465106</v>
      </c>
      <c r="E807" s="162">
        <v>0</v>
      </c>
    </row>
    <row r="808" spans="3:5">
      <c r="C808" s="160" t="s">
        <v>352</v>
      </c>
      <c r="D808" s="161">
        <v>1705111399</v>
      </c>
      <c r="E808" s="161">
        <v>823304213.37000012</v>
      </c>
    </row>
    <row r="809" spans="3:5">
      <c r="C809" s="118" t="s">
        <v>331</v>
      </c>
      <c r="D809" s="162">
        <v>1268788349</v>
      </c>
      <c r="E809" s="162">
        <v>659907117.09000015</v>
      </c>
    </row>
    <row r="810" spans="3:5">
      <c r="C810" s="65" t="s">
        <v>1065</v>
      </c>
      <c r="D810" s="162">
        <v>1573587</v>
      </c>
      <c r="E810" s="162">
        <v>0</v>
      </c>
    </row>
    <row r="811" spans="3:5">
      <c r="C811" s="65" t="s">
        <v>1066</v>
      </c>
      <c r="D811" s="162">
        <v>0</v>
      </c>
      <c r="E811" s="162">
        <v>0</v>
      </c>
    </row>
    <row r="812" spans="3:5">
      <c r="C812" s="65" t="s">
        <v>1067</v>
      </c>
      <c r="D812" s="162">
        <v>22400000</v>
      </c>
      <c r="E812" s="162">
        <v>10363899.09</v>
      </c>
    </row>
    <row r="813" spans="3:5">
      <c r="C813" s="65" t="s">
        <v>1068</v>
      </c>
      <c r="D813" s="162">
        <v>2413329</v>
      </c>
      <c r="E813" s="162">
        <v>0</v>
      </c>
    </row>
    <row r="814" spans="3:5">
      <c r="C814" s="65" t="s">
        <v>1069</v>
      </c>
      <c r="D814" s="162">
        <v>1301004</v>
      </c>
      <c r="E814" s="162">
        <v>0</v>
      </c>
    </row>
    <row r="815" spans="3:5">
      <c r="C815" s="65" t="s">
        <v>1070</v>
      </c>
      <c r="D815" s="162">
        <v>0</v>
      </c>
      <c r="E815" s="162">
        <v>16165338.41</v>
      </c>
    </row>
    <row r="816" spans="3:5">
      <c r="C816" s="65" t="s">
        <v>1071</v>
      </c>
      <c r="D816" s="162">
        <v>2413329</v>
      </c>
      <c r="E816" s="162">
        <v>0</v>
      </c>
    </row>
    <row r="817" spans="3:5">
      <c r="C817" s="65" t="s">
        <v>1072</v>
      </c>
      <c r="D817" s="162">
        <v>87233939</v>
      </c>
      <c r="E817" s="162">
        <v>0</v>
      </c>
    </row>
    <row r="818" spans="3:5">
      <c r="C818" s="65" t="s">
        <v>1895</v>
      </c>
      <c r="D818" s="162">
        <v>0</v>
      </c>
      <c r="E818" s="162">
        <v>0</v>
      </c>
    </row>
    <row r="819" spans="3:5">
      <c r="C819" s="65" t="s">
        <v>1073</v>
      </c>
      <c r="D819" s="162">
        <v>7995818</v>
      </c>
      <c r="E819" s="162">
        <v>0</v>
      </c>
    </row>
    <row r="820" spans="3:5">
      <c r="C820" s="65" t="s">
        <v>1074</v>
      </c>
      <c r="D820" s="162">
        <v>2654072</v>
      </c>
      <c r="E820" s="162">
        <v>0</v>
      </c>
    </row>
    <row r="821" spans="3:5">
      <c r="C821" s="65" t="s">
        <v>1075</v>
      </c>
      <c r="D821" s="162">
        <v>2654072</v>
      </c>
      <c r="E821" s="162">
        <v>0</v>
      </c>
    </row>
    <row r="822" spans="3:5">
      <c r="C822" s="65" t="s">
        <v>1076</v>
      </c>
      <c r="D822" s="162">
        <v>178414777</v>
      </c>
      <c r="E822" s="162">
        <v>0</v>
      </c>
    </row>
    <row r="823" spans="3:5">
      <c r="C823" s="65" t="s">
        <v>1077</v>
      </c>
      <c r="D823" s="162">
        <v>2654072</v>
      </c>
      <c r="E823" s="162">
        <v>0</v>
      </c>
    </row>
    <row r="824" spans="3:5">
      <c r="C824" s="65" t="s">
        <v>1078</v>
      </c>
      <c r="D824" s="162">
        <v>1865003</v>
      </c>
      <c r="E824" s="162">
        <v>0</v>
      </c>
    </row>
    <row r="825" spans="3:5">
      <c r="C825" s="65" t="s">
        <v>1079</v>
      </c>
      <c r="D825" s="162">
        <v>6083027</v>
      </c>
      <c r="E825" s="162">
        <v>0</v>
      </c>
    </row>
    <row r="826" spans="3:5">
      <c r="C826" s="65" t="s">
        <v>1080</v>
      </c>
      <c r="D826" s="162">
        <v>3261638</v>
      </c>
      <c r="E826" s="162">
        <v>0</v>
      </c>
    </row>
    <row r="827" spans="3:5">
      <c r="C827" s="65" t="s">
        <v>1081</v>
      </c>
      <c r="D827" s="162">
        <v>3560142</v>
      </c>
      <c r="E827" s="162">
        <v>1111618.3999999999</v>
      </c>
    </row>
    <row r="828" spans="3:5">
      <c r="C828" s="65" t="s">
        <v>1082</v>
      </c>
      <c r="D828" s="162">
        <v>3532376</v>
      </c>
      <c r="E828" s="162">
        <v>0</v>
      </c>
    </row>
    <row r="829" spans="3:5">
      <c r="C829" s="65" t="s">
        <v>1083</v>
      </c>
      <c r="D829" s="162">
        <v>0</v>
      </c>
      <c r="E829" s="162">
        <v>21328058.879999999</v>
      </c>
    </row>
    <row r="830" spans="3:5">
      <c r="C830" s="65" t="s">
        <v>1084</v>
      </c>
      <c r="D830" s="162">
        <v>4016874</v>
      </c>
      <c r="E830" s="162">
        <v>0</v>
      </c>
    </row>
    <row r="831" spans="3:5">
      <c r="C831" s="65" t="s">
        <v>1085</v>
      </c>
      <c r="D831" s="162">
        <v>3443139</v>
      </c>
      <c r="E831" s="162">
        <v>0</v>
      </c>
    </row>
    <row r="832" spans="3:5">
      <c r="C832" s="65" t="s">
        <v>1086</v>
      </c>
      <c r="D832" s="162">
        <v>2954072</v>
      </c>
      <c r="E832" s="162">
        <v>0</v>
      </c>
    </row>
    <row r="833" spans="3:5">
      <c r="C833" s="65" t="s">
        <v>1087</v>
      </c>
      <c r="D833" s="162">
        <v>28000000</v>
      </c>
      <c r="E833" s="162">
        <v>22578745.989999998</v>
      </c>
    </row>
    <row r="834" spans="3:5">
      <c r="C834" s="65" t="s">
        <v>1088</v>
      </c>
      <c r="D834" s="162">
        <v>11218697</v>
      </c>
      <c r="E834" s="162">
        <v>0</v>
      </c>
    </row>
    <row r="835" spans="3:5">
      <c r="C835" s="65" t="s">
        <v>1089</v>
      </c>
      <c r="D835" s="162">
        <v>10000000</v>
      </c>
      <c r="E835" s="162">
        <v>10000000</v>
      </c>
    </row>
    <row r="836" spans="3:5">
      <c r="C836" s="65" t="s">
        <v>1090</v>
      </c>
      <c r="D836" s="162">
        <v>49169329</v>
      </c>
      <c r="E836" s="162">
        <v>30066857.440000001</v>
      </c>
    </row>
    <row r="837" spans="3:5">
      <c r="C837" s="65" t="s">
        <v>1091</v>
      </c>
      <c r="D837" s="162">
        <v>87144574</v>
      </c>
      <c r="E837" s="162">
        <v>62687049.5</v>
      </c>
    </row>
    <row r="838" spans="3:5">
      <c r="C838" s="65" t="s">
        <v>1092</v>
      </c>
      <c r="D838" s="162">
        <v>1301843</v>
      </c>
      <c r="E838" s="162">
        <v>0</v>
      </c>
    </row>
    <row r="839" spans="3:5">
      <c r="C839" s="65" t="s">
        <v>1093</v>
      </c>
      <c r="D839" s="162">
        <v>15000000</v>
      </c>
      <c r="E839" s="162">
        <v>0</v>
      </c>
    </row>
    <row r="840" spans="3:5">
      <c r="C840" s="65" t="s">
        <v>1094</v>
      </c>
      <c r="D840" s="162">
        <v>7570295</v>
      </c>
      <c r="E840" s="162">
        <v>0</v>
      </c>
    </row>
    <row r="841" spans="3:5">
      <c r="C841" s="65" t="s">
        <v>1095</v>
      </c>
      <c r="D841" s="162">
        <v>5000000</v>
      </c>
      <c r="E841" s="162">
        <v>0</v>
      </c>
    </row>
    <row r="842" spans="3:5">
      <c r="C842" s="65" t="s">
        <v>1896</v>
      </c>
      <c r="D842" s="162">
        <v>0</v>
      </c>
      <c r="E842" s="162">
        <v>0</v>
      </c>
    </row>
    <row r="843" spans="3:5">
      <c r="C843" s="65" t="s">
        <v>1096</v>
      </c>
      <c r="D843" s="162">
        <v>12408251</v>
      </c>
      <c r="E843" s="162">
        <v>0</v>
      </c>
    </row>
    <row r="844" spans="3:5">
      <c r="C844" s="65" t="s">
        <v>1097</v>
      </c>
      <c r="D844" s="162">
        <v>12372948</v>
      </c>
      <c r="E844" s="162">
        <v>0</v>
      </c>
    </row>
    <row r="845" spans="3:5">
      <c r="C845" s="65" t="s">
        <v>1098</v>
      </c>
      <c r="D845" s="162">
        <v>52524374</v>
      </c>
      <c r="E845" s="162">
        <v>0</v>
      </c>
    </row>
    <row r="846" spans="3:5">
      <c r="C846" s="65" t="s">
        <v>1099</v>
      </c>
      <c r="D846" s="162">
        <v>28764263</v>
      </c>
      <c r="E846" s="162">
        <v>26919909</v>
      </c>
    </row>
    <row r="847" spans="3:5">
      <c r="C847" s="65" t="s">
        <v>1100</v>
      </c>
      <c r="D847" s="162">
        <v>43624733</v>
      </c>
      <c r="E847" s="162">
        <v>42767606.369999997</v>
      </c>
    </row>
    <row r="848" spans="3:5">
      <c r="C848" s="65" t="s">
        <v>1101</v>
      </c>
      <c r="D848" s="162">
        <v>62964489</v>
      </c>
      <c r="E848" s="162">
        <v>60400000</v>
      </c>
    </row>
    <row r="849" spans="3:5">
      <c r="C849" s="65" t="s">
        <v>1102</v>
      </c>
      <c r="D849" s="162">
        <v>10000000</v>
      </c>
      <c r="E849" s="162">
        <v>1618483.33</v>
      </c>
    </row>
    <row r="850" spans="3:5">
      <c r="C850" s="65" t="s">
        <v>1103</v>
      </c>
      <c r="D850" s="162">
        <v>40269532</v>
      </c>
      <c r="E850" s="162">
        <v>36149999.009999998</v>
      </c>
    </row>
    <row r="851" spans="3:5">
      <c r="C851" s="65" t="s">
        <v>1104</v>
      </c>
      <c r="D851" s="162">
        <v>13983297</v>
      </c>
      <c r="E851" s="162">
        <v>0</v>
      </c>
    </row>
    <row r="852" spans="3:5">
      <c r="C852" s="65" t="s">
        <v>1105</v>
      </c>
      <c r="D852" s="162">
        <v>52947752</v>
      </c>
      <c r="E852" s="162">
        <v>48862306.789999999</v>
      </c>
    </row>
    <row r="853" spans="3:5">
      <c r="C853" s="65" t="s">
        <v>1106</v>
      </c>
      <c r="D853" s="162">
        <v>5000000</v>
      </c>
      <c r="E853" s="162">
        <v>0</v>
      </c>
    </row>
    <row r="854" spans="3:5">
      <c r="C854" s="65" t="s">
        <v>1107</v>
      </c>
      <c r="D854" s="162">
        <v>10000000</v>
      </c>
      <c r="E854" s="162">
        <v>0</v>
      </c>
    </row>
    <row r="855" spans="3:5">
      <c r="C855" s="65" t="s">
        <v>1108</v>
      </c>
      <c r="D855" s="162">
        <v>74863554</v>
      </c>
      <c r="E855" s="162">
        <v>60398984.780000001</v>
      </c>
    </row>
    <row r="856" spans="3:5">
      <c r="C856" s="65" t="s">
        <v>1109</v>
      </c>
      <c r="D856" s="162">
        <v>10000000</v>
      </c>
      <c r="E856" s="162">
        <v>0</v>
      </c>
    </row>
    <row r="857" spans="3:5">
      <c r="C857" s="65" t="s">
        <v>1110</v>
      </c>
      <c r="D857" s="162">
        <v>0</v>
      </c>
      <c r="E857" s="162">
        <v>0</v>
      </c>
    </row>
    <row r="858" spans="3:5">
      <c r="C858" s="65" t="s">
        <v>1111</v>
      </c>
      <c r="D858" s="162">
        <v>9638950</v>
      </c>
      <c r="E858" s="162">
        <v>4800080.9800000004</v>
      </c>
    </row>
    <row r="859" spans="3:5">
      <c r="C859" s="65" t="s">
        <v>1112</v>
      </c>
      <c r="D859" s="162">
        <v>0</v>
      </c>
      <c r="E859" s="162">
        <v>2932984.93</v>
      </c>
    </row>
    <row r="860" spans="3:5">
      <c r="C860" s="65" t="s">
        <v>1113</v>
      </c>
      <c r="D860" s="162">
        <v>132021221</v>
      </c>
      <c r="E860" s="162">
        <v>105971647.42999999</v>
      </c>
    </row>
    <row r="861" spans="3:5">
      <c r="C861" s="65" t="s">
        <v>1114</v>
      </c>
      <c r="D861" s="162">
        <v>36637165</v>
      </c>
      <c r="E861" s="162">
        <v>34364272.32</v>
      </c>
    </row>
    <row r="862" spans="3:5">
      <c r="C862" s="65" t="s">
        <v>1115</v>
      </c>
      <c r="D862" s="162">
        <v>64931847</v>
      </c>
      <c r="E862" s="162">
        <v>48154238.109999999</v>
      </c>
    </row>
    <row r="863" spans="3:5">
      <c r="C863" s="65" t="s">
        <v>1116</v>
      </c>
      <c r="D863" s="162">
        <v>39433378</v>
      </c>
      <c r="E863" s="162">
        <v>12265036.33</v>
      </c>
    </row>
    <row r="864" spans="3:5">
      <c r="C864" s="65" t="s">
        <v>1117</v>
      </c>
      <c r="D864" s="162">
        <v>1573587</v>
      </c>
      <c r="E864" s="162">
        <v>0</v>
      </c>
    </row>
    <row r="865" spans="3:5">
      <c r="C865" s="118" t="s">
        <v>332</v>
      </c>
      <c r="D865" s="162">
        <v>436323050</v>
      </c>
      <c r="E865" s="162">
        <v>163397096.28</v>
      </c>
    </row>
    <row r="866" spans="3:5">
      <c r="C866" s="65" t="s">
        <v>1118</v>
      </c>
      <c r="D866" s="162">
        <v>0</v>
      </c>
      <c r="E866" s="162">
        <v>65897411.910000004</v>
      </c>
    </row>
    <row r="867" spans="3:5">
      <c r="C867" s="65" t="s">
        <v>1083</v>
      </c>
      <c r="D867" s="162">
        <v>0</v>
      </c>
      <c r="E867" s="162">
        <v>0</v>
      </c>
    </row>
    <row r="868" spans="3:5">
      <c r="C868" s="65" t="s">
        <v>1119</v>
      </c>
      <c r="D868" s="162">
        <v>4035043</v>
      </c>
      <c r="E868" s="162">
        <v>3950040.09</v>
      </c>
    </row>
    <row r="869" spans="3:5">
      <c r="C869" s="65" t="s">
        <v>1120</v>
      </c>
      <c r="D869" s="162">
        <v>318622007</v>
      </c>
      <c r="E869" s="162">
        <v>0</v>
      </c>
    </row>
    <row r="870" spans="3:5">
      <c r="C870" s="65" t="s">
        <v>1121</v>
      </c>
      <c r="D870" s="162">
        <v>0</v>
      </c>
      <c r="E870" s="162">
        <v>19383015.149999999</v>
      </c>
    </row>
    <row r="871" spans="3:5">
      <c r="C871" s="65" t="s">
        <v>1122</v>
      </c>
      <c r="D871" s="162">
        <v>17665999</v>
      </c>
      <c r="E871" s="162">
        <v>21614584.890000001</v>
      </c>
    </row>
    <row r="872" spans="3:5">
      <c r="C872" s="65" t="s">
        <v>1123</v>
      </c>
      <c r="D872" s="162">
        <v>96000001</v>
      </c>
      <c r="E872" s="162">
        <v>52552044.240000002</v>
      </c>
    </row>
    <row r="873" spans="3:5">
      <c r="C873" s="65" t="s">
        <v>1124</v>
      </c>
      <c r="D873" s="162">
        <v>0</v>
      </c>
      <c r="E873" s="162">
        <v>0</v>
      </c>
    </row>
    <row r="874" spans="3:5">
      <c r="C874" s="118" t="s">
        <v>334</v>
      </c>
      <c r="D874" s="162">
        <v>0</v>
      </c>
      <c r="E874" s="162">
        <v>0</v>
      </c>
    </row>
    <row r="875" spans="3:5">
      <c r="C875" s="65" t="s">
        <v>1114</v>
      </c>
      <c r="D875" s="162">
        <v>0</v>
      </c>
      <c r="E875" s="162">
        <v>0</v>
      </c>
    </row>
    <row r="876" spans="3:5">
      <c r="C876" s="160" t="s">
        <v>353</v>
      </c>
      <c r="D876" s="161">
        <v>438639614</v>
      </c>
      <c r="E876" s="161">
        <v>276037791.91000003</v>
      </c>
    </row>
    <row r="877" spans="3:5">
      <c r="C877" s="118" t="s">
        <v>331</v>
      </c>
      <c r="D877" s="162">
        <v>426139614</v>
      </c>
      <c r="E877" s="162">
        <v>267341822.73000005</v>
      </c>
    </row>
    <row r="878" spans="3:5">
      <c r="C878" s="65" t="s">
        <v>1125</v>
      </c>
      <c r="D878" s="162">
        <v>2025413</v>
      </c>
      <c r="E878" s="162">
        <v>0</v>
      </c>
    </row>
    <row r="879" spans="3:5">
      <c r="C879" s="65" t="s">
        <v>1126</v>
      </c>
      <c r="D879" s="162">
        <v>2686980</v>
      </c>
      <c r="E879" s="162">
        <v>0</v>
      </c>
    </row>
    <row r="880" spans="3:5">
      <c r="C880" s="65" t="s">
        <v>1127</v>
      </c>
      <c r="D880" s="162">
        <v>0</v>
      </c>
      <c r="E880" s="162">
        <v>51903283.549999997</v>
      </c>
    </row>
    <row r="881" spans="3:5">
      <c r="C881" s="65" t="s">
        <v>1128</v>
      </c>
      <c r="D881" s="162">
        <v>215335</v>
      </c>
      <c r="E881" s="162">
        <v>0</v>
      </c>
    </row>
    <row r="882" spans="3:5">
      <c r="C882" s="65" t="s">
        <v>1129</v>
      </c>
      <c r="D882" s="162">
        <v>1250434</v>
      </c>
      <c r="E882" s="162">
        <v>0</v>
      </c>
    </row>
    <row r="883" spans="3:5">
      <c r="C883" s="65" t="s">
        <v>1130</v>
      </c>
      <c r="D883" s="162">
        <v>12500000</v>
      </c>
      <c r="E883" s="162">
        <v>7264914.5899999999</v>
      </c>
    </row>
    <row r="884" spans="3:5">
      <c r="C884" s="65" t="s">
        <v>1131</v>
      </c>
      <c r="D884" s="162">
        <v>35366240</v>
      </c>
      <c r="E884" s="162">
        <v>0</v>
      </c>
    </row>
    <row r="885" spans="3:5">
      <c r="C885" s="65" t="s">
        <v>1132</v>
      </c>
      <c r="D885" s="162">
        <v>18949611</v>
      </c>
      <c r="E885" s="162">
        <v>2412116.5499999998</v>
      </c>
    </row>
    <row r="886" spans="3:5">
      <c r="C886" s="65" t="s">
        <v>1133</v>
      </c>
      <c r="D886" s="162">
        <v>2177274</v>
      </c>
      <c r="E886" s="162">
        <v>0</v>
      </c>
    </row>
    <row r="887" spans="3:5">
      <c r="C887" s="65" t="s">
        <v>1134</v>
      </c>
      <c r="D887" s="162">
        <v>881280</v>
      </c>
      <c r="E887" s="162">
        <v>0</v>
      </c>
    </row>
    <row r="888" spans="3:5">
      <c r="C888" s="65" t="s">
        <v>1135</v>
      </c>
      <c r="D888" s="162">
        <v>64029667</v>
      </c>
      <c r="E888" s="162">
        <v>48507787</v>
      </c>
    </row>
    <row r="889" spans="3:5">
      <c r="C889" s="65" t="s">
        <v>1136</v>
      </c>
      <c r="D889" s="162">
        <v>2177274</v>
      </c>
      <c r="E889" s="162">
        <v>0</v>
      </c>
    </row>
    <row r="890" spans="3:5">
      <c r="C890" s="65" t="s">
        <v>1137</v>
      </c>
      <c r="D890" s="162">
        <v>2177274</v>
      </c>
      <c r="E890" s="162">
        <v>0</v>
      </c>
    </row>
    <row r="891" spans="3:5">
      <c r="C891" s="65" t="s">
        <v>1138</v>
      </c>
      <c r="D891" s="162">
        <v>1283065</v>
      </c>
      <c r="E891" s="162">
        <v>0</v>
      </c>
    </row>
    <row r="892" spans="3:5">
      <c r="C892" s="65" t="s">
        <v>1139</v>
      </c>
      <c r="D892" s="162">
        <v>1283065</v>
      </c>
      <c r="E892" s="162">
        <v>0</v>
      </c>
    </row>
    <row r="893" spans="3:5">
      <c r="C893" s="65" t="s">
        <v>1140</v>
      </c>
      <c r="D893" s="162">
        <v>855982</v>
      </c>
      <c r="E893" s="162">
        <v>0</v>
      </c>
    </row>
    <row r="894" spans="3:5">
      <c r="C894" s="65" t="s">
        <v>1141</v>
      </c>
      <c r="D894" s="162">
        <v>5000000</v>
      </c>
      <c r="E894" s="162">
        <v>0</v>
      </c>
    </row>
    <row r="895" spans="3:5">
      <c r="C895" s="65" t="s">
        <v>1142</v>
      </c>
      <c r="D895" s="162">
        <v>11615952</v>
      </c>
      <c r="E895" s="162">
        <v>3822977.92</v>
      </c>
    </row>
    <row r="896" spans="3:5">
      <c r="C896" s="65" t="s">
        <v>1143</v>
      </c>
      <c r="D896" s="162">
        <v>30979808</v>
      </c>
      <c r="E896" s="162">
        <v>26906665</v>
      </c>
    </row>
    <row r="897" spans="3:5">
      <c r="C897" s="65" t="s">
        <v>1144</v>
      </c>
      <c r="D897" s="162">
        <v>1466974</v>
      </c>
      <c r="E897" s="162">
        <v>0</v>
      </c>
    </row>
    <row r="898" spans="3:5">
      <c r="C898" s="65" t="s">
        <v>1897</v>
      </c>
      <c r="D898" s="162">
        <v>0</v>
      </c>
      <c r="E898" s="162">
        <v>0</v>
      </c>
    </row>
    <row r="899" spans="3:5">
      <c r="C899" s="65" t="s">
        <v>1145</v>
      </c>
      <c r="D899" s="162">
        <v>38020348</v>
      </c>
      <c r="E899" s="162">
        <v>35819568.670000002</v>
      </c>
    </row>
    <row r="900" spans="3:5">
      <c r="C900" s="65" t="s">
        <v>1146</v>
      </c>
      <c r="D900" s="162">
        <v>10000000</v>
      </c>
      <c r="E900" s="162">
        <v>10000000</v>
      </c>
    </row>
    <row r="901" spans="3:5">
      <c r="C901" s="65" t="s">
        <v>1147</v>
      </c>
      <c r="D901" s="162">
        <v>22611444</v>
      </c>
      <c r="E901" s="162">
        <v>20463874.920000002</v>
      </c>
    </row>
    <row r="902" spans="3:5">
      <c r="C902" s="65" t="s">
        <v>1148</v>
      </c>
      <c r="D902" s="162">
        <v>22817684</v>
      </c>
      <c r="E902" s="162">
        <v>0</v>
      </c>
    </row>
    <row r="903" spans="3:5">
      <c r="C903" s="65" t="s">
        <v>1149</v>
      </c>
      <c r="D903" s="162">
        <v>7348649</v>
      </c>
      <c r="E903" s="162">
        <v>0</v>
      </c>
    </row>
    <row r="904" spans="3:5">
      <c r="C904" s="65" t="s">
        <v>1150</v>
      </c>
      <c r="D904" s="162">
        <v>5098639</v>
      </c>
      <c r="E904" s="162">
        <v>0</v>
      </c>
    </row>
    <row r="905" spans="3:5">
      <c r="C905" s="65" t="s">
        <v>1151</v>
      </c>
      <c r="D905" s="162">
        <v>10939016</v>
      </c>
      <c r="E905" s="162">
        <v>0</v>
      </c>
    </row>
    <row r="906" spans="3:5">
      <c r="C906" s="65" t="s">
        <v>1152</v>
      </c>
      <c r="D906" s="162">
        <v>5000000</v>
      </c>
      <c r="E906" s="162">
        <v>0</v>
      </c>
    </row>
    <row r="907" spans="3:5">
      <c r="C907" s="65" t="s">
        <v>1153</v>
      </c>
      <c r="D907" s="162">
        <v>27965372</v>
      </c>
      <c r="E907" s="162">
        <v>5135100.09</v>
      </c>
    </row>
    <row r="908" spans="3:5">
      <c r="C908" s="65" t="s">
        <v>1154</v>
      </c>
      <c r="D908" s="162">
        <v>73629686</v>
      </c>
      <c r="E908" s="162">
        <v>55105534.439999998</v>
      </c>
    </row>
    <row r="909" spans="3:5">
      <c r="C909" s="65" t="s">
        <v>1155</v>
      </c>
      <c r="D909" s="162">
        <v>5787148</v>
      </c>
      <c r="E909" s="162">
        <v>0</v>
      </c>
    </row>
    <row r="910" spans="3:5">
      <c r="C910" s="118" t="s">
        <v>332</v>
      </c>
      <c r="D910" s="162">
        <v>12500000</v>
      </c>
      <c r="E910" s="162">
        <v>8695969.1799999997</v>
      </c>
    </row>
    <row r="911" spans="3:5">
      <c r="C911" s="65" t="s">
        <v>1130</v>
      </c>
      <c r="D911" s="162">
        <v>12500000</v>
      </c>
      <c r="E911" s="162">
        <v>8695969.1799999997</v>
      </c>
    </row>
    <row r="912" spans="3:5">
      <c r="C912" s="160" t="s">
        <v>354</v>
      </c>
      <c r="D912" s="161">
        <v>859715674</v>
      </c>
      <c r="E912" s="161">
        <v>367950314.35000008</v>
      </c>
    </row>
    <row r="913" spans="3:5">
      <c r="C913" s="118" t="s">
        <v>331</v>
      </c>
      <c r="D913" s="162">
        <v>643854280</v>
      </c>
      <c r="E913" s="162">
        <v>263267393.96000001</v>
      </c>
    </row>
    <row r="914" spans="3:5">
      <c r="C914" s="65" t="s">
        <v>1156</v>
      </c>
      <c r="D914" s="162">
        <v>63882720</v>
      </c>
      <c r="E914" s="162">
        <v>35329709.969999999</v>
      </c>
    </row>
    <row r="915" spans="3:5">
      <c r="C915" s="65" t="s">
        <v>1157</v>
      </c>
      <c r="D915" s="162">
        <v>95576106</v>
      </c>
      <c r="E915" s="162">
        <v>517255.2</v>
      </c>
    </row>
    <row r="916" spans="3:5">
      <c r="C916" s="65" t="s">
        <v>1158</v>
      </c>
      <c r="D916" s="162">
        <v>29391796</v>
      </c>
      <c r="E916" s="162">
        <v>11264490.59</v>
      </c>
    </row>
    <row r="917" spans="3:5">
      <c r="C917" s="65" t="s">
        <v>1159</v>
      </c>
      <c r="D917" s="162">
        <v>12155794</v>
      </c>
      <c r="E917" s="162">
        <v>11395504</v>
      </c>
    </row>
    <row r="918" spans="3:5">
      <c r="C918" s="65" t="s">
        <v>1160</v>
      </c>
      <c r="D918" s="162">
        <v>127695291</v>
      </c>
      <c r="E918" s="162">
        <v>21332072.469999999</v>
      </c>
    </row>
    <row r="919" spans="3:5">
      <c r="C919" s="65" t="s">
        <v>1161</v>
      </c>
      <c r="D919" s="162">
        <v>6115384</v>
      </c>
      <c r="E919" s="162">
        <v>5733114</v>
      </c>
    </row>
    <row r="920" spans="3:5">
      <c r="C920" s="65" t="s">
        <v>1162</v>
      </c>
      <c r="D920" s="162">
        <v>55886222</v>
      </c>
      <c r="E920" s="162">
        <v>43424784.450000003</v>
      </c>
    </row>
    <row r="921" spans="3:5">
      <c r="C921" s="65" t="s">
        <v>1163</v>
      </c>
      <c r="D921" s="162">
        <v>70399902</v>
      </c>
      <c r="E921" s="162">
        <v>15082345</v>
      </c>
    </row>
    <row r="922" spans="3:5">
      <c r="C922" s="65" t="s">
        <v>1164</v>
      </c>
      <c r="D922" s="162">
        <v>4844222</v>
      </c>
      <c r="E922" s="162">
        <v>0</v>
      </c>
    </row>
    <row r="923" spans="3:5">
      <c r="C923" s="65" t="s">
        <v>1165</v>
      </c>
      <c r="D923" s="162">
        <v>11762183</v>
      </c>
      <c r="E923" s="162">
        <v>0</v>
      </c>
    </row>
    <row r="924" spans="3:5">
      <c r="C924" s="65" t="s">
        <v>1166</v>
      </c>
      <c r="D924" s="162">
        <v>6625122</v>
      </c>
      <c r="E924" s="162">
        <v>0</v>
      </c>
    </row>
    <row r="925" spans="3:5">
      <c r="C925" s="65" t="s">
        <v>1167</v>
      </c>
      <c r="D925" s="162">
        <v>2799546</v>
      </c>
      <c r="E925" s="162">
        <v>0</v>
      </c>
    </row>
    <row r="926" spans="3:5">
      <c r="C926" s="65" t="s">
        <v>1168</v>
      </c>
      <c r="D926" s="162">
        <v>0</v>
      </c>
      <c r="E926" s="162">
        <v>2012234.09</v>
      </c>
    </row>
    <row r="927" spans="3:5">
      <c r="C927" s="65" t="s">
        <v>1169</v>
      </c>
      <c r="D927" s="162">
        <v>9446153</v>
      </c>
      <c r="E927" s="162">
        <v>0</v>
      </c>
    </row>
    <row r="928" spans="3:5">
      <c r="C928" s="65" t="s">
        <v>1170</v>
      </c>
      <c r="D928" s="162">
        <v>36427627</v>
      </c>
      <c r="E928" s="162">
        <v>0</v>
      </c>
    </row>
    <row r="929" spans="3:5">
      <c r="C929" s="65" t="s">
        <v>1171</v>
      </c>
      <c r="D929" s="162">
        <v>0</v>
      </c>
      <c r="E929" s="162">
        <v>34860624.789999999</v>
      </c>
    </row>
    <row r="930" spans="3:5">
      <c r="C930" s="65" t="s">
        <v>1172</v>
      </c>
      <c r="D930" s="162">
        <v>10508708</v>
      </c>
      <c r="E930" s="162">
        <v>0</v>
      </c>
    </row>
    <row r="931" spans="3:5">
      <c r="C931" s="65" t="s">
        <v>1173</v>
      </c>
      <c r="D931" s="162">
        <v>1500000</v>
      </c>
      <c r="E931" s="162">
        <v>0</v>
      </c>
    </row>
    <row r="932" spans="3:5">
      <c r="C932" s="65" t="s">
        <v>1174</v>
      </c>
      <c r="D932" s="162">
        <v>2601681</v>
      </c>
      <c r="E932" s="162">
        <v>0</v>
      </c>
    </row>
    <row r="933" spans="3:5">
      <c r="C933" s="65" t="s">
        <v>1175</v>
      </c>
      <c r="D933" s="162">
        <v>5119151</v>
      </c>
      <c r="E933" s="162">
        <v>0</v>
      </c>
    </row>
    <row r="934" spans="3:5">
      <c r="C934" s="65" t="s">
        <v>1176</v>
      </c>
      <c r="D934" s="162">
        <v>5120551</v>
      </c>
      <c r="E934" s="162">
        <v>0</v>
      </c>
    </row>
    <row r="935" spans="3:5">
      <c r="C935" s="65" t="s">
        <v>1177</v>
      </c>
      <c r="D935" s="162">
        <v>10000000</v>
      </c>
      <c r="E935" s="162">
        <v>39999153.5</v>
      </c>
    </row>
    <row r="936" spans="3:5">
      <c r="C936" s="65" t="s">
        <v>1178</v>
      </c>
      <c r="D936" s="162">
        <v>75996121</v>
      </c>
      <c r="E936" s="162">
        <v>42316105.899999999</v>
      </c>
    </row>
    <row r="937" spans="3:5">
      <c r="C937" s="118" t="s">
        <v>332</v>
      </c>
      <c r="D937" s="162">
        <v>215861394</v>
      </c>
      <c r="E937" s="162">
        <v>104682920.39</v>
      </c>
    </row>
    <row r="938" spans="3:5">
      <c r="C938" s="65" t="s">
        <v>1179</v>
      </c>
      <c r="D938" s="162">
        <v>92139087</v>
      </c>
      <c r="E938" s="162">
        <v>27805105.989999998</v>
      </c>
    </row>
    <row r="939" spans="3:5">
      <c r="C939" s="65" t="s">
        <v>1180</v>
      </c>
      <c r="D939" s="162">
        <v>322307</v>
      </c>
      <c r="E939" s="162">
        <v>25252304.960000001</v>
      </c>
    </row>
    <row r="940" spans="3:5">
      <c r="C940" s="65" t="s">
        <v>1181</v>
      </c>
      <c r="D940" s="162">
        <v>0</v>
      </c>
      <c r="E940" s="162">
        <v>9991715.2200000007</v>
      </c>
    </row>
    <row r="941" spans="3:5">
      <c r="C941" s="65" t="s">
        <v>1182</v>
      </c>
      <c r="D941" s="162">
        <v>0</v>
      </c>
      <c r="E941" s="162">
        <v>0</v>
      </c>
    </row>
    <row r="942" spans="3:5">
      <c r="C942" s="65" t="s">
        <v>1183</v>
      </c>
      <c r="D942" s="162">
        <v>0</v>
      </c>
      <c r="E942" s="162">
        <v>12059575.24</v>
      </c>
    </row>
    <row r="943" spans="3:5">
      <c r="C943" s="65" t="s">
        <v>1184</v>
      </c>
      <c r="D943" s="162">
        <v>0</v>
      </c>
      <c r="E943" s="162">
        <v>4063432.73</v>
      </c>
    </row>
    <row r="944" spans="3:5">
      <c r="C944" s="65" t="s">
        <v>1185</v>
      </c>
      <c r="D944" s="162">
        <v>30000000</v>
      </c>
      <c r="E944" s="162">
        <v>0</v>
      </c>
    </row>
    <row r="945" spans="3:5">
      <c r="C945" s="65" t="s">
        <v>1186</v>
      </c>
      <c r="D945" s="162">
        <v>5400000</v>
      </c>
      <c r="E945" s="162">
        <v>3762422.56</v>
      </c>
    </row>
    <row r="946" spans="3:5">
      <c r="C946" s="65" t="s">
        <v>1187</v>
      </c>
      <c r="D946" s="162">
        <v>0</v>
      </c>
      <c r="E946" s="162">
        <v>14816599.720000001</v>
      </c>
    </row>
    <row r="947" spans="3:5">
      <c r="C947" s="65" t="s">
        <v>1188</v>
      </c>
      <c r="D947" s="162">
        <v>0</v>
      </c>
      <c r="E947" s="162">
        <v>6931763.9699999997</v>
      </c>
    </row>
    <row r="948" spans="3:5">
      <c r="C948" s="65" t="s">
        <v>1189</v>
      </c>
      <c r="D948" s="162">
        <v>88000000</v>
      </c>
      <c r="E948" s="162">
        <v>0</v>
      </c>
    </row>
    <row r="949" spans="3:5">
      <c r="C949" s="160" t="s">
        <v>355</v>
      </c>
      <c r="D949" s="161">
        <v>1300879786</v>
      </c>
      <c r="E949" s="161">
        <v>1270846245.9100001</v>
      </c>
    </row>
    <row r="950" spans="3:5">
      <c r="C950" s="118" t="s">
        <v>331</v>
      </c>
      <c r="D950" s="162">
        <v>1300879786</v>
      </c>
      <c r="E950" s="162">
        <v>1217110191.7800002</v>
      </c>
    </row>
    <row r="951" spans="3:5">
      <c r="C951" s="65" t="s">
        <v>1190</v>
      </c>
      <c r="D951" s="162">
        <v>0</v>
      </c>
      <c r="E951" s="162">
        <v>3480501.62</v>
      </c>
    </row>
    <row r="952" spans="3:5">
      <c r="C952" s="65" t="s">
        <v>1191</v>
      </c>
      <c r="D952" s="162">
        <v>20747766</v>
      </c>
      <c r="E952" s="162">
        <v>3686015.48</v>
      </c>
    </row>
    <row r="953" spans="3:5">
      <c r="C953" s="65" t="s">
        <v>1192</v>
      </c>
      <c r="D953" s="162">
        <v>4807567</v>
      </c>
      <c r="E953" s="162">
        <v>0</v>
      </c>
    </row>
    <row r="954" spans="3:5">
      <c r="C954" s="65" t="s">
        <v>1193</v>
      </c>
      <c r="D954" s="162">
        <v>0</v>
      </c>
      <c r="E954" s="162">
        <v>0</v>
      </c>
    </row>
    <row r="955" spans="3:5">
      <c r="C955" s="65" t="s">
        <v>1194</v>
      </c>
      <c r="D955" s="162">
        <v>311388206</v>
      </c>
      <c r="E955" s="162">
        <v>737337338.8900001</v>
      </c>
    </row>
    <row r="956" spans="3:5">
      <c r="C956" s="65" t="s">
        <v>1195</v>
      </c>
      <c r="D956" s="162">
        <v>20509966</v>
      </c>
      <c r="E956" s="162">
        <v>0</v>
      </c>
    </row>
    <row r="957" spans="3:5">
      <c r="C957" s="65" t="s">
        <v>1196</v>
      </c>
      <c r="D957" s="162">
        <v>5254613</v>
      </c>
      <c r="E957" s="162">
        <v>0</v>
      </c>
    </row>
    <row r="958" spans="3:5">
      <c r="C958" s="65" t="s">
        <v>1197</v>
      </c>
      <c r="D958" s="162">
        <v>70000000</v>
      </c>
      <c r="E958" s="162">
        <v>44279918.789999999</v>
      </c>
    </row>
    <row r="959" spans="3:5">
      <c r="C959" s="65" t="s">
        <v>1198</v>
      </c>
      <c r="D959" s="162">
        <v>458797</v>
      </c>
      <c r="E959" s="162">
        <v>0</v>
      </c>
    </row>
    <row r="960" spans="3:5">
      <c r="C960" s="65" t="s">
        <v>1199</v>
      </c>
      <c r="D960" s="162">
        <v>0</v>
      </c>
      <c r="E960" s="162">
        <v>0</v>
      </c>
    </row>
    <row r="961" spans="3:5">
      <c r="C961" s="65" t="s">
        <v>1200</v>
      </c>
      <c r="D961" s="162">
        <v>9173874</v>
      </c>
      <c r="E961" s="162">
        <v>0</v>
      </c>
    </row>
    <row r="962" spans="3:5">
      <c r="C962" s="65" t="s">
        <v>1201</v>
      </c>
      <c r="D962" s="162">
        <v>17397527</v>
      </c>
      <c r="E962" s="162">
        <v>0</v>
      </c>
    </row>
    <row r="963" spans="3:5">
      <c r="C963" s="65" t="s">
        <v>1202</v>
      </c>
      <c r="D963" s="162">
        <v>4734096</v>
      </c>
      <c r="E963" s="162">
        <v>6172130.0899999999</v>
      </c>
    </row>
    <row r="964" spans="3:5">
      <c r="C964" s="65" t="s">
        <v>1203</v>
      </c>
      <c r="D964" s="162">
        <v>80247</v>
      </c>
      <c r="E964" s="162">
        <v>0</v>
      </c>
    </row>
    <row r="965" spans="3:5">
      <c r="C965" s="65" t="s">
        <v>1204</v>
      </c>
      <c r="D965" s="162">
        <v>75086</v>
      </c>
      <c r="E965" s="162">
        <v>0</v>
      </c>
    </row>
    <row r="966" spans="3:5">
      <c r="C966" s="65" t="s">
        <v>1205</v>
      </c>
      <c r="D966" s="162">
        <v>80247</v>
      </c>
      <c r="E966" s="162">
        <v>3000000</v>
      </c>
    </row>
    <row r="967" spans="3:5">
      <c r="C967" s="65" t="s">
        <v>1898</v>
      </c>
      <c r="D967" s="162">
        <v>0</v>
      </c>
      <c r="E967" s="162">
        <v>2342842.56</v>
      </c>
    </row>
    <row r="968" spans="3:5">
      <c r="C968" s="65" t="s">
        <v>1206</v>
      </c>
      <c r="D968" s="162">
        <v>0</v>
      </c>
      <c r="E968" s="162">
        <v>0</v>
      </c>
    </row>
    <row r="969" spans="3:5">
      <c r="C969" s="65" t="s">
        <v>1207</v>
      </c>
      <c r="D969" s="162">
        <v>0</v>
      </c>
      <c r="E969" s="162">
        <v>0</v>
      </c>
    </row>
    <row r="970" spans="3:5">
      <c r="C970" s="65" t="s">
        <v>1208</v>
      </c>
      <c r="D970" s="162">
        <v>46476764</v>
      </c>
      <c r="E970" s="162">
        <v>0</v>
      </c>
    </row>
    <row r="971" spans="3:5">
      <c r="C971" s="65" t="s">
        <v>1209</v>
      </c>
      <c r="D971" s="162">
        <v>3000000</v>
      </c>
      <c r="E971" s="162">
        <v>0</v>
      </c>
    </row>
    <row r="972" spans="3:5">
      <c r="C972" s="65" t="s">
        <v>1210</v>
      </c>
      <c r="D972" s="162">
        <v>30068537</v>
      </c>
      <c r="E972" s="162">
        <v>23307733.969999999</v>
      </c>
    </row>
    <row r="973" spans="3:5">
      <c r="C973" s="65" t="s">
        <v>1211</v>
      </c>
      <c r="D973" s="162">
        <v>4237286</v>
      </c>
      <c r="E973" s="162">
        <v>0</v>
      </c>
    </row>
    <row r="974" spans="3:5">
      <c r="C974" s="65" t="s">
        <v>1212</v>
      </c>
      <c r="D974" s="162">
        <v>597761</v>
      </c>
      <c r="E974" s="162">
        <v>0</v>
      </c>
    </row>
    <row r="975" spans="3:5">
      <c r="C975" s="65" t="s">
        <v>1213</v>
      </c>
      <c r="D975" s="162">
        <v>25000000</v>
      </c>
      <c r="E975" s="162">
        <v>14714682.59</v>
      </c>
    </row>
    <row r="976" spans="3:5">
      <c r="C976" s="65" t="s">
        <v>1214</v>
      </c>
      <c r="D976" s="162">
        <v>2587656</v>
      </c>
      <c r="E976" s="162">
        <v>0</v>
      </c>
    </row>
    <row r="977" spans="3:5">
      <c r="C977" s="65" t="s">
        <v>1215</v>
      </c>
      <c r="D977" s="162">
        <v>31477472</v>
      </c>
      <c r="E977" s="162">
        <v>0</v>
      </c>
    </row>
    <row r="978" spans="3:5">
      <c r="C978" s="65" t="s">
        <v>1216</v>
      </c>
      <c r="D978" s="162">
        <v>889724</v>
      </c>
      <c r="E978" s="162">
        <v>0</v>
      </c>
    </row>
    <row r="979" spans="3:5">
      <c r="C979" s="65" t="s">
        <v>1217</v>
      </c>
      <c r="D979" s="162">
        <v>5051678</v>
      </c>
      <c r="E979" s="162">
        <v>0</v>
      </c>
    </row>
    <row r="980" spans="3:5">
      <c r="C980" s="65" t="s">
        <v>1218</v>
      </c>
      <c r="D980" s="162">
        <v>29687478</v>
      </c>
      <c r="E980" s="162">
        <v>23935743</v>
      </c>
    </row>
    <row r="981" spans="3:5">
      <c r="C981" s="65" t="s">
        <v>1219</v>
      </c>
      <c r="D981" s="162">
        <v>9591650</v>
      </c>
      <c r="E981" s="162">
        <v>0</v>
      </c>
    </row>
    <row r="982" spans="3:5">
      <c r="C982" s="65" t="s">
        <v>1220</v>
      </c>
      <c r="D982" s="162">
        <v>35161253</v>
      </c>
      <c r="E982" s="162">
        <v>29993000</v>
      </c>
    </row>
    <row r="983" spans="3:5">
      <c r="C983" s="65" t="s">
        <v>1221</v>
      </c>
      <c r="D983" s="162">
        <v>9591650</v>
      </c>
      <c r="E983" s="162">
        <v>0</v>
      </c>
    </row>
    <row r="984" spans="3:5">
      <c r="C984" s="65" t="s">
        <v>1222</v>
      </c>
      <c r="D984" s="162">
        <v>3618597</v>
      </c>
      <c r="E984" s="162">
        <v>0</v>
      </c>
    </row>
    <row r="985" spans="3:5">
      <c r="C985" s="65" t="s">
        <v>1223</v>
      </c>
      <c r="D985" s="162">
        <v>117367382</v>
      </c>
      <c r="E985" s="162">
        <v>70000000</v>
      </c>
    </row>
    <row r="986" spans="3:5">
      <c r="C986" s="65" t="s">
        <v>1224</v>
      </c>
      <c r="D986" s="162">
        <v>5803815</v>
      </c>
      <c r="E986" s="162">
        <v>0</v>
      </c>
    </row>
    <row r="987" spans="3:5">
      <c r="C987" s="65" t="s">
        <v>1225</v>
      </c>
      <c r="D987" s="162">
        <v>53904088</v>
      </c>
      <c r="E987" s="162">
        <v>25000000</v>
      </c>
    </row>
    <row r="988" spans="3:5">
      <c r="C988" s="65" t="s">
        <v>1226</v>
      </c>
      <c r="D988" s="162">
        <v>1181902</v>
      </c>
      <c r="E988" s="162">
        <v>0</v>
      </c>
    </row>
    <row r="989" spans="3:5">
      <c r="C989" s="65" t="s">
        <v>1227</v>
      </c>
      <c r="D989" s="162">
        <v>36000000</v>
      </c>
      <c r="E989" s="162">
        <v>0</v>
      </c>
    </row>
    <row r="990" spans="3:5">
      <c r="C990" s="65" t="s">
        <v>1228</v>
      </c>
      <c r="D990" s="162">
        <v>1181902</v>
      </c>
      <c r="E990" s="162">
        <v>0</v>
      </c>
    </row>
    <row r="991" spans="3:5">
      <c r="C991" s="65" t="s">
        <v>1229</v>
      </c>
      <c r="D991" s="162">
        <v>1181902</v>
      </c>
      <c r="E991" s="162">
        <v>0</v>
      </c>
    </row>
    <row r="992" spans="3:5">
      <c r="C992" s="65" t="s">
        <v>1230</v>
      </c>
      <c r="D992" s="162">
        <v>2792959</v>
      </c>
      <c r="E992" s="162">
        <v>0</v>
      </c>
    </row>
    <row r="993" spans="3:5">
      <c r="C993" s="65" t="s">
        <v>1231</v>
      </c>
      <c r="D993" s="162">
        <v>33121737</v>
      </c>
      <c r="E993" s="162">
        <v>23529261.809999999</v>
      </c>
    </row>
    <row r="994" spans="3:5">
      <c r="C994" s="65" t="s">
        <v>1232</v>
      </c>
      <c r="D994" s="162">
        <v>2579928</v>
      </c>
      <c r="E994" s="162">
        <v>0</v>
      </c>
    </row>
    <row r="995" spans="3:5">
      <c r="C995" s="65" t="s">
        <v>1233</v>
      </c>
      <c r="D995" s="162">
        <v>223499064</v>
      </c>
      <c r="E995" s="162">
        <v>161508182.80000001</v>
      </c>
    </row>
    <row r="996" spans="3:5">
      <c r="C996" s="65" t="s">
        <v>1234</v>
      </c>
      <c r="D996" s="162">
        <v>1720224</v>
      </c>
      <c r="E996" s="162">
        <v>0</v>
      </c>
    </row>
    <row r="997" spans="3:5">
      <c r="C997" s="65" t="s">
        <v>1235</v>
      </c>
      <c r="D997" s="162">
        <v>805138</v>
      </c>
      <c r="E997" s="162">
        <v>0</v>
      </c>
    </row>
    <row r="998" spans="3:5">
      <c r="C998" s="65" t="s">
        <v>1236</v>
      </c>
      <c r="D998" s="162">
        <v>2792959</v>
      </c>
      <c r="E998" s="162">
        <v>0</v>
      </c>
    </row>
    <row r="999" spans="3:5">
      <c r="C999" s="65" t="s">
        <v>1237</v>
      </c>
      <c r="D999" s="162">
        <v>923196</v>
      </c>
      <c r="E999" s="162">
        <v>0</v>
      </c>
    </row>
    <row r="1000" spans="3:5">
      <c r="C1000" s="65" t="s">
        <v>1238</v>
      </c>
      <c r="D1000" s="162">
        <v>2579928</v>
      </c>
      <c r="E1000" s="162">
        <v>0</v>
      </c>
    </row>
    <row r="1001" spans="3:5">
      <c r="C1001" s="65" t="s">
        <v>1239</v>
      </c>
      <c r="D1001" s="162">
        <v>597164</v>
      </c>
      <c r="E1001" s="162">
        <v>0</v>
      </c>
    </row>
    <row r="1002" spans="3:5">
      <c r="C1002" s="65" t="s">
        <v>1240</v>
      </c>
      <c r="D1002" s="162">
        <v>53693227</v>
      </c>
      <c r="E1002" s="162">
        <v>44822840.18</v>
      </c>
    </row>
    <row r="1003" spans="3:5">
      <c r="C1003" s="65" t="s">
        <v>1241</v>
      </c>
      <c r="D1003" s="162">
        <v>923196</v>
      </c>
      <c r="E1003" s="162">
        <v>0</v>
      </c>
    </row>
    <row r="1004" spans="3:5">
      <c r="C1004" s="65" t="s">
        <v>1242</v>
      </c>
      <c r="D1004" s="162">
        <v>597164</v>
      </c>
      <c r="E1004" s="162">
        <v>0</v>
      </c>
    </row>
    <row r="1005" spans="3:5">
      <c r="C1005" s="65" t="s">
        <v>1243</v>
      </c>
      <c r="D1005" s="162">
        <v>9591650</v>
      </c>
      <c r="E1005" s="162">
        <v>0</v>
      </c>
    </row>
    <row r="1006" spans="3:5">
      <c r="C1006" s="65" t="s">
        <v>1244</v>
      </c>
      <c r="D1006" s="162">
        <v>1738075</v>
      </c>
      <c r="E1006" s="162">
        <v>0</v>
      </c>
    </row>
    <row r="1007" spans="3:5">
      <c r="C1007" s="65" t="s">
        <v>1245</v>
      </c>
      <c r="D1007" s="162">
        <v>13954365</v>
      </c>
      <c r="E1007" s="162">
        <v>0</v>
      </c>
    </row>
    <row r="1008" spans="3:5">
      <c r="C1008" s="65" t="s">
        <v>1246</v>
      </c>
      <c r="D1008" s="162">
        <v>2280776</v>
      </c>
      <c r="E1008" s="162">
        <v>0</v>
      </c>
    </row>
    <row r="1009" spans="3:5">
      <c r="C1009" s="65" t="s">
        <v>1247</v>
      </c>
      <c r="D1009" s="162">
        <v>4224262</v>
      </c>
      <c r="E1009" s="162">
        <v>0</v>
      </c>
    </row>
    <row r="1010" spans="3:5">
      <c r="C1010" s="65" t="s">
        <v>1248</v>
      </c>
      <c r="D1010" s="162">
        <v>1761878</v>
      </c>
      <c r="E1010" s="162">
        <v>0</v>
      </c>
    </row>
    <row r="1011" spans="3:5">
      <c r="C1011" s="65" t="s">
        <v>1249</v>
      </c>
      <c r="D1011" s="162">
        <v>4272721</v>
      </c>
      <c r="E1011" s="162">
        <v>0</v>
      </c>
    </row>
    <row r="1012" spans="3:5">
      <c r="C1012" s="65" t="s">
        <v>1250</v>
      </c>
      <c r="D1012" s="162">
        <v>2555844</v>
      </c>
      <c r="E1012" s="162">
        <v>0</v>
      </c>
    </row>
    <row r="1013" spans="3:5">
      <c r="C1013" s="65" t="s">
        <v>1251</v>
      </c>
      <c r="D1013" s="162">
        <v>2555842</v>
      </c>
      <c r="E1013" s="162">
        <v>0</v>
      </c>
    </row>
    <row r="1014" spans="3:5">
      <c r="C1014" s="65" t="s">
        <v>1252</v>
      </c>
      <c r="D1014" s="162">
        <v>2611503</v>
      </c>
      <c r="E1014" s="162">
        <v>0</v>
      </c>
    </row>
    <row r="1015" spans="3:5">
      <c r="C1015" s="65" t="s">
        <v>1253</v>
      </c>
      <c r="D1015" s="162">
        <v>2611503</v>
      </c>
      <c r="E1015" s="162">
        <v>0</v>
      </c>
    </row>
    <row r="1016" spans="3:5">
      <c r="C1016" s="65" t="s">
        <v>1254</v>
      </c>
      <c r="D1016" s="162">
        <v>0</v>
      </c>
      <c r="E1016" s="162">
        <v>0</v>
      </c>
    </row>
    <row r="1017" spans="3:5">
      <c r="C1017" s="65" t="s">
        <v>1255</v>
      </c>
      <c r="D1017" s="162">
        <v>4100000</v>
      </c>
      <c r="E1017" s="162">
        <v>0</v>
      </c>
    </row>
    <row r="1018" spans="3:5">
      <c r="C1018" s="65" t="s">
        <v>1256</v>
      </c>
      <c r="D1018" s="162">
        <v>575149</v>
      </c>
      <c r="E1018" s="162">
        <v>0</v>
      </c>
    </row>
    <row r="1019" spans="3:5">
      <c r="C1019" s="65" t="s">
        <v>1257</v>
      </c>
      <c r="D1019" s="162">
        <v>2555845</v>
      </c>
      <c r="E1019" s="162">
        <v>0</v>
      </c>
    </row>
    <row r="1020" spans="3:5">
      <c r="C1020" s="65" t="s">
        <v>1258</v>
      </c>
      <c r="D1020" s="162">
        <v>498000</v>
      </c>
      <c r="E1020" s="162">
        <v>0</v>
      </c>
    </row>
    <row r="1021" spans="3:5">
      <c r="C1021" s="118" t="s">
        <v>332</v>
      </c>
      <c r="D1021" s="162">
        <v>0</v>
      </c>
      <c r="E1021" s="162">
        <v>53736054.129999995</v>
      </c>
    </row>
    <row r="1022" spans="3:5">
      <c r="C1022" s="65" t="s">
        <v>1259</v>
      </c>
      <c r="D1022" s="162">
        <v>0</v>
      </c>
      <c r="E1022" s="162">
        <v>0</v>
      </c>
    </row>
    <row r="1023" spans="3:5">
      <c r="C1023" s="65" t="s">
        <v>1260</v>
      </c>
      <c r="D1023" s="162">
        <v>0</v>
      </c>
      <c r="E1023" s="162">
        <v>34133030.829999998</v>
      </c>
    </row>
    <row r="1024" spans="3:5">
      <c r="C1024" s="65" t="s">
        <v>1261</v>
      </c>
      <c r="D1024" s="162">
        <v>0</v>
      </c>
      <c r="E1024" s="162">
        <v>19603023.300000001</v>
      </c>
    </row>
    <row r="1025" spans="3:5">
      <c r="C1025" s="65" t="s">
        <v>1262</v>
      </c>
      <c r="D1025" s="162">
        <v>0</v>
      </c>
      <c r="E1025" s="162">
        <v>0</v>
      </c>
    </row>
    <row r="1026" spans="3:5">
      <c r="C1026" s="65" t="s">
        <v>1263</v>
      </c>
      <c r="D1026" s="162">
        <v>0</v>
      </c>
      <c r="E1026" s="162">
        <v>0</v>
      </c>
    </row>
    <row r="1027" spans="3:5">
      <c r="C1027" s="160" t="s">
        <v>356</v>
      </c>
      <c r="D1027" s="161">
        <v>835122585</v>
      </c>
      <c r="E1027" s="161">
        <v>404785927.87</v>
      </c>
    </row>
    <row r="1028" spans="3:5">
      <c r="C1028" s="118" t="s">
        <v>331</v>
      </c>
      <c r="D1028" s="162">
        <v>835122585</v>
      </c>
      <c r="E1028" s="162">
        <v>404785927.87</v>
      </c>
    </row>
    <row r="1029" spans="3:5">
      <c r="C1029" s="65" t="s">
        <v>1264</v>
      </c>
      <c r="D1029" s="162">
        <v>2030470</v>
      </c>
      <c r="E1029" s="162">
        <v>0</v>
      </c>
    </row>
    <row r="1030" spans="3:5">
      <c r="C1030" s="65" t="s">
        <v>1265</v>
      </c>
      <c r="D1030" s="162">
        <v>4617578</v>
      </c>
      <c r="E1030" s="162">
        <v>0</v>
      </c>
    </row>
    <row r="1031" spans="3:5">
      <c r="C1031" s="65" t="s">
        <v>1266</v>
      </c>
      <c r="D1031" s="162">
        <v>0</v>
      </c>
      <c r="E1031" s="162">
        <v>0</v>
      </c>
    </row>
    <row r="1032" spans="3:5">
      <c r="C1032" s="65" t="s">
        <v>1267</v>
      </c>
      <c r="D1032" s="162">
        <v>2030470</v>
      </c>
      <c r="E1032" s="162">
        <v>0</v>
      </c>
    </row>
    <row r="1033" spans="3:5">
      <c r="C1033" s="65" t="s">
        <v>1268</v>
      </c>
      <c r="D1033" s="162">
        <v>0</v>
      </c>
      <c r="E1033" s="162">
        <v>1984221.93</v>
      </c>
    </row>
    <row r="1034" spans="3:5">
      <c r="C1034" s="65" t="s">
        <v>1269</v>
      </c>
      <c r="D1034" s="162">
        <v>6731310</v>
      </c>
      <c r="E1034" s="162">
        <v>0</v>
      </c>
    </row>
    <row r="1035" spans="3:5">
      <c r="C1035" s="65" t="s">
        <v>1270</v>
      </c>
      <c r="D1035" s="162">
        <v>0</v>
      </c>
      <c r="E1035" s="162">
        <v>6159425.8899999997</v>
      </c>
    </row>
    <row r="1036" spans="3:5">
      <c r="C1036" s="65" t="s">
        <v>1271</v>
      </c>
      <c r="D1036" s="162">
        <v>1253439</v>
      </c>
      <c r="E1036" s="162">
        <v>0</v>
      </c>
    </row>
    <row r="1037" spans="3:5">
      <c r="C1037" s="65" t="s">
        <v>1272</v>
      </c>
      <c r="D1037" s="162">
        <v>0</v>
      </c>
      <c r="E1037" s="162">
        <v>2066856.61</v>
      </c>
    </row>
    <row r="1038" spans="3:5">
      <c r="C1038" s="65" t="s">
        <v>1273</v>
      </c>
      <c r="D1038" s="162">
        <v>1073222</v>
      </c>
      <c r="E1038" s="162">
        <v>3714372.2</v>
      </c>
    </row>
    <row r="1039" spans="3:5">
      <c r="C1039" s="65" t="s">
        <v>1274</v>
      </c>
      <c r="D1039" s="162">
        <v>2790925</v>
      </c>
      <c r="E1039" s="162">
        <v>0</v>
      </c>
    </row>
    <row r="1040" spans="3:5">
      <c r="C1040" s="65" t="s">
        <v>1275</v>
      </c>
      <c r="D1040" s="162">
        <v>2790925</v>
      </c>
      <c r="E1040" s="162">
        <v>0</v>
      </c>
    </row>
    <row r="1041" spans="3:5">
      <c r="C1041" s="65" t="s">
        <v>1276</v>
      </c>
      <c r="D1041" s="162">
        <v>777731</v>
      </c>
      <c r="E1041" s="162">
        <v>0</v>
      </c>
    </row>
    <row r="1042" spans="3:5">
      <c r="C1042" s="65" t="s">
        <v>1277</v>
      </c>
      <c r="D1042" s="162">
        <v>22315101</v>
      </c>
      <c r="E1042" s="162">
        <v>14221986.220000001</v>
      </c>
    </row>
    <row r="1043" spans="3:5">
      <c r="C1043" s="65" t="s">
        <v>1278</v>
      </c>
      <c r="D1043" s="162">
        <v>78916280</v>
      </c>
      <c r="E1043" s="162">
        <v>50343210.009999998</v>
      </c>
    </row>
    <row r="1044" spans="3:5">
      <c r="C1044" s="65" t="s">
        <v>1279</v>
      </c>
      <c r="D1044" s="162">
        <v>4081155</v>
      </c>
      <c r="E1044" s="162">
        <v>0</v>
      </c>
    </row>
    <row r="1045" spans="3:5">
      <c r="C1045" s="65" t="s">
        <v>1280</v>
      </c>
      <c r="D1045" s="162">
        <v>20000000</v>
      </c>
      <c r="E1045" s="162">
        <v>14898894.220000001</v>
      </c>
    </row>
    <row r="1046" spans="3:5">
      <c r="C1046" s="65" t="s">
        <v>1281</v>
      </c>
      <c r="D1046" s="162">
        <v>4125127</v>
      </c>
      <c r="E1046" s="162">
        <v>0</v>
      </c>
    </row>
    <row r="1047" spans="3:5">
      <c r="C1047" s="65" t="s">
        <v>1282</v>
      </c>
      <c r="D1047" s="162">
        <v>7364139</v>
      </c>
      <c r="E1047" s="162">
        <v>0</v>
      </c>
    </row>
    <row r="1048" spans="3:5">
      <c r="C1048" s="65" t="s">
        <v>1283</v>
      </c>
      <c r="D1048" s="162">
        <v>5848496</v>
      </c>
      <c r="E1048" s="162">
        <v>0</v>
      </c>
    </row>
    <row r="1049" spans="3:5">
      <c r="C1049" s="65" t="s">
        <v>1284</v>
      </c>
      <c r="D1049" s="162">
        <v>4125127</v>
      </c>
      <c r="E1049" s="162">
        <v>0</v>
      </c>
    </row>
    <row r="1050" spans="3:5">
      <c r="C1050" s="65" t="s">
        <v>1285</v>
      </c>
      <c r="D1050" s="162">
        <v>1411678</v>
      </c>
      <c r="E1050" s="162">
        <v>0</v>
      </c>
    </row>
    <row r="1051" spans="3:5">
      <c r="C1051" s="65" t="s">
        <v>1286</v>
      </c>
      <c r="D1051" s="162">
        <v>2080338</v>
      </c>
      <c r="E1051" s="162">
        <v>0</v>
      </c>
    </row>
    <row r="1052" spans="3:5">
      <c r="C1052" s="65" t="s">
        <v>1287</v>
      </c>
      <c r="D1052" s="162">
        <v>1901132</v>
      </c>
      <c r="E1052" s="162">
        <v>0</v>
      </c>
    </row>
    <row r="1053" spans="3:5">
      <c r="C1053" s="65" t="s">
        <v>1288</v>
      </c>
      <c r="D1053" s="162">
        <v>2589059</v>
      </c>
      <c r="E1053" s="162">
        <v>0</v>
      </c>
    </row>
    <row r="1054" spans="3:5">
      <c r="C1054" s="65" t="s">
        <v>1289</v>
      </c>
      <c r="D1054" s="162">
        <v>22105301</v>
      </c>
      <c r="E1054" s="162">
        <v>19482797.210000001</v>
      </c>
    </row>
    <row r="1055" spans="3:5">
      <c r="C1055" s="65" t="s">
        <v>1290</v>
      </c>
      <c r="D1055" s="162">
        <v>5881088</v>
      </c>
      <c r="E1055" s="162">
        <v>0</v>
      </c>
    </row>
    <row r="1056" spans="3:5">
      <c r="C1056" s="65" t="s">
        <v>1291</v>
      </c>
      <c r="D1056" s="162">
        <v>3000000</v>
      </c>
      <c r="E1056" s="162">
        <v>0</v>
      </c>
    </row>
    <row r="1057" spans="3:5">
      <c r="C1057" s="65" t="s">
        <v>1292</v>
      </c>
      <c r="D1057" s="162">
        <v>5404360</v>
      </c>
      <c r="E1057" s="162">
        <v>3089463.31</v>
      </c>
    </row>
    <row r="1058" spans="3:5">
      <c r="C1058" s="65" t="s">
        <v>1293</v>
      </c>
      <c r="D1058" s="162">
        <v>1759695</v>
      </c>
      <c r="E1058" s="162">
        <v>0</v>
      </c>
    </row>
    <row r="1059" spans="3:5">
      <c r="C1059" s="65" t="s">
        <v>1294</v>
      </c>
      <c r="D1059" s="162">
        <v>5881088</v>
      </c>
      <c r="E1059" s="162">
        <v>0</v>
      </c>
    </row>
    <row r="1060" spans="3:5">
      <c r="C1060" s="65" t="s">
        <v>1295</v>
      </c>
      <c r="D1060" s="162">
        <v>1104373</v>
      </c>
      <c r="E1060" s="162">
        <v>0</v>
      </c>
    </row>
    <row r="1061" spans="3:5">
      <c r="C1061" s="65" t="s">
        <v>1296</v>
      </c>
      <c r="D1061" s="162">
        <v>4076234</v>
      </c>
      <c r="E1061" s="162">
        <v>0</v>
      </c>
    </row>
    <row r="1062" spans="3:5">
      <c r="C1062" s="65" t="s">
        <v>1297</v>
      </c>
      <c r="D1062" s="162">
        <v>0</v>
      </c>
      <c r="E1062" s="162">
        <v>0</v>
      </c>
    </row>
    <row r="1063" spans="3:5">
      <c r="C1063" s="65" t="s">
        <v>1298</v>
      </c>
      <c r="D1063" s="162">
        <v>4076234</v>
      </c>
      <c r="E1063" s="162">
        <v>0</v>
      </c>
    </row>
    <row r="1064" spans="3:5">
      <c r="C1064" s="65" t="s">
        <v>1299</v>
      </c>
      <c r="D1064" s="162">
        <v>2080338</v>
      </c>
      <c r="E1064" s="162">
        <v>0</v>
      </c>
    </row>
    <row r="1065" spans="3:5">
      <c r="C1065" s="65" t="s">
        <v>1300</v>
      </c>
      <c r="D1065" s="162">
        <v>779923</v>
      </c>
      <c r="E1065" s="162">
        <v>0</v>
      </c>
    </row>
    <row r="1066" spans="3:5">
      <c r="C1066" s="65" t="s">
        <v>1301</v>
      </c>
      <c r="D1066" s="162">
        <v>1769301</v>
      </c>
      <c r="E1066" s="162">
        <v>0</v>
      </c>
    </row>
    <row r="1067" spans="3:5">
      <c r="C1067" s="65" t="s">
        <v>1302</v>
      </c>
      <c r="D1067" s="162">
        <v>779923</v>
      </c>
      <c r="E1067" s="162">
        <v>0</v>
      </c>
    </row>
    <row r="1068" spans="3:5">
      <c r="C1068" s="65" t="s">
        <v>1303</v>
      </c>
      <c r="D1068" s="162">
        <v>779923</v>
      </c>
      <c r="E1068" s="162">
        <v>0</v>
      </c>
    </row>
    <row r="1069" spans="3:5">
      <c r="C1069" s="65" t="s">
        <v>1304</v>
      </c>
      <c r="D1069" s="162">
        <v>141034127</v>
      </c>
      <c r="E1069" s="162">
        <v>22751596.75</v>
      </c>
    </row>
    <row r="1070" spans="3:5">
      <c r="C1070" s="65" t="s">
        <v>1305</v>
      </c>
      <c r="D1070" s="162">
        <v>3856383</v>
      </c>
      <c r="E1070" s="162">
        <v>0</v>
      </c>
    </row>
    <row r="1071" spans="3:5">
      <c r="C1071" s="65" t="s">
        <v>1306</v>
      </c>
      <c r="D1071" s="162">
        <v>46924815</v>
      </c>
      <c r="E1071" s="162">
        <v>28551462.559999999</v>
      </c>
    </row>
    <row r="1072" spans="3:5">
      <c r="C1072" s="65" t="s">
        <v>1307</v>
      </c>
      <c r="D1072" s="162">
        <v>5499812</v>
      </c>
      <c r="E1072" s="162">
        <v>0</v>
      </c>
    </row>
    <row r="1073" spans="3:5">
      <c r="C1073" s="65" t="s">
        <v>1308</v>
      </c>
      <c r="D1073" s="162">
        <v>38071704</v>
      </c>
      <c r="E1073" s="162">
        <v>22642007.469999999</v>
      </c>
    </row>
    <row r="1074" spans="3:5">
      <c r="C1074" s="65" t="s">
        <v>1309</v>
      </c>
      <c r="D1074" s="162">
        <v>3850402</v>
      </c>
      <c r="E1074" s="162">
        <v>0</v>
      </c>
    </row>
    <row r="1075" spans="3:5">
      <c r="C1075" s="65" t="s">
        <v>1310</v>
      </c>
      <c r="D1075" s="162">
        <v>4783393</v>
      </c>
      <c r="E1075" s="162">
        <v>0</v>
      </c>
    </row>
    <row r="1076" spans="3:5">
      <c r="C1076" s="65" t="s">
        <v>1311</v>
      </c>
      <c r="D1076" s="162">
        <v>1376080</v>
      </c>
      <c r="E1076" s="162">
        <v>0</v>
      </c>
    </row>
    <row r="1077" spans="3:5">
      <c r="C1077" s="65" t="s">
        <v>1312</v>
      </c>
      <c r="D1077" s="162">
        <v>5881087</v>
      </c>
      <c r="E1077" s="162">
        <v>0</v>
      </c>
    </row>
    <row r="1078" spans="3:5">
      <c r="C1078" s="65" t="s">
        <v>1313</v>
      </c>
      <c r="D1078" s="162">
        <v>9721888</v>
      </c>
      <c r="E1078" s="162">
        <v>0</v>
      </c>
    </row>
    <row r="1079" spans="3:5">
      <c r="C1079" s="65" t="s">
        <v>1314</v>
      </c>
      <c r="D1079" s="162">
        <v>10000000</v>
      </c>
      <c r="E1079" s="162">
        <v>0</v>
      </c>
    </row>
    <row r="1080" spans="3:5">
      <c r="C1080" s="65" t="s">
        <v>1315</v>
      </c>
      <c r="D1080" s="162">
        <v>4076234</v>
      </c>
      <c r="E1080" s="162">
        <v>0</v>
      </c>
    </row>
    <row r="1081" spans="3:5">
      <c r="C1081" s="65" t="s">
        <v>1316</v>
      </c>
      <c r="D1081" s="162">
        <v>4076234</v>
      </c>
      <c r="E1081" s="162">
        <v>0</v>
      </c>
    </row>
    <row r="1082" spans="3:5">
      <c r="C1082" s="65" t="s">
        <v>1317</v>
      </c>
      <c r="D1082" s="162">
        <v>5881088</v>
      </c>
      <c r="E1082" s="162">
        <v>0</v>
      </c>
    </row>
    <row r="1083" spans="3:5">
      <c r="C1083" s="65" t="s">
        <v>1318</v>
      </c>
      <c r="D1083" s="162">
        <v>5963974</v>
      </c>
      <c r="E1083" s="162">
        <v>0</v>
      </c>
    </row>
    <row r="1084" spans="3:5">
      <c r="C1084" s="65" t="s">
        <v>1319</v>
      </c>
      <c r="D1084" s="162">
        <v>26126598</v>
      </c>
      <c r="E1084" s="162">
        <v>590973.29</v>
      </c>
    </row>
    <row r="1085" spans="3:5">
      <c r="C1085" s="65" t="s">
        <v>1320</v>
      </c>
      <c r="D1085" s="162">
        <v>61031571</v>
      </c>
      <c r="E1085" s="162">
        <v>55786429.340000004</v>
      </c>
    </row>
    <row r="1086" spans="3:5">
      <c r="C1086" s="65" t="s">
        <v>1321</v>
      </c>
      <c r="D1086" s="162">
        <v>5963974</v>
      </c>
      <c r="E1086" s="162">
        <v>0</v>
      </c>
    </row>
    <row r="1087" spans="3:5">
      <c r="C1087" s="65" t="s">
        <v>1322</v>
      </c>
      <c r="D1087" s="162">
        <v>4073271</v>
      </c>
      <c r="E1087" s="162">
        <v>0</v>
      </c>
    </row>
    <row r="1088" spans="3:5">
      <c r="C1088" s="65" t="s">
        <v>1323</v>
      </c>
      <c r="D1088" s="162">
        <v>15000000</v>
      </c>
      <c r="E1088" s="162">
        <v>8351196.2000000002</v>
      </c>
    </row>
    <row r="1089" spans="3:5">
      <c r="C1089" s="65" t="s">
        <v>1324</v>
      </c>
      <c r="D1089" s="162">
        <v>9000000</v>
      </c>
      <c r="E1089" s="162">
        <v>0</v>
      </c>
    </row>
    <row r="1090" spans="3:5">
      <c r="C1090" s="65" t="s">
        <v>1325</v>
      </c>
      <c r="D1090" s="162">
        <v>183602467</v>
      </c>
      <c r="E1090" s="162">
        <v>144758291.94</v>
      </c>
    </row>
    <row r="1091" spans="3:5">
      <c r="C1091" s="65" t="s">
        <v>1326</v>
      </c>
      <c r="D1091" s="162">
        <v>498000</v>
      </c>
      <c r="E1091" s="162">
        <v>0</v>
      </c>
    </row>
    <row r="1092" spans="3:5">
      <c r="C1092" s="65" t="s">
        <v>1327</v>
      </c>
      <c r="D1092" s="162">
        <v>0</v>
      </c>
      <c r="E1092" s="162">
        <v>354769.25</v>
      </c>
    </row>
    <row r="1093" spans="3:5">
      <c r="C1093" s="65" t="s">
        <v>1328</v>
      </c>
      <c r="D1093" s="162">
        <v>498000</v>
      </c>
      <c r="E1093" s="162">
        <v>0</v>
      </c>
    </row>
    <row r="1094" spans="3:5">
      <c r="C1094" s="65" t="s">
        <v>1329</v>
      </c>
      <c r="D1094" s="162">
        <v>0</v>
      </c>
      <c r="E1094" s="162">
        <v>5037973.47</v>
      </c>
    </row>
    <row r="1095" spans="3:5">
      <c r="C1095" s="65" t="s">
        <v>1330</v>
      </c>
      <c r="D1095" s="162">
        <v>0</v>
      </c>
      <c r="E1095" s="162">
        <v>0</v>
      </c>
    </row>
    <row r="1096" spans="3:5">
      <c r="C1096" s="160" t="s">
        <v>357</v>
      </c>
      <c r="D1096" s="161">
        <v>1670250027</v>
      </c>
      <c r="E1096" s="161">
        <v>565945761.21999991</v>
      </c>
    </row>
    <row r="1097" spans="3:5">
      <c r="C1097" s="118" t="s">
        <v>331</v>
      </c>
      <c r="D1097" s="162">
        <v>1328199092</v>
      </c>
      <c r="E1097" s="162">
        <v>522377158.22999996</v>
      </c>
    </row>
    <row r="1098" spans="3:5">
      <c r="C1098" s="65" t="s">
        <v>1331</v>
      </c>
      <c r="D1098" s="162">
        <v>21411478</v>
      </c>
      <c r="E1098" s="162">
        <v>0</v>
      </c>
    </row>
    <row r="1099" spans="3:5">
      <c r="C1099" s="65" t="s">
        <v>1332</v>
      </c>
      <c r="D1099" s="162">
        <v>44000000</v>
      </c>
      <c r="E1099" s="162">
        <v>0</v>
      </c>
    </row>
    <row r="1100" spans="3:5">
      <c r="C1100" s="65" t="s">
        <v>1333</v>
      </c>
      <c r="D1100" s="162">
        <v>1111230</v>
      </c>
      <c r="E1100" s="162">
        <v>0</v>
      </c>
    </row>
    <row r="1101" spans="3:5">
      <c r="C1101" s="65" t="s">
        <v>1918</v>
      </c>
      <c r="D1101" s="162">
        <v>0</v>
      </c>
      <c r="E1101" s="162">
        <v>0</v>
      </c>
    </row>
    <row r="1102" spans="3:5">
      <c r="C1102" s="65" t="s">
        <v>1334</v>
      </c>
      <c r="D1102" s="162">
        <v>0</v>
      </c>
      <c r="E1102" s="162">
        <v>0</v>
      </c>
    </row>
    <row r="1103" spans="3:5">
      <c r="C1103" s="65" t="s">
        <v>1335</v>
      </c>
      <c r="D1103" s="162">
        <v>8000000</v>
      </c>
      <c r="E1103" s="162">
        <v>0</v>
      </c>
    </row>
    <row r="1104" spans="3:5">
      <c r="C1104" s="65" t="s">
        <v>1336</v>
      </c>
      <c r="D1104" s="162">
        <v>5001203</v>
      </c>
      <c r="E1104" s="162">
        <v>0</v>
      </c>
    </row>
    <row r="1105" spans="3:5">
      <c r="C1105" s="65" t="s">
        <v>1337</v>
      </c>
      <c r="D1105" s="162">
        <v>7256885</v>
      </c>
      <c r="E1105" s="162">
        <v>0</v>
      </c>
    </row>
    <row r="1106" spans="3:5">
      <c r="C1106" s="65" t="s">
        <v>1338</v>
      </c>
      <c r="D1106" s="162">
        <v>430669</v>
      </c>
      <c r="E1106" s="162">
        <v>0</v>
      </c>
    </row>
    <row r="1107" spans="3:5">
      <c r="C1107" s="65" t="s">
        <v>1339</v>
      </c>
      <c r="D1107" s="162">
        <v>9831681</v>
      </c>
      <c r="E1107" s="162">
        <v>0</v>
      </c>
    </row>
    <row r="1108" spans="3:5">
      <c r="C1108" s="65" t="s">
        <v>1340</v>
      </c>
      <c r="D1108" s="162">
        <v>4989515</v>
      </c>
      <c r="E1108" s="162">
        <v>431088.88</v>
      </c>
    </row>
    <row r="1109" spans="3:5">
      <c r="C1109" s="65" t="s">
        <v>1341</v>
      </c>
      <c r="D1109" s="162">
        <v>7804941</v>
      </c>
      <c r="E1109" s="162">
        <v>5000000</v>
      </c>
    </row>
    <row r="1110" spans="3:5">
      <c r="C1110" s="65" t="s">
        <v>1342</v>
      </c>
      <c r="D1110" s="162">
        <v>3386383</v>
      </c>
      <c r="E1110" s="162">
        <v>0</v>
      </c>
    </row>
    <row r="1111" spans="3:5">
      <c r="C1111" s="65" t="s">
        <v>1343</v>
      </c>
      <c r="D1111" s="162">
        <v>56402241</v>
      </c>
      <c r="E1111" s="162">
        <v>0</v>
      </c>
    </row>
    <row r="1112" spans="3:5">
      <c r="C1112" s="65" t="s">
        <v>1344</v>
      </c>
      <c r="D1112" s="162">
        <v>19404819</v>
      </c>
      <c r="E1112" s="162">
        <v>0</v>
      </c>
    </row>
    <row r="1113" spans="3:5">
      <c r="C1113" s="65" t="s">
        <v>1345</v>
      </c>
      <c r="D1113" s="162">
        <v>5000000</v>
      </c>
      <c r="E1113" s="162">
        <v>0</v>
      </c>
    </row>
    <row r="1114" spans="3:5">
      <c r="C1114" s="65" t="s">
        <v>1346</v>
      </c>
      <c r="D1114" s="162">
        <v>1170135</v>
      </c>
      <c r="E1114" s="162">
        <v>0</v>
      </c>
    </row>
    <row r="1115" spans="3:5">
      <c r="C1115" s="65" t="s">
        <v>1347</v>
      </c>
      <c r="D1115" s="162">
        <v>16594591</v>
      </c>
      <c r="E1115" s="162">
        <v>0</v>
      </c>
    </row>
    <row r="1116" spans="3:5">
      <c r="C1116" s="65" t="s">
        <v>1348</v>
      </c>
      <c r="D1116" s="162">
        <v>2469363</v>
      </c>
      <c r="E1116" s="162">
        <v>0</v>
      </c>
    </row>
    <row r="1117" spans="3:5">
      <c r="C1117" s="65" t="s">
        <v>1349</v>
      </c>
      <c r="D1117" s="162">
        <v>5042740</v>
      </c>
      <c r="E1117" s="162">
        <v>0</v>
      </c>
    </row>
    <row r="1118" spans="3:5">
      <c r="C1118" s="65" t="s">
        <v>1350</v>
      </c>
      <c r="D1118" s="162">
        <v>111166406</v>
      </c>
      <c r="E1118" s="162">
        <v>55909652.640000001</v>
      </c>
    </row>
    <row r="1119" spans="3:5">
      <c r="C1119" s="65" t="s">
        <v>1351</v>
      </c>
      <c r="D1119" s="162">
        <v>56720062</v>
      </c>
      <c r="E1119" s="162">
        <v>37895348.479999997</v>
      </c>
    </row>
    <row r="1120" spans="3:5">
      <c r="C1120" s="65" t="s">
        <v>1352</v>
      </c>
      <c r="D1120" s="162">
        <v>5525987</v>
      </c>
      <c r="E1120" s="162">
        <v>0</v>
      </c>
    </row>
    <row r="1121" spans="3:5">
      <c r="C1121" s="65" t="s">
        <v>1353</v>
      </c>
      <c r="D1121" s="162">
        <v>40942547</v>
      </c>
      <c r="E1121" s="162">
        <v>33491436.850000001</v>
      </c>
    </row>
    <row r="1122" spans="3:5">
      <c r="C1122" s="65" t="s">
        <v>1354</v>
      </c>
      <c r="D1122" s="162">
        <v>6669416</v>
      </c>
      <c r="E1122" s="162">
        <v>0</v>
      </c>
    </row>
    <row r="1123" spans="3:5">
      <c r="C1123" s="65" t="s">
        <v>1355</v>
      </c>
      <c r="D1123" s="162">
        <v>30000000</v>
      </c>
      <c r="E1123" s="162">
        <v>32440877.989999998</v>
      </c>
    </row>
    <row r="1124" spans="3:5">
      <c r="C1124" s="65" t="s">
        <v>1356</v>
      </c>
      <c r="D1124" s="162">
        <v>103374369</v>
      </c>
      <c r="E1124" s="162">
        <v>24561657.440000001</v>
      </c>
    </row>
    <row r="1125" spans="3:5">
      <c r="C1125" s="65" t="s">
        <v>1357</v>
      </c>
      <c r="D1125" s="162">
        <v>13511580</v>
      </c>
      <c r="E1125" s="162">
        <v>4050300.38</v>
      </c>
    </row>
    <row r="1126" spans="3:5">
      <c r="C1126" s="65" t="s">
        <v>1358</v>
      </c>
      <c r="D1126" s="162">
        <v>538658</v>
      </c>
      <c r="E1126" s="162">
        <v>0</v>
      </c>
    </row>
    <row r="1127" spans="3:5">
      <c r="C1127" s="65" t="s">
        <v>1359</v>
      </c>
      <c r="D1127" s="162">
        <v>67056947</v>
      </c>
      <c r="E1127" s="162">
        <v>6519592.0700000003</v>
      </c>
    </row>
    <row r="1128" spans="3:5">
      <c r="C1128" s="65" t="s">
        <v>1360</v>
      </c>
      <c r="D1128" s="162">
        <v>155656045</v>
      </c>
      <c r="E1128" s="162">
        <v>80014001.349999994</v>
      </c>
    </row>
    <row r="1129" spans="3:5">
      <c r="C1129" s="65" t="s">
        <v>1361</v>
      </c>
      <c r="D1129" s="162">
        <v>8000000</v>
      </c>
      <c r="E1129" s="162">
        <v>0</v>
      </c>
    </row>
    <row r="1130" spans="3:5">
      <c r="C1130" s="65" t="s">
        <v>1362</v>
      </c>
      <c r="D1130" s="162">
        <v>230794055</v>
      </c>
      <c r="E1130" s="162">
        <v>67984257</v>
      </c>
    </row>
    <row r="1131" spans="3:5">
      <c r="C1131" s="65" t="s">
        <v>1363</v>
      </c>
      <c r="D1131" s="162">
        <v>103935146</v>
      </c>
      <c r="E1131" s="162">
        <v>89665079.75999999</v>
      </c>
    </row>
    <row r="1132" spans="3:5">
      <c r="C1132" s="65" t="s">
        <v>1364</v>
      </c>
      <c r="D1132" s="162">
        <v>135000000</v>
      </c>
      <c r="E1132" s="162">
        <v>84413865.390000001</v>
      </c>
    </row>
    <row r="1133" spans="3:5">
      <c r="C1133" s="65" t="s">
        <v>1365</v>
      </c>
      <c r="D1133" s="162">
        <v>40000000</v>
      </c>
      <c r="E1133" s="162">
        <v>0</v>
      </c>
    </row>
    <row r="1134" spans="3:5">
      <c r="C1134" s="118" t="s">
        <v>332</v>
      </c>
      <c r="D1134" s="162">
        <v>67749732</v>
      </c>
      <c r="E1134" s="162">
        <v>43568602.989999995</v>
      </c>
    </row>
    <row r="1135" spans="3:5">
      <c r="C1135" s="65" t="s">
        <v>1366</v>
      </c>
      <c r="D1135" s="162">
        <v>57208005</v>
      </c>
      <c r="E1135" s="162">
        <v>33193223.609999999</v>
      </c>
    </row>
    <row r="1136" spans="3:5">
      <c r="C1136" s="65" t="s">
        <v>1367</v>
      </c>
      <c r="D1136" s="162">
        <v>3555960</v>
      </c>
      <c r="E1136" s="162">
        <v>0</v>
      </c>
    </row>
    <row r="1137" spans="3:5">
      <c r="C1137" s="65" t="s">
        <v>1368</v>
      </c>
      <c r="D1137" s="162">
        <v>6985767</v>
      </c>
      <c r="E1137" s="162">
        <v>0</v>
      </c>
    </row>
    <row r="1138" spans="3:5">
      <c r="C1138" s="65" t="s">
        <v>1369</v>
      </c>
      <c r="D1138" s="162">
        <v>0</v>
      </c>
      <c r="E1138" s="162">
        <v>10375379.379999999</v>
      </c>
    </row>
    <row r="1139" spans="3:5">
      <c r="C1139" s="118" t="s">
        <v>334</v>
      </c>
      <c r="D1139" s="162">
        <v>274301203</v>
      </c>
      <c r="E1139" s="162">
        <v>0</v>
      </c>
    </row>
    <row r="1140" spans="3:5">
      <c r="C1140" s="65" t="s">
        <v>1370</v>
      </c>
      <c r="D1140" s="162">
        <v>274301203</v>
      </c>
      <c r="E1140" s="162">
        <v>0</v>
      </c>
    </row>
    <row r="1141" spans="3:5">
      <c r="C1141" s="160" t="s">
        <v>358</v>
      </c>
      <c r="D1141" s="161">
        <v>4088437272</v>
      </c>
      <c r="E1141" s="161">
        <v>893134676.94000006</v>
      </c>
    </row>
    <row r="1142" spans="3:5">
      <c r="C1142" s="118" t="s">
        <v>331</v>
      </c>
      <c r="D1142" s="162">
        <v>691977336</v>
      </c>
      <c r="E1142" s="162">
        <v>316218417.20999998</v>
      </c>
    </row>
    <row r="1143" spans="3:5">
      <c r="C1143" s="65" t="s">
        <v>1371</v>
      </c>
      <c r="D1143" s="162">
        <v>34603615</v>
      </c>
      <c r="E1143" s="162">
        <v>0</v>
      </c>
    </row>
    <row r="1144" spans="3:5">
      <c r="C1144" s="65" t="s">
        <v>1372</v>
      </c>
      <c r="D1144" s="162">
        <v>21000000</v>
      </c>
      <c r="E1144" s="162">
        <v>14132285.48</v>
      </c>
    </row>
    <row r="1145" spans="3:5">
      <c r="C1145" s="65" t="s">
        <v>1373</v>
      </c>
      <c r="D1145" s="162">
        <v>73507758</v>
      </c>
      <c r="E1145" s="162">
        <v>0</v>
      </c>
    </row>
    <row r="1146" spans="3:5">
      <c r="C1146" s="65" t="s">
        <v>1374</v>
      </c>
      <c r="D1146" s="162">
        <v>84027878</v>
      </c>
      <c r="E1146" s="162">
        <v>86056891.719999999</v>
      </c>
    </row>
    <row r="1147" spans="3:5">
      <c r="C1147" s="65" t="s">
        <v>1375</v>
      </c>
      <c r="D1147" s="162">
        <v>51610779</v>
      </c>
      <c r="E1147" s="162">
        <v>0</v>
      </c>
    </row>
    <row r="1148" spans="3:5">
      <c r="C1148" s="65" t="s">
        <v>1376</v>
      </c>
      <c r="D1148" s="162">
        <v>2542220</v>
      </c>
      <c r="E1148" s="162">
        <v>0</v>
      </c>
    </row>
    <row r="1149" spans="3:5">
      <c r="C1149" s="65" t="s">
        <v>1377</v>
      </c>
      <c r="D1149" s="162">
        <v>2542220</v>
      </c>
      <c r="E1149" s="162">
        <v>0</v>
      </c>
    </row>
    <row r="1150" spans="3:5">
      <c r="C1150" s="65" t="s">
        <v>1378</v>
      </c>
      <c r="D1150" s="162">
        <v>2523769</v>
      </c>
      <c r="E1150" s="162">
        <v>0</v>
      </c>
    </row>
    <row r="1151" spans="3:5">
      <c r="C1151" s="65" t="s">
        <v>1379</v>
      </c>
      <c r="D1151" s="162">
        <v>6071992</v>
      </c>
      <c r="E1151" s="162">
        <v>0</v>
      </c>
    </row>
    <row r="1152" spans="3:5">
      <c r="C1152" s="65" t="s">
        <v>1380</v>
      </c>
      <c r="D1152" s="162">
        <v>3689328</v>
      </c>
      <c r="E1152" s="162">
        <v>0</v>
      </c>
    </row>
    <row r="1153" spans="3:5">
      <c r="C1153" s="65" t="s">
        <v>1381</v>
      </c>
      <c r="D1153" s="162">
        <v>3689328</v>
      </c>
      <c r="E1153" s="162">
        <v>0</v>
      </c>
    </row>
    <row r="1154" spans="3:5">
      <c r="C1154" s="65" t="s">
        <v>1382</v>
      </c>
      <c r="D1154" s="162">
        <v>3689328</v>
      </c>
      <c r="E1154" s="162">
        <v>0</v>
      </c>
    </row>
    <row r="1155" spans="3:5">
      <c r="C1155" s="65" t="s">
        <v>1383</v>
      </c>
      <c r="D1155" s="162">
        <v>2523767</v>
      </c>
      <c r="E1155" s="162">
        <v>0</v>
      </c>
    </row>
    <row r="1156" spans="3:5">
      <c r="C1156" s="65" t="s">
        <v>1384</v>
      </c>
      <c r="D1156" s="162">
        <v>3689328</v>
      </c>
      <c r="E1156" s="162">
        <v>0</v>
      </c>
    </row>
    <row r="1157" spans="3:5">
      <c r="C1157" s="65" t="s">
        <v>1385</v>
      </c>
      <c r="D1157" s="162">
        <v>3689328</v>
      </c>
      <c r="E1157" s="162">
        <v>0</v>
      </c>
    </row>
    <row r="1158" spans="3:5">
      <c r="C1158" s="65" t="s">
        <v>1386</v>
      </c>
      <c r="D1158" s="162">
        <v>3689328</v>
      </c>
      <c r="E1158" s="162">
        <v>0</v>
      </c>
    </row>
    <row r="1159" spans="3:5">
      <c r="C1159" s="65" t="s">
        <v>1387</v>
      </c>
      <c r="D1159" s="162">
        <v>1407491</v>
      </c>
      <c r="E1159" s="162">
        <v>0</v>
      </c>
    </row>
    <row r="1160" spans="3:5">
      <c r="C1160" s="65" t="s">
        <v>1388</v>
      </c>
      <c r="D1160" s="162">
        <v>2113557</v>
      </c>
      <c r="E1160" s="162">
        <v>0</v>
      </c>
    </row>
    <row r="1161" spans="3:5">
      <c r="C1161" s="65" t="s">
        <v>1389</v>
      </c>
      <c r="D1161" s="162">
        <v>5103177</v>
      </c>
      <c r="E1161" s="162">
        <v>0</v>
      </c>
    </row>
    <row r="1162" spans="3:5">
      <c r="C1162" s="65" t="s">
        <v>1390</v>
      </c>
      <c r="D1162" s="162">
        <v>6071992</v>
      </c>
      <c r="E1162" s="162">
        <v>0</v>
      </c>
    </row>
    <row r="1163" spans="3:5">
      <c r="C1163" s="65" t="s">
        <v>1391</v>
      </c>
      <c r="D1163" s="162">
        <v>3609752</v>
      </c>
      <c r="E1163" s="162">
        <v>0</v>
      </c>
    </row>
    <row r="1164" spans="3:5">
      <c r="C1164" s="65" t="s">
        <v>1392</v>
      </c>
      <c r="D1164" s="162">
        <v>3689328</v>
      </c>
      <c r="E1164" s="162">
        <v>0</v>
      </c>
    </row>
    <row r="1165" spans="3:5">
      <c r="C1165" s="65" t="s">
        <v>1393</v>
      </c>
      <c r="D1165" s="162">
        <v>59238928</v>
      </c>
      <c r="E1165" s="162">
        <v>38654605.579999998</v>
      </c>
    </row>
    <row r="1166" spans="3:5">
      <c r="C1166" s="65" t="s">
        <v>1394</v>
      </c>
      <c r="D1166" s="162">
        <v>92860473</v>
      </c>
      <c r="E1166" s="162">
        <v>60861448.5</v>
      </c>
    </row>
    <row r="1167" spans="3:5">
      <c r="C1167" s="65" t="s">
        <v>1395</v>
      </c>
      <c r="D1167" s="162">
        <v>3689328</v>
      </c>
      <c r="E1167" s="162">
        <v>0</v>
      </c>
    </row>
    <row r="1168" spans="3:5">
      <c r="C1168" s="65" t="s">
        <v>1396</v>
      </c>
      <c r="D1168" s="162">
        <v>6071992</v>
      </c>
      <c r="E1168" s="162">
        <v>0</v>
      </c>
    </row>
    <row r="1169" spans="3:5">
      <c r="C1169" s="65" t="s">
        <v>1397</v>
      </c>
      <c r="D1169" s="162">
        <v>57592521</v>
      </c>
      <c r="E1169" s="162">
        <v>34124763</v>
      </c>
    </row>
    <row r="1170" spans="3:5">
      <c r="C1170" s="65" t="s">
        <v>1899</v>
      </c>
      <c r="D1170" s="162">
        <v>0</v>
      </c>
      <c r="E1170" s="162">
        <v>5743548.4500000002</v>
      </c>
    </row>
    <row r="1171" spans="3:5">
      <c r="C1171" s="65" t="s">
        <v>1398</v>
      </c>
      <c r="D1171" s="162">
        <v>10000000</v>
      </c>
      <c r="E1171" s="162">
        <v>0</v>
      </c>
    </row>
    <row r="1172" spans="3:5">
      <c r="C1172" s="65" t="s">
        <v>1399</v>
      </c>
      <c r="D1172" s="162">
        <v>137438831</v>
      </c>
      <c r="E1172" s="162">
        <v>76644874.480000004</v>
      </c>
    </row>
    <row r="1173" spans="3:5">
      <c r="C1173" s="118" t="s">
        <v>332</v>
      </c>
      <c r="D1173" s="162">
        <v>240959936</v>
      </c>
      <c r="E1173" s="162">
        <v>50503325.159999996</v>
      </c>
    </row>
    <row r="1174" spans="3:5">
      <c r="C1174" s="65" t="s">
        <v>1400</v>
      </c>
      <c r="D1174" s="162">
        <v>207951833</v>
      </c>
      <c r="E1174" s="162">
        <v>22147719.149999999</v>
      </c>
    </row>
    <row r="1175" spans="3:5">
      <c r="C1175" s="65" t="s">
        <v>1401</v>
      </c>
      <c r="D1175" s="162">
        <v>33008103</v>
      </c>
      <c r="E1175" s="162">
        <v>28355606.010000002</v>
      </c>
    </row>
    <row r="1176" spans="3:5">
      <c r="C1176" s="118" t="s">
        <v>333</v>
      </c>
      <c r="D1176" s="162">
        <v>0</v>
      </c>
      <c r="E1176" s="162">
        <v>13394340.99</v>
      </c>
    </row>
    <row r="1177" spans="3:5">
      <c r="C1177" s="65" t="s">
        <v>1374</v>
      </c>
      <c r="D1177" s="162">
        <v>0</v>
      </c>
      <c r="E1177" s="162">
        <v>13394340.99</v>
      </c>
    </row>
    <row r="1178" spans="3:5">
      <c r="C1178" s="118" t="s">
        <v>334</v>
      </c>
      <c r="D1178" s="162">
        <v>3155500000</v>
      </c>
      <c r="E1178" s="162">
        <v>513018593.58000004</v>
      </c>
    </row>
    <row r="1179" spans="3:5">
      <c r="C1179" s="65" t="s">
        <v>1402</v>
      </c>
      <c r="D1179" s="162">
        <v>3155500000</v>
      </c>
      <c r="E1179" s="162">
        <v>513018593.58000004</v>
      </c>
    </row>
    <row r="1180" spans="3:5">
      <c r="C1180" s="160" t="s">
        <v>359</v>
      </c>
      <c r="D1180" s="161">
        <v>3391840772</v>
      </c>
      <c r="E1180" s="161">
        <v>1986803872.0200002</v>
      </c>
    </row>
    <row r="1181" spans="3:5">
      <c r="C1181" s="118" t="s">
        <v>331</v>
      </c>
      <c r="D1181" s="162">
        <v>3044735772</v>
      </c>
      <c r="E1181" s="162">
        <v>1366780929.3700001</v>
      </c>
    </row>
    <row r="1182" spans="3:5">
      <c r="C1182" s="65" t="s">
        <v>1403</v>
      </c>
      <c r="D1182" s="162">
        <v>100001</v>
      </c>
      <c r="E1182" s="162">
        <v>0</v>
      </c>
    </row>
    <row r="1183" spans="3:5">
      <c r="C1183" s="65" t="s">
        <v>1404</v>
      </c>
      <c r="D1183" s="162">
        <v>887087444</v>
      </c>
      <c r="E1183" s="162">
        <v>0</v>
      </c>
    </row>
    <row r="1184" spans="3:5">
      <c r="C1184" s="65" t="s">
        <v>1405</v>
      </c>
      <c r="D1184" s="162">
        <v>130146458</v>
      </c>
      <c r="E1184" s="162">
        <v>0</v>
      </c>
    </row>
    <row r="1185" spans="3:5">
      <c r="C1185" s="65" t="s">
        <v>1406</v>
      </c>
      <c r="D1185" s="162">
        <v>0</v>
      </c>
      <c r="E1185" s="162">
        <v>44572767.579999998</v>
      </c>
    </row>
    <row r="1186" spans="3:5">
      <c r="C1186" s="65" t="s">
        <v>1407</v>
      </c>
      <c r="D1186" s="162">
        <v>11196288</v>
      </c>
      <c r="E1186" s="162">
        <v>0</v>
      </c>
    </row>
    <row r="1187" spans="3:5">
      <c r="C1187" s="65" t="s">
        <v>1408</v>
      </c>
      <c r="D1187" s="162">
        <v>16077858</v>
      </c>
      <c r="E1187" s="162">
        <v>0</v>
      </c>
    </row>
    <row r="1188" spans="3:5">
      <c r="C1188" s="65" t="s">
        <v>1409</v>
      </c>
      <c r="D1188" s="162">
        <v>3492752</v>
      </c>
      <c r="E1188" s="162">
        <v>0</v>
      </c>
    </row>
    <row r="1189" spans="3:5">
      <c r="C1189" s="65" t="s">
        <v>1410</v>
      </c>
      <c r="D1189" s="162">
        <v>3835091</v>
      </c>
      <c r="E1189" s="162">
        <v>3402857.55</v>
      </c>
    </row>
    <row r="1190" spans="3:5">
      <c r="C1190" s="65" t="s">
        <v>1411</v>
      </c>
      <c r="D1190" s="162">
        <v>2783204</v>
      </c>
      <c r="E1190" s="162">
        <v>2633104</v>
      </c>
    </row>
    <row r="1191" spans="3:5">
      <c r="C1191" s="65" t="s">
        <v>1412</v>
      </c>
      <c r="D1191" s="162">
        <v>1521692</v>
      </c>
      <c r="E1191" s="162">
        <v>0</v>
      </c>
    </row>
    <row r="1192" spans="3:5">
      <c r="C1192" s="65" t="s">
        <v>1413</v>
      </c>
      <c r="D1192" s="162">
        <v>10000000</v>
      </c>
      <c r="E1192" s="162">
        <v>8593594.4900000002</v>
      </c>
    </row>
    <row r="1193" spans="3:5">
      <c r="C1193" s="65" t="s">
        <v>1414</v>
      </c>
      <c r="D1193" s="162">
        <v>0</v>
      </c>
      <c r="E1193" s="162">
        <v>4380056.43</v>
      </c>
    </row>
    <row r="1194" spans="3:5">
      <c r="C1194" s="65" t="s">
        <v>1415</v>
      </c>
      <c r="D1194" s="162">
        <v>75000000</v>
      </c>
      <c r="E1194" s="162">
        <v>61747279.609999999</v>
      </c>
    </row>
    <row r="1195" spans="3:5">
      <c r="C1195" s="65" t="s">
        <v>1416</v>
      </c>
      <c r="D1195" s="162">
        <v>131058</v>
      </c>
      <c r="E1195" s="162">
        <v>0</v>
      </c>
    </row>
    <row r="1196" spans="3:5">
      <c r="C1196" s="65" t="s">
        <v>1417</v>
      </c>
      <c r="D1196" s="162">
        <v>50250419</v>
      </c>
      <c r="E1196" s="162">
        <v>24295927.98</v>
      </c>
    </row>
    <row r="1197" spans="3:5">
      <c r="C1197" s="65" t="s">
        <v>1418</v>
      </c>
      <c r="D1197" s="162">
        <v>45904305</v>
      </c>
      <c r="E1197" s="162">
        <v>20697479</v>
      </c>
    </row>
    <row r="1198" spans="3:5">
      <c r="C1198" s="65" t="s">
        <v>1419</v>
      </c>
      <c r="D1198" s="162">
        <v>70496679</v>
      </c>
      <c r="E1198" s="162">
        <v>35444289.990000002</v>
      </c>
    </row>
    <row r="1199" spans="3:5">
      <c r="C1199" s="65" t="s">
        <v>1420</v>
      </c>
      <c r="D1199" s="162">
        <v>9261623</v>
      </c>
      <c r="E1199" s="162">
        <v>0</v>
      </c>
    </row>
    <row r="1200" spans="3:5">
      <c r="C1200" s="65" t="s">
        <v>1421</v>
      </c>
      <c r="D1200" s="162">
        <v>0</v>
      </c>
      <c r="E1200" s="162">
        <v>0</v>
      </c>
    </row>
    <row r="1201" spans="3:5">
      <c r="C1201" s="65" t="s">
        <v>1900</v>
      </c>
      <c r="D1201" s="162">
        <v>0</v>
      </c>
      <c r="E1201" s="162">
        <v>0</v>
      </c>
    </row>
    <row r="1202" spans="3:5">
      <c r="C1202" s="65" t="s">
        <v>1422</v>
      </c>
      <c r="D1202" s="162">
        <v>92033458</v>
      </c>
      <c r="E1202" s="162">
        <v>73443213.900000006</v>
      </c>
    </row>
    <row r="1203" spans="3:5">
      <c r="C1203" s="65" t="s">
        <v>1423</v>
      </c>
      <c r="D1203" s="162">
        <v>811151</v>
      </c>
      <c r="E1203" s="162">
        <v>0</v>
      </c>
    </row>
    <row r="1204" spans="3:5">
      <c r="C1204" s="65" t="s">
        <v>1424</v>
      </c>
      <c r="D1204" s="162">
        <v>38549089</v>
      </c>
      <c r="E1204" s="162">
        <v>9381000</v>
      </c>
    </row>
    <row r="1205" spans="3:5">
      <c r="C1205" s="65" t="s">
        <v>1425</v>
      </c>
      <c r="D1205" s="162">
        <v>121446905</v>
      </c>
      <c r="E1205" s="162">
        <v>0</v>
      </c>
    </row>
    <row r="1206" spans="3:5">
      <c r="C1206" s="65" t="s">
        <v>1426</v>
      </c>
      <c r="D1206" s="162">
        <v>811351</v>
      </c>
      <c r="E1206" s="162">
        <v>0</v>
      </c>
    </row>
    <row r="1207" spans="3:5">
      <c r="C1207" s="65" t="s">
        <v>1427</v>
      </c>
      <c r="D1207" s="162">
        <v>72982996</v>
      </c>
      <c r="E1207" s="162">
        <v>48959189</v>
      </c>
    </row>
    <row r="1208" spans="3:5">
      <c r="C1208" s="65" t="s">
        <v>1428</v>
      </c>
      <c r="D1208" s="162">
        <v>2047022</v>
      </c>
      <c r="E1208" s="162">
        <v>0</v>
      </c>
    </row>
    <row r="1209" spans="3:5">
      <c r="C1209" s="65" t="s">
        <v>1429</v>
      </c>
      <c r="D1209" s="162">
        <v>24381867</v>
      </c>
      <c r="E1209" s="162">
        <v>0</v>
      </c>
    </row>
    <row r="1210" spans="3:5">
      <c r="C1210" s="65" t="s">
        <v>1430</v>
      </c>
      <c r="D1210" s="162">
        <v>93836919</v>
      </c>
      <c r="E1210" s="162">
        <v>0</v>
      </c>
    </row>
    <row r="1211" spans="3:5">
      <c r="C1211" s="65" t="s">
        <v>1431</v>
      </c>
      <c r="D1211" s="162">
        <v>787856</v>
      </c>
      <c r="E1211" s="162">
        <v>0</v>
      </c>
    </row>
    <row r="1212" spans="3:5">
      <c r="C1212" s="65" t="s">
        <v>1432</v>
      </c>
      <c r="D1212" s="162">
        <v>28490997</v>
      </c>
      <c r="E1212" s="162">
        <v>21065416</v>
      </c>
    </row>
    <row r="1213" spans="3:5">
      <c r="C1213" s="65" t="s">
        <v>1433</v>
      </c>
      <c r="D1213" s="162">
        <v>1578136</v>
      </c>
      <c r="E1213" s="162">
        <v>0</v>
      </c>
    </row>
    <row r="1214" spans="3:5">
      <c r="C1214" s="65" t="s">
        <v>1434</v>
      </c>
      <c r="D1214" s="162">
        <v>681879</v>
      </c>
      <c r="E1214" s="162">
        <v>0</v>
      </c>
    </row>
    <row r="1215" spans="3:5">
      <c r="C1215" s="65" t="s">
        <v>1435</v>
      </c>
      <c r="D1215" s="162">
        <v>861339</v>
      </c>
      <c r="E1215" s="162">
        <v>0</v>
      </c>
    </row>
    <row r="1216" spans="3:5">
      <c r="C1216" s="65" t="s">
        <v>1436</v>
      </c>
      <c r="D1216" s="162">
        <v>21532897</v>
      </c>
      <c r="E1216" s="162">
        <v>0</v>
      </c>
    </row>
    <row r="1217" spans="3:5">
      <c r="C1217" s="65" t="s">
        <v>1437</v>
      </c>
      <c r="D1217" s="162">
        <v>1375936</v>
      </c>
      <c r="E1217" s="162">
        <v>0</v>
      </c>
    </row>
    <row r="1218" spans="3:5">
      <c r="C1218" s="65" t="s">
        <v>1438</v>
      </c>
      <c r="D1218" s="162">
        <v>61878395</v>
      </c>
      <c r="E1218" s="162">
        <v>35314347.609999999</v>
      </c>
    </row>
    <row r="1219" spans="3:5">
      <c r="C1219" s="65" t="s">
        <v>1439</v>
      </c>
      <c r="D1219" s="162">
        <v>2658544</v>
      </c>
      <c r="E1219" s="162">
        <v>0</v>
      </c>
    </row>
    <row r="1220" spans="3:5">
      <c r="C1220" s="65" t="s">
        <v>1440</v>
      </c>
      <c r="D1220" s="162">
        <v>9413897</v>
      </c>
      <c r="E1220" s="162">
        <v>98952826.930000007</v>
      </c>
    </row>
    <row r="1221" spans="3:5">
      <c r="C1221" s="65" t="s">
        <v>1441</v>
      </c>
      <c r="D1221" s="162">
        <v>2658544</v>
      </c>
      <c r="E1221" s="162">
        <v>0</v>
      </c>
    </row>
    <row r="1222" spans="3:5">
      <c r="C1222" s="65" t="s">
        <v>1901</v>
      </c>
      <c r="D1222" s="162">
        <v>0</v>
      </c>
      <c r="E1222" s="162">
        <v>0</v>
      </c>
    </row>
    <row r="1223" spans="3:5">
      <c r="C1223" s="65" t="s">
        <v>1442</v>
      </c>
      <c r="D1223" s="162">
        <v>4988020</v>
      </c>
      <c r="E1223" s="162">
        <v>0</v>
      </c>
    </row>
    <row r="1224" spans="3:5">
      <c r="C1224" s="65" t="s">
        <v>1443</v>
      </c>
      <c r="D1224" s="162">
        <v>1366852</v>
      </c>
      <c r="E1224" s="162">
        <v>0</v>
      </c>
    </row>
    <row r="1225" spans="3:5">
      <c r="C1225" s="65" t="s">
        <v>1444</v>
      </c>
      <c r="D1225" s="162">
        <v>250000000</v>
      </c>
      <c r="E1225" s="162">
        <v>0</v>
      </c>
    </row>
    <row r="1226" spans="3:5">
      <c r="C1226" s="65" t="s">
        <v>1445</v>
      </c>
      <c r="D1226" s="162">
        <v>1173513</v>
      </c>
      <c r="E1226" s="162">
        <v>0</v>
      </c>
    </row>
    <row r="1227" spans="3:5">
      <c r="C1227" s="65" t="s">
        <v>1446</v>
      </c>
      <c r="D1227" s="162">
        <v>334551</v>
      </c>
      <c r="E1227" s="162">
        <v>0</v>
      </c>
    </row>
    <row r="1228" spans="3:5">
      <c r="C1228" s="65" t="s">
        <v>1447</v>
      </c>
      <c r="D1228" s="162">
        <v>926225</v>
      </c>
      <c r="E1228" s="162">
        <v>0</v>
      </c>
    </row>
    <row r="1229" spans="3:5">
      <c r="C1229" s="65" t="s">
        <v>1448</v>
      </c>
      <c r="D1229" s="162">
        <v>7299770</v>
      </c>
      <c r="E1229" s="162">
        <v>0</v>
      </c>
    </row>
    <row r="1230" spans="3:5">
      <c r="C1230" s="65" t="s">
        <v>1449</v>
      </c>
      <c r="D1230" s="162">
        <v>5047821</v>
      </c>
      <c r="E1230" s="162">
        <v>0</v>
      </c>
    </row>
    <row r="1231" spans="3:5">
      <c r="C1231" s="65" t="s">
        <v>1450</v>
      </c>
      <c r="D1231" s="162">
        <v>2423798</v>
      </c>
      <c r="E1231" s="162">
        <v>0</v>
      </c>
    </row>
    <row r="1232" spans="3:5">
      <c r="C1232" s="65" t="s">
        <v>1451</v>
      </c>
      <c r="D1232" s="162">
        <v>12177968</v>
      </c>
      <c r="E1232" s="162">
        <v>0</v>
      </c>
    </row>
    <row r="1233" spans="3:5">
      <c r="C1233" s="65" t="s">
        <v>1452</v>
      </c>
      <c r="D1233" s="162">
        <v>1307788</v>
      </c>
      <c r="E1233" s="162">
        <v>0</v>
      </c>
    </row>
    <row r="1234" spans="3:5">
      <c r="C1234" s="65" t="s">
        <v>1453</v>
      </c>
      <c r="D1234" s="162">
        <v>2419653</v>
      </c>
      <c r="E1234" s="162">
        <v>0</v>
      </c>
    </row>
    <row r="1235" spans="3:5">
      <c r="C1235" s="65" t="s">
        <v>1454</v>
      </c>
      <c r="D1235" s="162">
        <v>0</v>
      </c>
      <c r="E1235" s="162">
        <v>15059197.960000001</v>
      </c>
    </row>
    <row r="1236" spans="3:5">
      <c r="C1236" s="65" t="s">
        <v>1455</v>
      </c>
      <c r="D1236" s="162">
        <v>1523118</v>
      </c>
      <c r="E1236" s="162">
        <v>0</v>
      </c>
    </row>
    <row r="1237" spans="3:5">
      <c r="C1237" s="65" t="s">
        <v>1456</v>
      </c>
      <c r="D1237" s="162">
        <v>0</v>
      </c>
      <c r="E1237" s="162">
        <v>24497200</v>
      </c>
    </row>
    <row r="1238" spans="3:5">
      <c r="C1238" s="65" t="s">
        <v>1457</v>
      </c>
      <c r="D1238" s="162">
        <v>1523118</v>
      </c>
      <c r="E1238" s="162">
        <v>0</v>
      </c>
    </row>
    <row r="1239" spans="3:5">
      <c r="C1239" s="65" t="s">
        <v>1458</v>
      </c>
      <c r="D1239" s="162">
        <v>1493665</v>
      </c>
      <c r="E1239" s="162">
        <v>0</v>
      </c>
    </row>
    <row r="1240" spans="3:5">
      <c r="C1240" s="65" t="s">
        <v>1459</v>
      </c>
      <c r="D1240" s="162">
        <v>2413782</v>
      </c>
      <c r="E1240" s="162">
        <v>0</v>
      </c>
    </row>
    <row r="1241" spans="3:5">
      <c r="C1241" s="65" t="s">
        <v>1460</v>
      </c>
      <c r="D1241" s="162">
        <v>1493665</v>
      </c>
      <c r="E1241" s="162">
        <v>0</v>
      </c>
    </row>
    <row r="1242" spans="3:5">
      <c r="C1242" s="65" t="s">
        <v>1461</v>
      </c>
      <c r="D1242" s="162">
        <v>2731352</v>
      </c>
      <c r="E1242" s="162">
        <v>0</v>
      </c>
    </row>
    <row r="1243" spans="3:5">
      <c r="C1243" s="65" t="s">
        <v>1462</v>
      </c>
      <c r="D1243" s="162">
        <v>1665477</v>
      </c>
      <c r="E1243" s="162">
        <v>0</v>
      </c>
    </row>
    <row r="1244" spans="3:5">
      <c r="C1244" s="65" t="s">
        <v>1463</v>
      </c>
      <c r="D1244" s="162">
        <v>1000000</v>
      </c>
      <c r="E1244" s="162">
        <v>0</v>
      </c>
    </row>
    <row r="1245" spans="3:5">
      <c r="C1245" s="65" t="s">
        <v>1464</v>
      </c>
      <c r="D1245" s="162">
        <v>23000000</v>
      </c>
      <c r="E1245" s="162">
        <v>9969532.8800000008</v>
      </c>
    </row>
    <row r="1246" spans="3:5">
      <c r="C1246" s="65" t="s">
        <v>1465</v>
      </c>
      <c r="D1246" s="162">
        <v>1665477</v>
      </c>
      <c r="E1246" s="162">
        <v>0</v>
      </c>
    </row>
    <row r="1247" spans="3:5">
      <c r="C1247" s="65" t="s">
        <v>1466</v>
      </c>
      <c r="D1247" s="162">
        <v>1880812</v>
      </c>
      <c r="E1247" s="162">
        <v>0</v>
      </c>
    </row>
    <row r="1248" spans="3:5">
      <c r="C1248" s="65" t="s">
        <v>1467</v>
      </c>
      <c r="D1248" s="162">
        <v>2420044</v>
      </c>
      <c r="E1248" s="162">
        <v>0</v>
      </c>
    </row>
    <row r="1249" spans="3:5">
      <c r="C1249" s="65" t="s">
        <v>1468</v>
      </c>
      <c r="D1249" s="162">
        <v>2420044</v>
      </c>
      <c r="E1249" s="162">
        <v>0</v>
      </c>
    </row>
    <row r="1250" spans="3:5">
      <c r="C1250" s="65" t="s">
        <v>1469</v>
      </c>
      <c r="D1250" s="162">
        <v>105000000</v>
      </c>
      <c r="E1250" s="162">
        <v>36543553.960000001</v>
      </c>
    </row>
    <row r="1251" spans="3:5">
      <c r="C1251" s="65" t="s">
        <v>1470</v>
      </c>
      <c r="D1251" s="162">
        <v>1378176</v>
      </c>
      <c r="E1251" s="162">
        <v>0</v>
      </c>
    </row>
    <row r="1252" spans="3:5">
      <c r="C1252" s="65" t="s">
        <v>1471</v>
      </c>
      <c r="D1252" s="162">
        <v>1641497</v>
      </c>
      <c r="E1252" s="162">
        <v>0</v>
      </c>
    </row>
    <row r="1253" spans="3:5">
      <c r="C1253" s="65" t="s">
        <v>1472</v>
      </c>
      <c r="D1253" s="162">
        <v>1991636</v>
      </c>
      <c r="E1253" s="162">
        <v>0</v>
      </c>
    </row>
    <row r="1254" spans="3:5">
      <c r="C1254" s="65" t="s">
        <v>1473</v>
      </c>
      <c r="D1254" s="162">
        <v>1991636</v>
      </c>
      <c r="E1254" s="162">
        <v>0</v>
      </c>
    </row>
    <row r="1255" spans="3:5">
      <c r="C1255" s="65" t="s">
        <v>1474</v>
      </c>
      <c r="D1255" s="162">
        <v>466982</v>
      </c>
      <c r="E1255" s="162">
        <v>0</v>
      </c>
    </row>
    <row r="1256" spans="3:5">
      <c r="C1256" s="65" t="s">
        <v>1475</v>
      </c>
      <c r="D1256" s="162">
        <v>646004</v>
      </c>
      <c r="E1256" s="162">
        <v>0</v>
      </c>
    </row>
    <row r="1257" spans="3:5">
      <c r="C1257" s="65" t="s">
        <v>1476</v>
      </c>
      <c r="D1257" s="162">
        <v>36345632</v>
      </c>
      <c r="E1257" s="162">
        <v>0</v>
      </c>
    </row>
    <row r="1258" spans="3:5">
      <c r="C1258" s="65" t="s">
        <v>1477</v>
      </c>
      <c r="D1258" s="162">
        <v>1230541</v>
      </c>
      <c r="E1258" s="162">
        <v>974597.76</v>
      </c>
    </row>
    <row r="1259" spans="3:5">
      <c r="C1259" s="65" t="s">
        <v>1478</v>
      </c>
      <c r="D1259" s="162">
        <v>2654072</v>
      </c>
      <c r="E1259" s="162">
        <v>1927745.28</v>
      </c>
    </row>
    <row r="1260" spans="3:5">
      <c r="C1260" s="65" t="s">
        <v>1479</v>
      </c>
      <c r="D1260" s="162">
        <v>2654072</v>
      </c>
      <c r="E1260" s="162">
        <v>1927745.28</v>
      </c>
    </row>
    <row r="1261" spans="3:5">
      <c r="C1261" s="65" t="s">
        <v>1919</v>
      </c>
      <c r="D1261" s="162">
        <v>0</v>
      </c>
      <c r="E1261" s="162">
        <v>0</v>
      </c>
    </row>
    <row r="1262" spans="3:5">
      <c r="C1262" s="65" t="s">
        <v>1480</v>
      </c>
      <c r="D1262" s="162">
        <v>1375936</v>
      </c>
      <c r="E1262" s="162">
        <v>0</v>
      </c>
    </row>
    <row r="1263" spans="3:5">
      <c r="C1263" s="65" t="s">
        <v>1481</v>
      </c>
      <c r="D1263" s="162">
        <v>0</v>
      </c>
      <c r="E1263" s="162">
        <v>3183006.24</v>
      </c>
    </row>
    <row r="1264" spans="3:5">
      <c r="C1264" s="65" t="s">
        <v>1482</v>
      </c>
      <c r="D1264" s="162">
        <v>2309159</v>
      </c>
      <c r="E1264" s="162">
        <v>0</v>
      </c>
    </row>
    <row r="1265" spans="3:5">
      <c r="C1265" s="65" t="s">
        <v>1483</v>
      </c>
      <c r="D1265" s="162">
        <v>2654072</v>
      </c>
      <c r="E1265" s="162">
        <v>1606400</v>
      </c>
    </row>
    <row r="1266" spans="3:5">
      <c r="C1266" s="65" t="s">
        <v>1484</v>
      </c>
      <c r="D1266" s="162">
        <v>215335</v>
      </c>
      <c r="E1266" s="162">
        <v>0</v>
      </c>
    </row>
    <row r="1267" spans="3:5">
      <c r="C1267" s="65" t="s">
        <v>1485</v>
      </c>
      <c r="D1267" s="162">
        <v>2654072</v>
      </c>
      <c r="E1267" s="162">
        <v>0</v>
      </c>
    </row>
    <row r="1268" spans="3:5">
      <c r="C1268" s="65" t="s">
        <v>1486</v>
      </c>
      <c r="D1268" s="162">
        <v>18377817</v>
      </c>
      <c r="E1268" s="162">
        <v>0</v>
      </c>
    </row>
    <row r="1269" spans="3:5">
      <c r="C1269" s="65" t="s">
        <v>1487</v>
      </c>
      <c r="D1269" s="162">
        <v>2654072</v>
      </c>
      <c r="E1269" s="162">
        <v>1293436.6499999999</v>
      </c>
    </row>
    <row r="1270" spans="3:5">
      <c r="C1270" s="65" t="s">
        <v>1488</v>
      </c>
      <c r="D1270" s="162">
        <v>1375936</v>
      </c>
      <c r="E1270" s="162">
        <v>0</v>
      </c>
    </row>
    <row r="1271" spans="3:5">
      <c r="C1271" s="65" t="s">
        <v>1489</v>
      </c>
      <c r="D1271" s="162">
        <v>85248595</v>
      </c>
      <c r="E1271" s="162">
        <v>55931131.450000003</v>
      </c>
    </row>
    <row r="1272" spans="3:5">
      <c r="C1272" s="65" t="s">
        <v>1490</v>
      </c>
      <c r="D1272" s="162">
        <v>2654072</v>
      </c>
      <c r="E1272" s="162">
        <v>1606399.69</v>
      </c>
    </row>
    <row r="1273" spans="3:5">
      <c r="C1273" s="65" t="s">
        <v>1491</v>
      </c>
      <c r="D1273" s="162">
        <v>1312634</v>
      </c>
      <c r="E1273" s="162">
        <v>0</v>
      </c>
    </row>
    <row r="1274" spans="3:5">
      <c r="C1274" s="65" t="s">
        <v>1492</v>
      </c>
      <c r="D1274" s="162">
        <v>2445396</v>
      </c>
      <c r="E1274" s="162">
        <v>0</v>
      </c>
    </row>
    <row r="1275" spans="3:5">
      <c r="C1275" s="65" t="s">
        <v>1493</v>
      </c>
      <c r="D1275" s="162">
        <v>2445396</v>
      </c>
      <c r="E1275" s="162">
        <v>0</v>
      </c>
    </row>
    <row r="1276" spans="3:5">
      <c r="C1276" s="65" t="s">
        <v>1494</v>
      </c>
      <c r="D1276" s="162">
        <v>21704683</v>
      </c>
      <c r="E1276" s="162">
        <v>0</v>
      </c>
    </row>
    <row r="1277" spans="3:5">
      <c r="C1277" s="65" t="s">
        <v>1495</v>
      </c>
      <c r="D1277" s="162">
        <v>2445396</v>
      </c>
      <c r="E1277" s="162">
        <v>0</v>
      </c>
    </row>
    <row r="1278" spans="3:5">
      <c r="C1278" s="65" t="s">
        <v>1496</v>
      </c>
      <c r="D1278" s="162">
        <v>2454667</v>
      </c>
      <c r="E1278" s="162">
        <v>0</v>
      </c>
    </row>
    <row r="1279" spans="3:5">
      <c r="C1279" s="65" t="s">
        <v>1497</v>
      </c>
      <c r="D1279" s="162">
        <v>1284813</v>
      </c>
      <c r="E1279" s="162">
        <v>0</v>
      </c>
    </row>
    <row r="1280" spans="3:5">
      <c r="C1280" s="65" t="s">
        <v>1498</v>
      </c>
      <c r="D1280" s="162">
        <v>2454667</v>
      </c>
      <c r="E1280" s="162">
        <v>0</v>
      </c>
    </row>
    <row r="1281" spans="3:5">
      <c r="C1281" s="65" t="s">
        <v>1499</v>
      </c>
      <c r="D1281" s="162">
        <v>0</v>
      </c>
      <c r="E1281" s="162">
        <v>649936490.73000002</v>
      </c>
    </row>
    <row r="1282" spans="3:5">
      <c r="C1282" s="65" t="s">
        <v>1500</v>
      </c>
      <c r="D1282" s="162">
        <v>496723</v>
      </c>
      <c r="E1282" s="162">
        <v>0</v>
      </c>
    </row>
    <row r="1283" spans="3:5">
      <c r="C1283" s="65" t="s">
        <v>1501</v>
      </c>
      <c r="D1283" s="162">
        <v>474875</v>
      </c>
      <c r="E1283" s="162">
        <v>0</v>
      </c>
    </row>
    <row r="1284" spans="3:5">
      <c r="C1284" s="65" t="s">
        <v>1502</v>
      </c>
      <c r="D1284" s="162">
        <v>60378413</v>
      </c>
      <c r="E1284" s="162">
        <v>29497438.73</v>
      </c>
    </row>
    <row r="1285" spans="3:5">
      <c r="C1285" s="65" t="s">
        <v>1503</v>
      </c>
      <c r="D1285" s="162">
        <v>496723</v>
      </c>
      <c r="E1285" s="162">
        <v>0</v>
      </c>
    </row>
    <row r="1286" spans="3:5">
      <c r="C1286" s="65" t="s">
        <v>1504</v>
      </c>
      <c r="D1286" s="162">
        <v>306326996</v>
      </c>
      <c r="E1286" s="162">
        <v>37255562.380000003</v>
      </c>
    </row>
    <row r="1287" spans="3:5">
      <c r="C1287" s="65" t="s">
        <v>1505</v>
      </c>
      <c r="D1287" s="162">
        <v>760823</v>
      </c>
      <c r="E1287" s="162">
        <v>0</v>
      </c>
    </row>
    <row r="1288" spans="3:5">
      <c r="C1288" s="65" t="s">
        <v>1506</v>
      </c>
      <c r="D1288" s="162">
        <v>760823</v>
      </c>
      <c r="E1288" s="162">
        <v>0</v>
      </c>
    </row>
    <row r="1289" spans="3:5">
      <c r="C1289" s="65" t="s">
        <v>1507</v>
      </c>
      <c r="D1289" s="162">
        <v>5056888</v>
      </c>
      <c r="E1289" s="162">
        <v>0</v>
      </c>
    </row>
    <row r="1290" spans="3:5">
      <c r="C1290" s="65" t="s">
        <v>1508</v>
      </c>
      <c r="D1290" s="162">
        <v>3128008</v>
      </c>
      <c r="E1290" s="162">
        <v>0</v>
      </c>
    </row>
    <row r="1291" spans="3:5">
      <c r="C1291" s="65" t="s">
        <v>1509</v>
      </c>
      <c r="D1291" s="162">
        <v>114292123</v>
      </c>
      <c r="E1291" s="162">
        <v>2688140.31</v>
      </c>
    </row>
    <row r="1292" spans="3:5">
      <c r="C1292" s="65" t="s">
        <v>1510</v>
      </c>
      <c r="D1292" s="162">
        <v>2367205</v>
      </c>
      <c r="E1292" s="162">
        <v>0</v>
      </c>
    </row>
    <row r="1293" spans="3:5">
      <c r="C1293" s="65" t="s">
        <v>1511</v>
      </c>
      <c r="D1293" s="162">
        <v>1492003</v>
      </c>
      <c r="E1293" s="162">
        <v>0</v>
      </c>
    </row>
    <row r="1294" spans="3:5">
      <c r="C1294" s="65" t="s">
        <v>1512</v>
      </c>
      <c r="D1294" s="162">
        <v>1375936</v>
      </c>
      <c r="E1294" s="162">
        <v>0</v>
      </c>
    </row>
    <row r="1295" spans="3:5">
      <c r="C1295" s="65" t="s">
        <v>1513</v>
      </c>
      <c r="D1295" s="162">
        <v>2046922</v>
      </c>
      <c r="E1295" s="162">
        <v>0</v>
      </c>
    </row>
    <row r="1296" spans="3:5">
      <c r="C1296" s="65" t="s">
        <v>1514</v>
      </c>
      <c r="D1296" s="162">
        <v>2413782</v>
      </c>
      <c r="E1296" s="162">
        <v>0</v>
      </c>
    </row>
    <row r="1297" spans="3:5">
      <c r="C1297" s="118" t="s">
        <v>333</v>
      </c>
      <c r="D1297" s="162">
        <v>0</v>
      </c>
      <c r="E1297" s="162">
        <v>250217912</v>
      </c>
    </row>
    <row r="1298" spans="3:5">
      <c r="C1298" s="65" t="s">
        <v>1404</v>
      </c>
      <c r="D1298" s="162">
        <v>0</v>
      </c>
      <c r="E1298" s="162">
        <v>250217912</v>
      </c>
    </row>
    <row r="1299" spans="3:5">
      <c r="C1299" s="118" t="s">
        <v>334</v>
      </c>
      <c r="D1299" s="162">
        <v>347105000</v>
      </c>
      <c r="E1299" s="162">
        <v>369805030.64999998</v>
      </c>
    </row>
    <row r="1300" spans="3:5">
      <c r="C1300" s="65" t="s">
        <v>445</v>
      </c>
      <c r="D1300" s="162">
        <v>347105000</v>
      </c>
      <c r="E1300" s="162">
        <v>4581590</v>
      </c>
    </row>
    <row r="1301" spans="3:5">
      <c r="C1301" s="65" t="s">
        <v>1404</v>
      </c>
      <c r="D1301" s="162">
        <v>0</v>
      </c>
      <c r="E1301" s="162">
        <v>319782088</v>
      </c>
    </row>
    <row r="1302" spans="3:5">
      <c r="C1302" s="65" t="s">
        <v>1499</v>
      </c>
      <c r="D1302" s="162">
        <v>0</v>
      </c>
      <c r="E1302" s="162">
        <v>45441352.649999999</v>
      </c>
    </row>
    <row r="1303" spans="3:5">
      <c r="C1303" s="160" t="s">
        <v>360</v>
      </c>
      <c r="D1303" s="161">
        <v>224237198</v>
      </c>
      <c r="E1303" s="161">
        <v>109339969.35000001</v>
      </c>
    </row>
    <row r="1304" spans="3:5">
      <c r="C1304" s="118" t="s">
        <v>331</v>
      </c>
      <c r="D1304" s="162">
        <v>219237198</v>
      </c>
      <c r="E1304" s="162">
        <v>109339969.35000001</v>
      </c>
    </row>
    <row r="1305" spans="3:5">
      <c r="C1305" s="65" t="s">
        <v>1515</v>
      </c>
      <c r="D1305" s="162">
        <v>2000000</v>
      </c>
      <c r="E1305" s="162">
        <v>0</v>
      </c>
    </row>
    <row r="1306" spans="3:5">
      <c r="C1306" s="65" t="s">
        <v>1516</v>
      </c>
      <c r="D1306" s="162">
        <v>5000000</v>
      </c>
      <c r="E1306" s="162">
        <v>4193227.87</v>
      </c>
    </row>
    <row r="1307" spans="3:5">
      <c r="C1307" s="65" t="s">
        <v>1517</v>
      </c>
      <c r="D1307" s="162">
        <v>4826380</v>
      </c>
      <c r="E1307" s="162">
        <v>0</v>
      </c>
    </row>
    <row r="1308" spans="3:5">
      <c r="C1308" s="65" t="s">
        <v>1518</v>
      </c>
      <c r="D1308" s="162">
        <v>2448638</v>
      </c>
      <c r="E1308" s="162">
        <v>0</v>
      </c>
    </row>
    <row r="1309" spans="3:5">
      <c r="C1309" s="65" t="s">
        <v>1519</v>
      </c>
      <c r="D1309" s="162">
        <v>2425754</v>
      </c>
      <c r="E1309" s="162">
        <v>0</v>
      </c>
    </row>
    <row r="1310" spans="3:5">
      <c r="C1310" s="65" t="s">
        <v>1520</v>
      </c>
      <c r="D1310" s="162">
        <v>2425754</v>
      </c>
      <c r="E1310" s="162">
        <v>0</v>
      </c>
    </row>
    <row r="1311" spans="3:5">
      <c r="C1311" s="65" t="s">
        <v>1521</v>
      </c>
      <c r="D1311" s="162">
        <v>1556180</v>
      </c>
      <c r="E1311" s="162">
        <v>0</v>
      </c>
    </row>
    <row r="1312" spans="3:5">
      <c r="C1312" s="65" t="s">
        <v>1522</v>
      </c>
      <c r="D1312" s="162">
        <v>31787417</v>
      </c>
      <c r="E1312" s="162">
        <v>17296946</v>
      </c>
    </row>
    <row r="1313" spans="3:5">
      <c r="C1313" s="65" t="s">
        <v>1523</v>
      </c>
      <c r="D1313" s="162">
        <v>1556180</v>
      </c>
      <c r="E1313" s="162">
        <v>0</v>
      </c>
    </row>
    <row r="1314" spans="3:5">
      <c r="C1314" s="65" t="s">
        <v>1524</v>
      </c>
      <c r="D1314" s="162">
        <v>4067285</v>
      </c>
      <c r="E1314" s="162">
        <v>0</v>
      </c>
    </row>
    <row r="1315" spans="3:5">
      <c r="C1315" s="65" t="s">
        <v>1525</v>
      </c>
      <c r="D1315" s="162">
        <v>33147489</v>
      </c>
      <c r="E1315" s="162">
        <v>25754265</v>
      </c>
    </row>
    <row r="1316" spans="3:5">
      <c r="C1316" s="65" t="s">
        <v>1526</v>
      </c>
      <c r="D1316" s="162">
        <v>892319</v>
      </c>
      <c r="E1316" s="162">
        <v>0</v>
      </c>
    </row>
    <row r="1317" spans="3:5">
      <c r="C1317" s="65" t="s">
        <v>1527</v>
      </c>
      <c r="D1317" s="162">
        <v>2052030</v>
      </c>
      <c r="E1317" s="162">
        <v>1124800</v>
      </c>
    </row>
    <row r="1318" spans="3:5">
      <c r="C1318" s="65" t="s">
        <v>1528</v>
      </c>
      <c r="D1318" s="162">
        <v>2052030</v>
      </c>
      <c r="E1318" s="162">
        <v>1124800</v>
      </c>
    </row>
    <row r="1319" spans="3:5">
      <c r="C1319" s="65" t="s">
        <v>1529</v>
      </c>
      <c r="D1319" s="162">
        <v>95168846</v>
      </c>
      <c r="E1319" s="162">
        <v>50168845.890000001</v>
      </c>
    </row>
    <row r="1320" spans="3:5">
      <c r="C1320" s="65" t="s">
        <v>1530</v>
      </c>
      <c r="D1320" s="162">
        <v>5000000</v>
      </c>
      <c r="E1320" s="162">
        <v>0</v>
      </c>
    </row>
    <row r="1321" spans="3:5">
      <c r="C1321" s="65" t="s">
        <v>1531</v>
      </c>
      <c r="D1321" s="162">
        <v>22830896</v>
      </c>
      <c r="E1321" s="162">
        <v>9677084.5899999999</v>
      </c>
    </row>
    <row r="1322" spans="3:5">
      <c r="C1322" s="118" t="s">
        <v>332</v>
      </c>
      <c r="D1322" s="162">
        <v>5000000</v>
      </c>
      <c r="E1322" s="162">
        <v>0</v>
      </c>
    </row>
    <row r="1323" spans="3:5">
      <c r="C1323" s="65" t="s">
        <v>1532</v>
      </c>
      <c r="D1323" s="162">
        <v>5000000</v>
      </c>
      <c r="E1323" s="162">
        <v>0</v>
      </c>
    </row>
    <row r="1324" spans="3:5">
      <c r="C1324" s="160" t="s">
        <v>361</v>
      </c>
      <c r="D1324" s="161">
        <v>257316285</v>
      </c>
      <c r="E1324" s="161">
        <v>370250367.63999999</v>
      </c>
    </row>
    <row r="1325" spans="3:5">
      <c r="C1325" s="118" t="s">
        <v>331</v>
      </c>
      <c r="D1325" s="162">
        <v>257316285</v>
      </c>
      <c r="E1325" s="162">
        <v>370250367.63999999</v>
      </c>
    </row>
    <row r="1326" spans="3:5">
      <c r="C1326" s="65" t="s">
        <v>1533</v>
      </c>
      <c r="D1326" s="162">
        <v>2434110</v>
      </c>
      <c r="E1326" s="162">
        <v>0</v>
      </c>
    </row>
    <row r="1327" spans="3:5">
      <c r="C1327" s="65" t="s">
        <v>1534</v>
      </c>
      <c r="D1327" s="162">
        <v>1534460</v>
      </c>
      <c r="E1327" s="162">
        <v>0</v>
      </c>
    </row>
    <row r="1328" spans="3:5">
      <c r="C1328" s="65" t="s">
        <v>1535</v>
      </c>
      <c r="D1328" s="162">
        <v>2434110</v>
      </c>
      <c r="E1328" s="162">
        <v>0</v>
      </c>
    </row>
    <row r="1329" spans="3:5">
      <c r="C1329" s="65" t="s">
        <v>1536</v>
      </c>
      <c r="D1329" s="162">
        <v>1534460</v>
      </c>
      <c r="E1329" s="162">
        <v>0</v>
      </c>
    </row>
    <row r="1330" spans="3:5">
      <c r="C1330" s="65" t="s">
        <v>1537</v>
      </c>
      <c r="D1330" s="162">
        <v>2871043</v>
      </c>
      <c r="E1330" s="162">
        <v>0</v>
      </c>
    </row>
    <row r="1331" spans="3:5">
      <c r="C1331" s="65" t="s">
        <v>1538</v>
      </c>
      <c r="D1331" s="162">
        <v>4818780</v>
      </c>
      <c r="E1331" s="162">
        <v>0</v>
      </c>
    </row>
    <row r="1332" spans="3:5">
      <c r="C1332" s="65" t="s">
        <v>1539</v>
      </c>
      <c r="D1332" s="162">
        <v>1880094</v>
      </c>
      <c r="E1332" s="162">
        <v>0</v>
      </c>
    </row>
    <row r="1333" spans="3:5">
      <c r="C1333" s="65" t="s">
        <v>1540</v>
      </c>
      <c r="D1333" s="162">
        <v>723610</v>
      </c>
      <c r="E1333" s="162">
        <v>0</v>
      </c>
    </row>
    <row r="1334" spans="3:5">
      <c r="C1334" s="65" t="s">
        <v>1541</v>
      </c>
      <c r="D1334" s="162">
        <v>723610</v>
      </c>
      <c r="E1334" s="162">
        <v>0</v>
      </c>
    </row>
    <row r="1335" spans="3:5">
      <c r="C1335" s="65" t="s">
        <v>1542</v>
      </c>
      <c r="D1335" s="162">
        <v>4734410</v>
      </c>
      <c r="E1335" s="162">
        <v>0</v>
      </c>
    </row>
    <row r="1336" spans="3:5">
      <c r="C1336" s="65" t="s">
        <v>1543</v>
      </c>
      <c r="D1336" s="162">
        <v>2183018</v>
      </c>
      <c r="E1336" s="162">
        <v>0</v>
      </c>
    </row>
    <row r="1337" spans="3:5">
      <c r="C1337" s="65" t="s">
        <v>1544</v>
      </c>
      <c r="D1337" s="162">
        <v>2183018</v>
      </c>
      <c r="E1337" s="162">
        <v>0</v>
      </c>
    </row>
    <row r="1338" spans="3:5">
      <c r="C1338" s="65" t="s">
        <v>1545</v>
      </c>
      <c r="D1338" s="162">
        <v>882194</v>
      </c>
      <c r="E1338" s="162">
        <v>0</v>
      </c>
    </row>
    <row r="1339" spans="3:5">
      <c r="C1339" s="65" t="s">
        <v>1546</v>
      </c>
      <c r="D1339" s="162">
        <v>2183018</v>
      </c>
      <c r="E1339" s="162">
        <v>0</v>
      </c>
    </row>
    <row r="1340" spans="3:5">
      <c r="C1340" s="65" t="s">
        <v>1547</v>
      </c>
      <c r="D1340" s="162">
        <v>3000000</v>
      </c>
      <c r="E1340" s="162">
        <v>0</v>
      </c>
    </row>
    <row r="1341" spans="3:5">
      <c r="C1341" s="65" t="s">
        <v>1548</v>
      </c>
      <c r="D1341" s="162">
        <v>2004892</v>
      </c>
      <c r="E1341" s="162">
        <v>0</v>
      </c>
    </row>
    <row r="1342" spans="3:5">
      <c r="C1342" s="65" t="s">
        <v>1549</v>
      </c>
      <c r="D1342" s="162">
        <v>2179643</v>
      </c>
      <c r="E1342" s="162">
        <v>0</v>
      </c>
    </row>
    <row r="1343" spans="3:5">
      <c r="C1343" s="65" t="s">
        <v>1550</v>
      </c>
      <c r="D1343" s="162">
        <v>2179643</v>
      </c>
      <c r="E1343" s="162">
        <v>0</v>
      </c>
    </row>
    <row r="1344" spans="3:5">
      <c r="C1344" s="65" t="s">
        <v>1551</v>
      </c>
      <c r="D1344" s="162">
        <v>2179643</v>
      </c>
      <c r="E1344" s="162">
        <v>0</v>
      </c>
    </row>
    <row r="1345" spans="3:5">
      <c r="C1345" s="65" t="s">
        <v>1552</v>
      </c>
      <c r="D1345" s="162">
        <v>10849293</v>
      </c>
      <c r="E1345" s="162">
        <v>0</v>
      </c>
    </row>
    <row r="1346" spans="3:5">
      <c r="C1346" s="65" t="s">
        <v>1553</v>
      </c>
      <c r="D1346" s="162">
        <v>2052030</v>
      </c>
      <c r="E1346" s="162">
        <v>1124800</v>
      </c>
    </row>
    <row r="1347" spans="3:5">
      <c r="C1347" s="65" t="s">
        <v>1554</v>
      </c>
      <c r="D1347" s="162">
        <v>4103995</v>
      </c>
      <c r="E1347" s="162">
        <v>0</v>
      </c>
    </row>
    <row r="1348" spans="3:5">
      <c r="C1348" s="65" t="s">
        <v>1555</v>
      </c>
      <c r="D1348" s="162">
        <v>32918997</v>
      </c>
      <c r="E1348" s="162">
        <v>48871527</v>
      </c>
    </row>
    <row r="1349" spans="3:5">
      <c r="C1349" s="65" t="s">
        <v>1556</v>
      </c>
      <c r="D1349" s="162">
        <v>74223502</v>
      </c>
      <c r="E1349" s="162">
        <v>199086279.16999999</v>
      </c>
    </row>
    <row r="1350" spans="3:5">
      <c r="C1350" s="65" t="s">
        <v>1557</v>
      </c>
      <c r="D1350" s="162">
        <v>13388396</v>
      </c>
      <c r="E1350" s="162">
        <v>0</v>
      </c>
    </row>
    <row r="1351" spans="3:5">
      <c r="C1351" s="65" t="s">
        <v>1558</v>
      </c>
      <c r="D1351" s="162">
        <v>15000000</v>
      </c>
      <c r="E1351" s="162">
        <v>0</v>
      </c>
    </row>
    <row r="1352" spans="3:5">
      <c r="C1352" s="65" t="s">
        <v>1559</v>
      </c>
      <c r="D1352" s="162">
        <v>62116316</v>
      </c>
      <c r="E1352" s="162">
        <v>57621406.079999998</v>
      </c>
    </row>
    <row r="1353" spans="3:5">
      <c r="C1353" s="65" t="s">
        <v>1560</v>
      </c>
      <c r="D1353" s="162">
        <v>0</v>
      </c>
      <c r="E1353" s="162">
        <v>63546355.390000001</v>
      </c>
    </row>
    <row r="1354" spans="3:5">
      <c r="C1354" s="160" t="s">
        <v>362</v>
      </c>
      <c r="D1354" s="161">
        <v>699192504</v>
      </c>
      <c r="E1354" s="161">
        <v>177409334.97999999</v>
      </c>
    </row>
    <row r="1355" spans="3:5">
      <c r="C1355" s="118" t="s">
        <v>331</v>
      </c>
      <c r="D1355" s="162">
        <v>698547023</v>
      </c>
      <c r="E1355" s="162">
        <v>177409334.97999999</v>
      </c>
    </row>
    <row r="1356" spans="3:5">
      <c r="C1356" s="65" t="s">
        <v>1561</v>
      </c>
      <c r="D1356" s="162">
        <v>0</v>
      </c>
      <c r="E1356" s="162">
        <v>11439789.09</v>
      </c>
    </row>
    <row r="1357" spans="3:5">
      <c r="C1357" s="65" t="s">
        <v>1562</v>
      </c>
      <c r="D1357" s="162">
        <v>265169142</v>
      </c>
      <c r="E1357" s="162">
        <v>0</v>
      </c>
    </row>
    <row r="1358" spans="3:5">
      <c r="C1358" s="65" t="s">
        <v>1563</v>
      </c>
      <c r="D1358" s="162">
        <v>1197921</v>
      </c>
      <c r="E1358" s="162">
        <v>0</v>
      </c>
    </row>
    <row r="1359" spans="3:5">
      <c r="C1359" s="65" t="s">
        <v>1564</v>
      </c>
      <c r="D1359" s="162">
        <v>39359011</v>
      </c>
      <c r="E1359" s="162">
        <v>0</v>
      </c>
    </row>
    <row r="1360" spans="3:5">
      <c r="C1360" s="65" t="s">
        <v>1565</v>
      </c>
      <c r="D1360" s="162">
        <v>0</v>
      </c>
      <c r="E1360" s="162">
        <v>398403.5</v>
      </c>
    </row>
    <row r="1361" spans="3:5">
      <c r="C1361" s="65" t="s">
        <v>1566</v>
      </c>
      <c r="D1361" s="162">
        <v>29354</v>
      </c>
      <c r="E1361" s="162">
        <v>274258</v>
      </c>
    </row>
    <row r="1362" spans="3:5">
      <c r="C1362" s="65" t="s">
        <v>1567</v>
      </c>
      <c r="D1362" s="162">
        <v>0</v>
      </c>
      <c r="E1362" s="162">
        <v>2467824.85</v>
      </c>
    </row>
    <row r="1363" spans="3:5">
      <c r="C1363" s="65" t="s">
        <v>1568</v>
      </c>
      <c r="D1363" s="162">
        <v>0</v>
      </c>
      <c r="E1363" s="162">
        <v>425332.99</v>
      </c>
    </row>
    <row r="1364" spans="3:5">
      <c r="C1364" s="65" t="s">
        <v>1569</v>
      </c>
      <c r="D1364" s="162">
        <v>0</v>
      </c>
      <c r="E1364" s="162">
        <v>0</v>
      </c>
    </row>
    <row r="1365" spans="3:5">
      <c r="C1365" s="65" t="s">
        <v>1570</v>
      </c>
      <c r="D1365" s="162">
        <v>0</v>
      </c>
      <c r="E1365" s="162">
        <v>0</v>
      </c>
    </row>
    <row r="1366" spans="3:5">
      <c r="C1366" s="65" t="s">
        <v>1571</v>
      </c>
      <c r="D1366" s="162">
        <v>3784204</v>
      </c>
      <c r="E1366" s="162">
        <v>0</v>
      </c>
    </row>
    <row r="1367" spans="3:5">
      <c r="C1367" s="65" t="s">
        <v>1572</v>
      </c>
      <c r="D1367" s="162">
        <v>3784204</v>
      </c>
      <c r="E1367" s="162">
        <v>0</v>
      </c>
    </row>
    <row r="1368" spans="3:5">
      <c r="C1368" s="65" t="s">
        <v>1573</v>
      </c>
      <c r="D1368" s="162">
        <v>6679438</v>
      </c>
      <c r="E1368" s="162">
        <v>0</v>
      </c>
    </row>
    <row r="1369" spans="3:5">
      <c r="C1369" s="65" t="s">
        <v>1574</v>
      </c>
      <c r="D1369" s="162">
        <v>0</v>
      </c>
      <c r="E1369" s="162">
        <v>7090331.1399999997</v>
      </c>
    </row>
    <row r="1370" spans="3:5">
      <c r="C1370" s="65" t="s">
        <v>1575</v>
      </c>
      <c r="D1370" s="162">
        <v>7298589</v>
      </c>
      <c r="E1370" s="162">
        <v>749625.28</v>
      </c>
    </row>
    <row r="1371" spans="3:5">
      <c r="C1371" s="65" t="s">
        <v>1576</v>
      </c>
      <c r="D1371" s="162">
        <v>30055331</v>
      </c>
      <c r="E1371" s="162">
        <v>19163363.030000001</v>
      </c>
    </row>
    <row r="1372" spans="3:5">
      <c r="C1372" s="65" t="s">
        <v>1577</v>
      </c>
      <c r="D1372" s="162">
        <v>65424950</v>
      </c>
      <c r="E1372" s="162">
        <v>37792814.32</v>
      </c>
    </row>
    <row r="1373" spans="3:5">
      <c r="C1373" s="65" t="s">
        <v>1578</v>
      </c>
      <c r="D1373" s="162">
        <v>6071992</v>
      </c>
      <c r="E1373" s="162">
        <v>0</v>
      </c>
    </row>
    <row r="1374" spans="3:5">
      <c r="C1374" s="65" t="s">
        <v>1579</v>
      </c>
      <c r="D1374" s="162">
        <v>56195690</v>
      </c>
      <c r="E1374" s="162">
        <v>0</v>
      </c>
    </row>
    <row r="1375" spans="3:5">
      <c r="C1375" s="65" t="s">
        <v>1580</v>
      </c>
      <c r="D1375" s="162">
        <v>627725</v>
      </c>
      <c r="E1375" s="162">
        <v>0</v>
      </c>
    </row>
    <row r="1376" spans="3:5">
      <c r="C1376" s="65" t="s">
        <v>1581</v>
      </c>
      <c r="D1376" s="162">
        <v>14504078</v>
      </c>
      <c r="E1376" s="162">
        <v>4503310.55</v>
      </c>
    </row>
    <row r="1377" spans="3:5">
      <c r="C1377" s="65" t="s">
        <v>1582</v>
      </c>
      <c r="D1377" s="162">
        <v>4736551</v>
      </c>
      <c r="E1377" s="162">
        <v>0</v>
      </c>
    </row>
    <row r="1378" spans="3:5">
      <c r="C1378" s="65" t="s">
        <v>1583</v>
      </c>
      <c r="D1378" s="162">
        <v>12144488</v>
      </c>
      <c r="E1378" s="162">
        <v>0</v>
      </c>
    </row>
    <row r="1379" spans="3:5">
      <c r="C1379" s="65" t="s">
        <v>1902</v>
      </c>
      <c r="D1379" s="162">
        <v>0</v>
      </c>
      <c r="E1379" s="162">
        <v>0</v>
      </c>
    </row>
    <row r="1380" spans="3:5">
      <c r="C1380" s="65" t="s">
        <v>1584</v>
      </c>
      <c r="D1380" s="162">
        <v>4883815</v>
      </c>
      <c r="E1380" s="162">
        <v>3567434.69</v>
      </c>
    </row>
    <row r="1381" spans="3:5">
      <c r="C1381" s="65" t="s">
        <v>1585</v>
      </c>
      <c r="D1381" s="162">
        <v>2094888</v>
      </c>
      <c r="E1381" s="162">
        <v>1159107.19</v>
      </c>
    </row>
    <row r="1382" spans="3:5">
      <c r="C1382" s="65" t="s">
        <v>1586</v>
      </c>
      <c r="D1382" s="162">
        <v>1129568</v>
      </c>
      <c r="E1382" s="162">
        <v>559119.07999999996</v>
      </c>
    </row>
    <row r="1383" spans="3:5">
      <c r="C1383" s="65" t="s">
        <v>1587</v>
      </c>
      <c r="D1383" s="162">
        <v>7132499</v>
      </c>
      <c r="E1383" s="162">
        <v>0</v>
      </c>
    </row>
    <row r="1384" spans="3:5">
      <c r="C1384" s="65" t="s">
        <v>1588</v>
      </c>
      <c r="D1384" s="162">
        <v>2985453</v>
      </c>
      <c r="E1384" s="162">
        <v>0</v>
      </c>
    </row>
    <row r="1385" spans="3:5">
      <c r="C1385" s="65" t="s">
        <v>1589</v>
      </c>
      <c r="D1385" s="162">
        <v>3689328</v>
      </c>
      <c r="E1385" s="162">
        <v>0</v>
      </c>
    </row>
    <row r="1386" spans="3:5">
      <c r="C1386" s="65" t="s">
        <v>1590</v>
      </c>
      <c r="D1386" s="162">
        <v>3689328</v>
      </c>
      <c r="E1386" s="162">
        <v>0</v>
      </c>
    </row>
    <row r="1387" spans="3:5">
      <c r="C1387" s="65" t="s">
        <v>1591</v>
      </c>
      <c r="D1387" s="162">
        <v>14387174</v>
      </c>
      <c r="E1387" s="162">
        <v>0</v>
      </c>
    </row>
    <row r="1388" spans="3:5">
      <c r="C1388" s="65" t="s">
        <v>1592</v>
      </c>
      <c r="D1388" s="162">
        <v>137077398</v>
      </c>
      <c r="E1388" s="162">
        <v>85299910.849999994</v>
      </c>
    </row>
    <row r="1389" spans="3:5">
      <c r="C1389" s="65" t="s">
        <v>1593</v>
      </c>
      <c r="D1389" s="162">
        <v>0</v>
      </c>
      <c r="E1389" s="162">
        <v>0</v>
      </c>
    </row>
    <row r="1390" spans="3:5">
      <c r="C1390" s="65" t="s">
        <v>1594</v>
      </c>
      <c r="D1390" s="162">
        <v>0</v>
      </c>
      <c r="E1390" s="162">
        <v>2518710.42</v>
      </c>
    </row>
    <row r="1391" spans="3:5">
      <c r="C1391" s="65" t="s">
        <v>1595</v>
      </c>
      <c r="D1391" s="162">
        <v>4414904</v>
      </c>
      <c r="E1391" s="162">
        <v>0</v>
      </c>
    </row>
    <row r="1392" spans="3:5">
      <c r="C1392" s="118" t="s">
        <v>332</v>
      </c>
      <c r="D1392" s="162">
        <v>645481</v>
      </c>
      <c r="E1392" s="162">
        <v>0</v>
      </c>
    </row>
    <row r="1393" spans="3:5">
      <c r="C1393" s="65" t="s">
        <v>1581</v>
      </c>
      <c r="D1393" s="162">
        <v>645481</v>
      </c>
      <c r="E1393" s="162">
        <v>0</v>
      </c>
    </row>
    <row r="1394" spans="3:5">
      <c r="C1394" s="118" t="s">
        <v>334</v>
      </c>
      <c r="D1394" s="162">
        <v>0</v>
      </c>
      <c r="E1394" s="162">
        <v>0</v>
      </c>
    </row>
    <row r="1395" spans="3:5">
      <c r="C1395" s="65" t="s">
        <v>1596</v>
      </c>
      <c r="D1395" s="162">
        <v>0</v>
      </c>
      <c r="E1395" s="162">
        <v>0</v>
      </c>
    </row>
    <row r="1396" spans="3:5">
      <c r="C1396" s="160" t="s">
        <v>363</v>
      </c>
      <c r="D1396" s="161">
        <v>1595945099</v>
      </c>
      <c r="E1396" s="161">
        <v>733156504.66999996</v>
      </c>
    </row>
    <row r="1397" spans="3:5">
      <c r="C1397" s="118" t="s">
        <v>331</v>
      </c>
      <c r="D1397" s="162">
        <v>1587689099</v>
      </c>
      <c r="E1397" s="162">
        <v>708915478.61000001</v>
      </c>
    </row>
    <row r="1398" spans="3:5">
      <c r="C1398" s="65" t="s">
        <v>1597</v>
      </c>
      <c r="D1398" s="162">
        <v>785524</v>
      </c>
      <c r="E1398" s="162">
        <v>0</v>
      </c>
    </row>
    <row r="1399" spans="3:5">
      <c r="C1399" s="65" t="s">
        <v>1598</v>
      </c>
      <c r="D1399" s="162">
        <v>785524</v>
      </c>
      <c r="E1399" s="162">
        <v>0</v>
      </c>
    </row>
    <row r="1400" spans="3:5">
      <c r="C1400" s="65" t="s">
        <v>1599</v>
      </c>
      <c r="D1400" s="162">
        <v>7805395</v>
      </c>
      <c r="E1400" s="162">
        <v>4077253</v>
      </c>
    </row>
    <row r="1401" spans="3:5">
      <c r="C1401" s="65" t="s">
        <v>1600</v>
      </c>
      <c r="D1401" s="162">
        <v>2389237</v>
      </c>
      <c r="E1401" s="162">
        <v>1221599.99</v>
      </c>
    </row>
    <row r="1402" spans="3:5">
      <c r="C1402" s="65" t="s">
        <v>1601</v>
      </c>
      <c r="D1402" s="162">
        <v>785524</v>
      </c>
      <c r="E1402" s="162">
        <v>0</v>
      </c>
    </row>
    <row r="1403" spans="3:5">
      <c r="C1403" s="65" t="s">
        <v>1602</v>
      </c>
      <c r="D1403" s="162">
        <v>5000000</v>
      </c>
      <c r="E1403" s="162">
        <v>0</v>
      </c>
    </row>
    <row r="1404" spans="3:5">
      <c r="C1404" s="65" t="s">
        <v>1603</v>
      </c>
      <c r="D1404" s="162">
        <v>91315016</v>
      </c>
      <c r="E1404" s="162">
        <v>71315016</v>
      </c>
    </row>
    <row r="1405" spans="3:5">
      <c r="C1405" s="65" t="s">
        <v>1604</v>
      </c>
      <c r="D1405" s="162">
        <v>56921068</v>
      </c>
      <c r="E1405" s="162">
        <v>50000160</v>
      </c>
    </row>
    <row r="1406" spans="3:5">
      <c r="C1406" s="65" t="s">
        <v>1875</v>
      </c>
      <c r="D1406" s="162">
        <v>0</v>
      </c>
      <c r="E1406" s="162">
        <v>57606585.979999997</v>
      </c>
    </row>
    <row r="1407" spans="3:5">
      <c r="C1407" s="65" t="s">
        <v>1605</v>
      </c>
      <c r="D1407" s="162">
        <v>71000000</v>
      </c>
      <c r="E1407" s="162">
        <v>0</v>
      </c>
    </row>
    <row r="1408" spans="3:5">
      <c r="C1408" s="65" t="s">
        <v>1606</v>
      </c>
      <c r="D1408" s="162">
        <v>37115924</v>
      </c>
      <c r="E1408" s="162">
        <v>0</v>
      </c>
    </row>
    <row r="1409" spans="3:5">
      <c r="C1409" s="65" t="s">
        <v>1607</v>
      </c>
      <c r="D1409" s="162">
        <v>17056142</v>
      </c>
      <c r="E1409" s="162">
        <v>72917108.719999999</v>
      </c>
    </row>
    <row r="1410" spans="3:5">
      <c r="C1410" s="65" t="s">
        <v>1608</v>
      </c>
      <c r="D1410" s="162">
        <v>1350000</v>
      </c>
      <c r="E1410" s="162">
        <v>0</v>
      </c>
    </row>
    <row r="1411" spans="3:5">
      <c r="C1411" s="65" t="s">
        <v>1609</v>
      </c>
      <c r="D1411" s="162">
        <v>3886577</v>
      </c>
      <c r="E1411" s="162">
        <v>0</v>
      </c>
    </row>
    <row r="1412" spans="3:5">
      <c r="C1412" s="65" t="s">
        <v>1610</v>
      </c>
      <c r="D1412" s="162">
        <v>0</v>
      </c>
      <c r="E1412" s="162">
        <v>0</v>
      </c>
    </row>
    <row r="1413" spans="3:5">
      <c r="C1413" s="65" t="s">
        <v>1611</v>
      </c>
      <c r="D1413" s="162">
        <v>1048064</v>
      </c>
      <c r="E1413" s="162">
        <v>926187</v>
      </c>
    </row>
    <row r="1414" spans="3:5">
      <c r="C1414" s="65" t="s">
        <v>1612</v>
      </c>
      <c r="D1414" s="162">
        <v>3890701</v>
      </c>
      <c r="E1414" s="162">
        <v>0</v>
      </c>
    </row>
    <row r="1415" spans="3:5">
      <c r="C1415" s="65" t="s">
        <v>1613</v>
      </c>
      <c r="D1415" s="162">
        <v>9357241</v>
      </c>
      <c r="E1415" s="162">
        <v>0</v>
      </c>
    </row>
    <row r="1416" spans="3:5">
      <c r="C1416" s="65" t="s">
        <v>1614</v>
      </c>
      <c r="D1416" s="162">
        <v>0</v>
      </c>
      <c r="E1416" s="162">
        <v>7887227</v>
      </c>
    </row>
    <row r="1417" spans="3:5">
      <c r="C1417" s="65" t="s">
        <v>1615</v>
      </c>
      <c r="D1417" s="162">
        <v>20000000</v>
      </c>
      <c r="E1417" s="162">
        <v>0</v>
      </c>
    </row>
    <row r="1418" spans="3:5">
      <c r="C1418" s="65" t="s">
        <v>1616</v>
      </c>
      <c r="D1418" s="162">
        <v>10235232</v>
      </c>
      <c r="E1418" s="162">
        <v>0</v>
      </c>
    </row>
    <row r="1419" spans="3:5">
      <c r="C1419" s="65" t="s">
        <v>1617</v>
      </c>
      <c r="D1419" s="162">
        <v>84954779</v>
      </c>
      <c r="E1419" s="162">
        <v>59508080.799999997</v>
      </c>
    </row>
    <row r="1420" spans="3:5">
      <c r="C1420" s="65" t="s">
        <v>1618</v>
      </c>
      <c r="D1420" s="162">
        <v>50000000</v>
      </c>
      <c r="E1420" s="162">
        <v>14158959.630000001</v>
      </c>
    </row>
    <row r="1421" spans="3:5">
      <c r="C1421" s="65" t="s">
        <v>1619</v>
      </c>
      <c r="D1421" s="162">
        <v>30000000</v>
      </c>
      <c r="E1421" s="162">
        <v>30000000</v>
      </c>
    </row>
    <row r="1422" spans="3:5">
      <c r="C1422" s="65" t="s">
        <v>1620</v>
      </c>
      <c r="D1422" s="162">
        <v>14157037</v>
      </c>
      <c r="E1422" s="162">
        <v>6485621.4800000004</v>
      </c>
    </row>
    <row r="1423" spans="3:5">
      <c r="C1423" s="65" t="s">
        <v>1621</v>
      </c>
      <c r="D1423" s="162">
        <v>30000000</v>
      </c>
      <c r="E1423" s="162">
        <v>20000000</v>
      </c>
    </row>
    <row r="1424" spans="3:5">
      <c r="C1424" s="65" t="s">
        <v>1622</v>
      </c>
      <c r="D1424" s="162">
        <v>26731745</v>
      </c>
      <c r="E1424" s="162">
        <v>0</v>
      </c>
    </row>
    <row r="1425" spans="3:5">
      <c r="C1425" s="65" t="s">
        <v>1623</v>
      </c>
      <c r="D1425" s="162">
        <v>7564426</v>
      </c>
      <c r="E1425" s="162">
        <v>0</v>
      </c>
    </row>
    <row r="1426" spans="3:5">
      <c r="C1426" s="65" t="s">
        <v>1624</v>
      </c>
      <c r="D1426" s="162">
        <v>71052120</v>
      </c>
      <c r="E1426" s="162">
        <v>0</v>
      </c>
    </row>
    <row r="1427" spans="3:5">
      <c r="C1427" s="65" t="s">
        <v>1625</v>
      </c>
      <c r="D1427" s="162">
        <v>54690059</v>
      </c>
      <c r="E1427" s="162">
        <v>30422745.710000001</v>
      </c>
    </row>
    <row r="1428" spans="3:5">
      <c r="C1428" s="65" t="s">
        <v>1626</v>
      </c>
      <c r="D1428" s="162">
        <v>53144182</v>
      </c>
      <c r="E1428" s="162">
        <v>27786921.710000001</v>
      </c>
    </row>
    <row r="1429" spans="3:5">
      <c r="C1429" s="65" t="s">
        <v>1627</v>
      </c>
      <c r="D1429" s="162">
        <v>82755391</v>
      </c>
      <c r="E1429" s="162">
        <v>39434470.18</v>
      </c>
    </row>
    <row r="1430" spans="3:5">
      <c r="C1430" s="65" t="s">
        <v>1628</v>
      </c>
      <c r="D1430" s="162">
        <v>19012173</v>
      </c>
      <c r="E1430" s="162">
        <v>19012173</v>
      </c>
    </row>
    <row r="1431" spans="3:5">
      <c r="C1431" s="65" t="s">
        <v>1629</v>
      </c>
      <c r="D1431" s="162">
        <v>11354101</v>
      </c>
      <c r="E1431" s="162">
        <v>0</v>
      </c>
    </row>
    <row r="1432" spans="3:5">
      <c r="C1432" s="65" t="s">
        <v>1630</v>
      </c>
      <c r="D1432" s="162">
        <v>7317947</v>
      </c>
      <c r="E1432" s="162">
        <v>0</v>
      </c>
    </row>
    <row r="1433" spans="3:5">
      <c r="C1433" s="65" t="s">
        <v>1631</v>
      </c>
      <c r="D1433" s="162">
        <v>34156083</v>
      </c>
      <c r="E1433" s="162">
        <v>0</v>
      </c>
    </row>
    <row r="1434" spans="3:5">
      <c r="C1434" s="65" t="s">
        <v>1632</v>
      </c>
      <c r="D1434" s="162">
        <v>12018533</v>
      </c>
      <c r="E1434" s="162">
        <v>0</v>
      </c>
    </row>
    <row r="1435" spans="3:5">
      <c r="C1435" s="65" t="s">
        <v>1633</v>
      </c>
      <c r="D1435" s="162">
        <v>10000000</v>
      </c>
      <c r="E1435" s="162">
        <v>0</v>
      </c>
    </row>
    <row r="1436" spans="3:5">
      <c r="C1436" s="65" t="s">
        <v>1634</v>
      </c>
      <c r="D1436" s="162">
        <v>7281426</v>
      </c>
      <c r="E1436" s="162">
        <v>0</v>
      </c>
    </row>
    <row r="1437" spans="3:5">
      <c r="C1437" s="65" t="s">
        <v>1635</v>
      </c>
      <c r="D1437" s="162">
        <v>20000000</v>
      </c>
      <c r="E1437" s="162">
        <v>0</v>
      </c>
    </row>
    <row r="1438" spans="3:5">
      <c r="C1438" s="65" t="s">
        <v>1636</v>
      </c>
      <c r="D1438" s="162">
        <v>5124621</v>
      </c>
      <c r="E1438" s="162">
        <v>0</v>
      </c>
    </row>
    <row r="1439" spans="3:5">
      <c r="C1439" s="65" t="s">
        <v>1637</v>
      </c>
      <c r="D1439" s="162">
        <v>45570901</v>
      </c>
      <c r="E1439" s="162">
        <v>0</v>
      </c>
    </row>
    <row r="1440" spans="3:5">
      <c r="C1440" s="65" t="s">
        <v>1638</v>
      </c>
      <c r="D1440" s="162">
        <v>10000000</v>
      </c>
      <c r="E1440" s="162">
        <v>0</v>
      </c>
    </row>
    <row r="1441" spans="3:5">
      <c r="C1441" s="65" t="s">
        <v>1639</v>
      </c>
      <c r="D1441" s="162">
        <v>10000000</v>
      </c>
      <c r="E1441" s="162">
        <v>0</v>
      </c>
    </row>
    <row r="1442" spans="3:5">
      <c r="C1442" s="65" t="s">
        <v>1640</v>
      </c>
      <c r="D1442" s="162">
        <v>130371036</v>
      </c>
      <c r="E1442" s="162">
        <v>0</v>
      </c>
    </row>
    <row r="1443" spans="3:5">
      <c r="C1443" s="65" t="s">
        <v>1641</v>
      </c>
      <c r="D1443" s="162">
        <v>7278512</v>
      </c>
      <c r="E1443" s="162">
        <v>0</v>
      </c>
    </row>
    <row r="1444" spans="3:5">
      <c r="C1444" s="65" t="s">
        <v>1642</v>
      </c>
      <c r="D1444" s="162">
        <v>685956</v>
      </c>
      <c r="E1444" s="162">
        <v>0</v>
      </c>
    </row>
    <row r="1445" spans="3:5">
      <c r="C1445" s="65" t="s">
        <v>1643</v>
      </c>
      <c r="D1445" s="162">
        <v>21530521</v>
      </c>
      <c r="E1445" s="162">
        <v>0</v>
      </c>
    </row>
    <row r="1446" spans="3:5">
      <c r="C1446" s="65" t="s">
        <v>1644</v>
      </c>
      <c r="D1446" s="162">
        <v>2000000</v>
      </c>
      <c r="E1446" s="162">
        <v>0</v>
      </c>
    </row>
    <row r="1447" spans="3:5">
      <c r="C1447" s="65" t="s">
        <v>1645</v>
      </c>
      <c r="D1447" s="162">
        <v>100000000</v>
      </c>
      <c r="E1447" s="162">
        <v>100000000</v>
      </c>
    </row>
    <row r="1448" spans="3:5">
      <c r="C1448" s="65" t="s">
        <v>1646</v>
      </c>
      <c r="D1448" s="162">
        <v>7264502</v>
      </c>
      <c r="E1448" s="162">
        <v>0</v>
      </c>
    </row>
    <row r="1449" spans="3:5">
      <c r="C1449" s="65" t="s">
        <v>1647</v>
      </c>
      <c r="D1449" s="162">
        <v>13310723</v>
      </c>
      <c r="E1449" s="162">
        <v>0</v>
      </c>
    </row>
    <row r="1450" spans="3:5">
      <c r="C1450" s="65" t="s">
        <v>1648</v>
      </c>
      <c r="D1450" s="162">
        <v>101397996</v>
      </c>
      <c r="E1450" s="162">
        <v>86655368.409999996</v>
      </c>
    </row>
    <row r="1451" spans="3:5">
      <c r="C1451" s="65" t="s">
        <v>1649</v>
      </c>
      <c r="D1451" s="162">
        <v>7281033</v>
      </c>
      <c r="E1451" s="162">
        <v>0</v>
      </c>
    </row>
    <row r="1452" spans="3:5">
      <c r="C1452" s="65" t="s">
        <v>1650</v>
      </c>
      <c r="D1452" s="162">
        <v>25000000</v>
      </c>
      <c r="E1452" s="162">
        <v>0</v>
      </c>
    </row>
    <row r="1453" spans="3:5">
      <c r="C1453" s="65" t="s">
        <v>1651</v>
      </c>
      <c r="D1453" s="162">
        <v>0</v>
      </c>
      <c r="E1453" s="162">
        <v>0</v>
      </c>
    </row>
    <row r="1454" spans="3:5">
      <c r="C1454" s="65" t="s">
        <v>1652</v>
      </c>
      <c r="D1454" s="162">
        <v>78000000</v>
      </c>
      <c r="E1454" s="162">
        <v>0</v>
      </c>
    </row>
    <row r="1455" spans="3:5">
      <c r="C1455" s="65" t="s">
        <v>1653</v>
      </c>
      <c r="D1455" s="162">
        <v>5050000</v>
      </c>
      <c r="E1455" s="162">
        <v>0</v>
      </c>
    </row>
    <row r="1456" spans="3:5">
      <c r="C1456" s="65" t="s">
        <v>1654</v>
      </c>
      <c r="D1456" s="162">
        <v>0</v>
      </c>
      <c r="E1456" s="162">
        <v>0</v>
      </c>
    </row>
    <row r="1457" spans="3:5">
      <c r="C1457" s="65" t="s">
        <v>1655</v>
      </c>
      <c r="D1457" s="162">
        <v>7281426</v>
      </c>
      <c r="E1457" s="162">
        <v>0</v>
      </c>
    </row>
    <row r="1458" spans="3:5">
      <c r="C1458" s="65" t="s">
        <v>1876</v>
      </c>
      <c r="D1458" s="162">
        <v>0</v>
      </c>
      <c r="E1458" s="162">
        <v>0</v>
      </c>
    </row>
    <row r="1459" spans="3:5">
      <c r="C1459" s="65" t="s">
        <v>1877</v>
      </c>
      <c r="D1459" s="162">
        <v>0</v>
      </c>
      <c r="E1459" s="162">
        <v>0</v>
      </c>
    </row>
    <row r="1460" spans="3:5">
      <c r="C1460" s="65" t="s">
        <v>1656</v>
      </c>
      <c r="D1460" s="162">
        <v>10000000</v>
      </c>
      <c r="E1460" s="162">
        <v>9500000</v>
      </c>
    </row>
    <row r="1461" spans="3:5">
      <c r="C1461" s="65" t="s">
        <v>1657</v>
      </c>
      <c r="D1461" s="162">
        <v>2803805</v>
      </c>
      <c r="E1461" s="162">
        <v>0</v>
      </c>
    </row>
    <row r="1462" spans="3:5">
      <c r="C1462" s="65" t="s">
        <v>1658</v>
      </c>
      <c r="D1462" s="162">
        <v>30820896</v>
      </c>
      <c r="E1462" s="162">
        <v>0</v>
      </c>
    </row>
    <row r="1463" spans="3:5">
      <c r="C1463" s="118" t="s">
        <v>332</v>
      </c>
      <c r="D1463" s="162">
        <v>8256000</v>
      </c>
      <c r="E1463" s="162">
        <v>24241026.059999999</v>
      </c>
    </row>
    <row r="1464" spans="3:5">
      <c r="C1464" s="65" t="s">
        <v>1659</v>
      </c>
      <c r="D1464" s="162">
        <v>0</v>
      </c>
      <c r="E1464" s="162">
        <v>22032971.559999999</v>
      </c>
    </row>
    <row r="1465" spans="3:5">
      <c r="C1465" s="65" t="s">
        <v>1648</v>
      </c>
      <c r="D1465" s="162">
        <v>8256000</v>
      </c>
      <c r="E1465" s="162">
        <v>2208054.5</v>
      </c>
    </row>
    <row r="1466" spans="3:5">
      <c r="C1466" s="160" t="s">
        <v>364</v>
      </c>
      <c r="D1466" s="161">
        <v>1141004658</v>
      </c>
      <c r="E1466" s="161">
        <v>685210850.31999981</v>
      </c>
    </row>
    <row r="1467" spans="3:5">
      <c r="C1467" s="118" t="s">
        <v>331</v>
      </c>
      <c r="D1467" s="162">
        <v>1124202528</v>
      </c>
      <c r="E1467" s="162">
        <v>679619740.39999986</v>
      </c>
    </row>
    <row r="1468" spans="3:5">
      <c r="C1468" s="65" t="s">
        <v>1660</v>
      </c>
      <c r="D1468" s="162">
        <v>170900000</v>
      </c>
      <c r="E1468" s="162">
        <v>7366998.7699999996</v>
      </c>
    </row>
    <row r="1469" spans="3:5">
      <c r="C1469" s="65" t="s">
        <v>1661</v>
      </c>
      <c r="D1469" s="162">
        <v>3355957</v>
      </c>
      <c r="E1469" s="162">
        <v>0</v>
      </c>
    </row>
    <row r="1470" spans="3:5">
      <c r="C1470" s="65" t="s">
        <v>1662</v>
      </c>
      <c r="D1470" s="162">
        <v>31984150</v>
      </c>
      <c r="E1470" s="162">
        <v>20000000</v>
      </c>
    </row>
    <row r="1471" spans="3:5">
      <c r="C1471" s="65" t="s">
        <v>1663</v>
      </c>
      <c r="D1471" s="162">
        <v>25587303</v>
      </c>
      <c r="E1471" s="162">
        <v>20000000</v>
      </c>
    </row>
    <row r="1472" spans="3:5">
      <c r="C1472" s="65" t="s">
        <v>1664</v>
      </c>
      <c r="D1472" s="162">
        <v>230022862</v>
      </c>
      <c r="E1472" s="162">
        <v>175631744.63</v>
      </c>
    </row>
    <row r="1473" spans="3:5">
      <c r="C1473" s="65" t="s">
        <v>1665</v>
      </c>
      <c r="D1473" s="162">
        <v>259163406</v>
      </c>
      <c r="E1473" s="162">
        <v>167685350.89999998</v>
      </c>
    </row>
    <row r="1474" spans="3:5">
      <c r="C1474" s="65" t="s">
        <v>1666</v>
      </c>
      <c r="D1474" s="162">
        <v>5045444</v>
      </c>
      <c r="E1474" s="162">
        <v>0</v>
      </c>
    </row>
    <row r="1475" spans="3:5">
      <c r="C1475" s="65" t="s">
        <v>1667</v>
      </c>
      <c r="D1475" s="162">
        <v>28835516</v>
      </c>
      <c r="E1475" s="162">
        <v>55973368.079999998</v>
      </c>
    </row>
    <row r="1476" spans="3:5">
      <c r="C1476" s="65" t="s">
        <v>1668</v>
      </c>
      <c r="D1476" s="162">
        <v>1394931</v>
      </c>
      <c r="E1476" s="162">
        <v>0</v>
      </c>
    </row>
    <row r="1477" spans="3:5">
      <c r="C1477" s="65" t="s">
        <v>1669</v>
      </c>
      <c r="D1477" s="162">
        <v>0</v>
      </c>
      <c r="E1477" s="162">
        <v>0</v>
      </c>
    </row>
    <row r="1478" spans="3:5">
      <c r="C1478" s="65" t="s">
        <v>1670</v>
      </c>
      <c r="D1478" s="162">
        <v>17690642</v>
      </c>
      <c r="E1478" s="162">
        <v>0</v>
      </c>
    </row>
    <row r="1479" spans="3:5">
      <c r="C1479" s="65" t="s">
        <v>1671</v>
      </c>
      <c r="D1479" s="162">
        <v>67437623</v>
      </c>
      <c r="E1479" s="162">
        <v>62797736</v>
      </c>
    </row>
    <row r="1480" spans="3:5">
      <c r="C1480" s="65" t="s">
        <v>1672</v>
      </c>
      <c r="D1480" s="162">
        <v>26976614</v>
      </c>
      <c r="E1480" s="162">
        <v>0</v>
      </c>
    </row>
    <row r="1481" spans="3:5">
      <c r="C1481" s="65" t="s">
        <v>1673</v>
      </c>
      <c r="D1481" s="162">
        <v>6195995</v>
      </c>
      <c r="E1481" s="162">
        <v>0</v>
      </c>
    </row>
    <row r="1482" spans="3:5">
      <c r="C1482" s="65" t="s">
        <v>1674</v>
      </c>
      <c r="D1482" s="162">
        <v>10000000</v>
      </c>
      <c r="E1482" s="162">
        <v>0</v>
      </c>
    </row>
    <row r="1483" spans="3:5">
      <c r="C1483" s="65" t="s">
        <v>1675</v>
      </c>
      <c r="D1483" s="162">
        <v>239612085</v>
      </c>
      <c r="E1483" s="162">
        <v>170164542.01999998</v>
      </c>
    </row>
    <row r="1484" spans="3:5">
      <c r="C1484" s="118" t="s">
        <v>332</v>
      </c>
      <c r="D1484" s="162">
        <v>16802130</v>
      </c>
      <c r="E1484" s="162">
        <v>0</v>
      </c>
    </row>
    <row r="1485" spans="3:5">
      <c r="C1485" s="65" t="s">
        <v>1675</v>
      </c>
      <c r="D1485" s="162">
        <v>16802130</v>
      </c>
      <c r="E1485" s="162">
        <v>0</v>
      </c>
    </row>
    <row r="1486" spans="3:5">
      <c r="C1486" s="118" t="s">
        <v>333</v>
      </c>
      <c r="D1486" s="162">
        <v>0</v>
      </c>
      <c r="E1486" s="162">
        <v>5591109.9199999999</v>
      </c>
    </row>
    <row r="1487" spans="3:5">
      <c r="C1487" s="65" t="s">
        <v>1667</v>
      </c>
      <c r="D1487" s="162">
        <v>0</v>
      </c>
      <c r="E1487" s="162">
        <v>5591109.9199999999</v>
      </c>
    </row>
    <row r="1488" spans="3:5">
      <c r="C1488" s="160" t="s">
        <v>365</v>
      </c>
      <c r="D1488" s="161">
        <v>883749625</v>
      </c>
      <c r="E1488" s="161">
        <v>291602171.38</v>
      </c>
    </row>
    <row r="1489" spans="3:5">
      <c r="C1489" s="118" t="s">
        <v>331</v>
      </c>
      <c r="D1489" s="162">
        <v>768749625</v>
      </c>
      <c r="E1489" s="162">
        <v>283955579.50999999</v>
      </c>
    </row>
    <row r="1490" spans="3:5">
      <c r="C1490" s="65" t="s">
        <v>1676</v>
      </c>
      <c r="D1490" s="162">
        <v>79437546</v>
      </c>
      <c r="E1490" s="162">
        <v>7652665.9100000001</v>
      </c>
    </row>
    <row r="1491" spans="3:5">
      <c r="C1491" s="65" t="s">
        <v>1677</v>
      </c>
      <c r="D1491" s="162">
        <v>47785043</v>
      </c>
      <c r="E1491" s="162">
        <v>14451894.09</v>
      </c>
    </row>
    <row r="1492" spans="3:5">
      <c r="C1492" s="65" t="s">
        <v>1678</v>
      </c>
      <c r="D1492" s="162">
        <v>100000000</v>
      </c>
      <c r="E1492" s="162">
        <v>0</v>
      </c>
    </row>
    <row r="1493" spans="3:5">
      <c r="C1493" s="65" t="s">
        <v>1679</v>
      </c>
      <c r="D1493" s="162">
        <v>38876602</v>
      </c>
      <c r="E1493" s="162">
        <v>49727897.390000001</v>
      </c>
    </row>
    <row r="1494" spans="3:5">
      <c r="C1494" s="65" t="s">
        <v>1680</v>
      </c>
      <c r="D1494" s="162">
        <v>5000000</v>
      </c>
      <c r="E1494" s="162">
        <v>0</v>
      </c>
    </row>
    <row r="1495" spans="3:5">
      <c r="C1495" s="65" t="s">
        <v>1681</v>
      </c>
      <c r="D1495" s="162">
        <v>2080338</v>
      </c>
      <c r="E1495" s="162">
        <v>1147467.2</v>
      </c>
    </row>
    <row r="1496" spans="3:5">
      <c r="C1496" s="65" t="s">
        <v>1682</v>
      </c>
      <c r="D1496" s="162">
        <v>1787840</v>
      </c>
      <c r="E1496" s="162">
        <v>0</v>
      </c>
    </row>
    <row r="1497" spans="3:5">
      <c r="C1497" s="65" t="s">
        <v>1683</v>
      </c>
      <c r="D1497" s="162">
        <v>65220743</v>
      </c>
      <c r="E1497" s="162">
        <v>0</v>
      </c>
    </row>
    <row r="1498" spans="3:5">
      <c r="C1498" s="65" t="s">
        <v>1684</v>
      </c>
      <c r="D1498" s="162">
        <v>3148512</v>
      </c>
      <c r="E1498" s="162">
        <v>0</v>
      </c>
    </row>
    <row r="1499" spans="3:5">
      <c r="C1499" s="65" t="s">
        <v>1685</v>
      </c>
      <c r="D1499" s="162">
        <v>0</v>
      </c>
      <c r="E1499" s="162">
        <v>5801442.9100000001</v>
      </c>
    </row>
    <row r="1500" spans="3:5">
      <c r="C1500" s="65" t="s">
        <v>1686</v>
      </c>
      <c r="D1500" s="162">
        <v>3534444</v>
      </c>
      <c r="E1500" s="162">
        <v>1089210.17</v>
      </c>
    </row>
    <row r="1501" spans="3:5">
      <c r="C1501" s="65" t="s">
        <v>1687</v>
      </c>
      <c r="D1501" s="162">
        <v>99753891</v>
      </c>
      <c r="E1501" s="162">
        <v>62233645.920000002</v>
      </c>
    </row>
    <row r="1502" spans="3:5">
      <c r="C1502" s="65" t="s">
        <v>1688</v>
      </c>
      <c r="D1502" s="162">
        <v>21660226</v>
      </c>
      <c r="E1502" s="162">
        <v>0</v>
      </c>
    </row>
    <row r="1503" spans="3:5">
      <c r="C1503" s="65" t="s">
        <v>1689</v>
      </c>
      <c r="D1503" s="162">
        <v>5000000</v>
      </c>
      <c r="E1503" s="162">
        <v>2041543.08</v>
      </c>
    </row>
    <row r="1504" spans="3:5">
      <c r="C1504" s="65" t="s">
        <v>1690</v>
      </c>
      <c r="D1504" s="162">
        <v>35607958</v>
      </c>
      <c r="E1504" s="162">
        <v>23144470.059999999</v>
      </c>
    </row>
    <row r="1505" spans="3:5">
      <c r="C1505" s="65" t="s">
        <v>1691</v>
      </c>
      <c r="D1505" s="162">
        <v>36368030</v>
      </c>
      <c r="E1505" s="162">
        <v>28718037.289999999</v>
      </c>
    </row>
    <row r="1506" spans="3:5">
      <c r="C1506" s="65" t="s">
        <v>1692</v>
      </c>
      <c r="D1506" s="162">
        <v>123841896</v>
      </c>
      <c r="E1506" s="162">
        <v>52656453.43</v>
      </c>
    </row>
    <row r="1507" spans="3:5">
      <c r="C1507" s="65" t="s">
        <v>1693</v>
      </c>
      <c r="D1507" s="162">
        <v>24700</v>
      </c>
      <c r="E1507" s="162">
        <v>0</v>
      </c>
    </row>
    <row r="1508" spans="3:5">
      <c r="C1508" s="65" t="s">
        <v>1694</v>
      </c>
      <c r="D1508" s="162">
        <v>20000000</v>
      </c>
      <c r="E1508" s="162">
        <v>35290852.060000002</v>
      </c>
    </row>
    <row r="1509" spans="3:5">
      <c r="C1509" s="65" t="s">
        <v>1695</v>
      </c>
      <c r="D1509" s="162">
        <v>5000000</v>
      </c>
      <c r="E1509" s="162">
        <v>0</v>
      </c>
    </row>
    <row r="1510" spans="3:5">
      <c r="C1510" s="65" t="s">
        <v>1696</v>
      </c>
      <c r="D1510" s="162">
        <v>74621856</v>
      </c>
      <c r="E1510" s="162">
        <v>0</v>
      </c>
    </row>
    <row r="1511" spans="3:5">
      <c r="C1511" s="118" t="s">
        <v>332</v>
      </c>
      <c r="D1511" s="162">
        <v>115000000</v>
      </c>
      <c r="E1511" s="162">
        <v>7646591.8700000001</v>
      </c>
    </row>
    <row r="1512" spans="3:5">
      <c r="C1512" s="65" t="s">
        <v>1697</v>
      </c>
      <c r="D1512" s="162">
        <v>10000000</v>
      </c>
      <c r="E1512" s="162">
        <v>7646591.8700000001</v>
      </c>
    </row>
    <row r="1513" spans="3:5">
      <c r="C1513" s="65" t="s">
        <v>1695</v>
      </c>
      <c r="D1513" s="162">
        <v>105000000</v>
      </c>
      <c r="E1513" s="162">
        <v>0</v>
      </c>
    </row>
    <row r="1514" spans="3:5">
      <c r="C1514" s="160" t="s">
        <v>366</v>
      </c>
      <c r="D1514" s="161">
        <v>23638967274</v>
      </c>
      <c r="E1514" s="161">
        <v>10468127904.02</v>
      </c>
    </row>
    <row r="1515" spans="3:5">
      <c r="C1515" s="118" t="s">
        <v>331</v>
      </c>
      <c r="D1515" s="162">
        <v>8185911633</v>
      </c>
      <c r="E1515" s="162">
        <v>5945481074.1199989</v>
      </c>
    </row>
    <row r="1516" spans="3:5">
      <c r="C1516" s="65" t="s">
        <v>1698</v>
      </c>
      <c r="D1516" s="162">
        <v>7362516</v>
      </c>
      <c r="E1516" s="162">
        <v>0</v>
      </c>
    </row>
    <row r="1517" spans="3:5">
      <c r="C1517" s="65" t="s">
        <v>1699</v>
      </c>
      <c r="D1517" s="162">
        <v>1000000</v>
      </c>
      <c r="E1517" s="162">
        <v>106747</v>
      </c>
    </row>
    <row r="1518" spans="3:5">
      <c r="C1518" s="65" t="s">
        <v>1700</v>
      </c>
      <c r="D1518" s="162">
        <v>194161377</v>
      </c>
      <c r="E1518" s="162">
        <v>55227649.189999998</v>
      </c>
    </row>
    <row r="1519" spans="3:5">
      <c r="C1519" s="65" t="s">
        <v>1701</v>
      </c>
      <c r="D1519" s="162">
        <v>25000000</v>
      </c>
      <c r="E1519" s="162">
        <v>0</v>
      </c>
    </row>
    <row r="1520" spans="3:5">
      <c r="C1520" s="65" t="s">
        <v>1702</v>
      </c>
      <c r="D1520" s="162">
        <v>6228157</v>
      </c>
      <c r="E1520" s="162">
        <v>0</v>
      </c>
    </row>
    <row r="1521" spans="3:5">
      <c r="C1521" s="65" t="s">
        <v>1703</v>
      </c>
      <c r="D1521" s="162">
        <v>4329132</v>
      </c>
      <c r="E1521" s="162">
        <v>0</v>
      </c>
    </row>
    <row r="1522" spans="3:5">
      <c r="C1522" s="65" t="s">
        <v>1878</v>
      </c>
      <c r="D1522" s="162">
        <v>0</v>
      </c>
      <c r="E1522" s="162">
        <v>0</v>
      </c>
    </row>
    <row r="1523" spans="3:5">
      <c r="C1523" s="65" t="s">
        <v>1704</v>
      </c>
      <c r="D1523" s="162">
        <v>2513122</v>
      </c>
      <c r="E1523" s="162">
        <v>0</v>
      </c>
    </row>
    <row r="1524" spans="3:5">
      <c r="C1524" s="65" t="s">
        <v>1705</v>
      </c>
      <c r="D1524" s="162">
        <v>150000000</v>
      </c>
      <c r="E1524" s="162">
        <v>50939773.049999997</v>
      </c>
    </row>
    <row r="1525" spans="3:5">
      <c r="C1525" s="65" t="s">
        <v>1706</v>
      </c>
      <c r="D1525" s="162">
        <v>1300000000</v>
      </c>
      <c r="E1525" s="162">
        <v>1066306103.4599999</v>
      </c>
    </row>
    <row r="1526" spans="3:5">
      <c r="C1526" s="65" t="s">
        <v>1707</v>
      </c>
      <c r="D1526" s="162">
        <v>0</v>
      </c>
      <c r="E1526" s="162">
        <v>0</v>
      </c>
    </row>
    <row r="1527" spans="3:5">
      <c r="C1527" s="65" t="s">
        <v>1708</v>
      </c>
      <c r="D1527" s="162">
        <v>9000000</v>
      </c>
      <c r="E1527" s="162">
        <v>0</v>
      </c>
    </row>
    <row r="1528" spans="3:5">
      <c r="C1528" s="65" t="s">
        <v>1709</v>
      </c>
      <c r="D1528" s="162">
        <v>77011014</v>
      </c>
      <c r="E1528" s="162">
        <v>30916557.940000001</v>
      </c>
    </row>
    <row r="1529" spans="3:5">
      <c r="C1529" s="65" t="s">
        <v>1710</v>
      </c>
      <c r="D1529" s="162">
        <v>2000000</v>
      </c>
      <c r="E1529" s="162">
        <v>0</v>
      </c>
    </row>
    <row r="1530" spans="3:5">
      <c r="C1530" s="65" t="s">
        <v>1711</v>
      </c>
      <c r="D1530" s="162">
        <v>65535117</v>
      </c>
      <c r="E1530" s="162">
        <v>33808216.619999997</v>
      </c>
    </row>
    <row r="1531" spans="3:5">
      <c r="C1531" s="65" t="s">
        <v>1712</v>
      </c>
      <c r="D1531" s="162">
        <v>610000001</v>
      </c>
      <c r="E1531" s="162">
        <v>914070762.18000007</v>
      </c>
    </row>
    <row r="1532" spans="3:5">
      <c r="C1532" s="65" t="s">
        <v>1713</v>
      </c>
      <c r="D1532" s="162">
        <v>0</v>
      </c>
      <c r="E1532" s="162">
        <v>0</v>
      </c>
    </row>
    <row r="1533" spans="3:5">
      <c r="C1533" s="65" t="s">
        <v>1714</v>
      </c>
      <c r="D1533" s="162">
        <v>0</v>
      </c>
      <c r="E1533" s="162">
        <v>69816976.969999999</v>
      </c>
    </row>
    <row r="1534" spans="3:5">
      <c r="C1534" s="65" t="s">
        <v>1715</v>
      </c>
      <c r="D1534" s="162">
        <v>779207</v>
      </c>
      <c r="E1534" s="162">
        <v>0</v>
      </c>
    </row>
    <row r="1535" spans="3:5">
      <c r="C1535" s="65" t="s">
        <v>1716</v>
      </c>
      <c r="D1535" s="162">
        <v>940000000</v>
      </c>
      <c r="E1535" s="162">
        <v>381232892.44999999</v>
      </c>
    </row>
    <row r="1536" spans="3:5">
      <c r="C1536" s="65" t="s">
        <v>1717</v>
      </c>
      <c r="D1536" s="162">
        <v>0</v>
      </c>
      <c r="E1536" s="162">
        <v>0</v>
      </c>
    </row>
    <row r="1537" spans="3:5">
      <c r="C1537" s="65" t="s">
        <v>1718</v>
      </c>
      <c r="D1537" s="162">
        <v>8415087</v>
      </c>
      <c r="E1537" s="162">
        <v>0</v>
      </c>
    </row>
    <row r="1538" spans="3:5">
      <c r="C1538" s="65" t="s">
        <v>1719</v>
      </c>
      <c r="D1538" s="162">
        <v>17424123</v>
      </c>
      <c r="E1538" s="162">
        <v>0</v>
      </c>
    </row>
    <row r="1539" spans="3:5">
      <c r="C1539" s="65" t="s">
        <v>1720</v>
      </c>
      <c r="D1539" s="162">
        <v>0</v>
      </c>
      <c r="E1539" s="162">
        <v>0</v>
      </c>
    </row>
    <row r="1540" spans="3:5">
      <c r="C1540" s="65" t="s">
        <v>1721</v>
      </c>
      <c r="D1540" s="162">
        <v>16847189</v>
      </c>
      <c r="E1540" s="162">
        <v>0</v>
      </c>
    </row>
    <row r="1541" spans="3:5">
      <c r="C1541" s="65" t="s">
        <v>1903</v>
      </c>
      <c r="D1541" s="162">
        <v>0</v>
      </c>
      <c r="E1541" s="162">
        <v>0</v>
      </c>
    </row>
    <row r="1542" spans="3:5">
      <c r="C1542" s="65" t="s">
        <v>1722</v>
      </c>
      <c r="D1542" s="162">
        <v>193657772</v>
      </c>
      <c r="E1542" s="162">
        <v>0</v>
      </c>
    </row>
    <row r="1543" spans="3:5">
      <c r="C1543" s="65" t="s">
        <v>1723</v>
      </c>
      <c r="D1543" s="162">
        <v>10554785</v>
      </c>
      <c r="E1543" s="162">
        <v>0</v>
      </c>
    </row>
    <row r="1544" spans="3:5">
      <c r="C1544" s="65" t="s">
        <v>1724</v>
      </c>
      <c r="D1544" s="162">
        <v>0</v>
      </c>
      <c r="E1544" s="162">
        <v>516724.65</v>
      </c>
    </row>
    <row r="1545" spans="3:5">
      <c r="C1545" s="65" t="s">
        <v>1725</v>
      </c>
      <c r="D1545" s="162">
        <v>1235409</v>
      </c>
      <c r="E1545" s="162">
        <v>0</v>
      </c>
    </row>
    <row r="1546" spans="3:5">
      <c r="C1546" s="65" t="s">
        <v>1726</v>
      </c>
      <c r="D1546" s="162">
        <v>6755924</v>
      </c>
      <c r="E1546" s="162">
        <v>0</v>
      </c>
    </row>
    <row r="1547" spans="3:5">
      <c r="C1547" s="65" t="s">
        <v>1727</v>
      </c>
      <c r="D1547" s="162">
        <v>0</v>
      </c>
      <c r="E1547" s="162">
        <v>394561358.43000001</v>
      </c>
    </row>
    <row r="1548" spans="3:5">
      <c r="C1548" s="65" t="s">
        <v>1728</v>
      </c>
      <c r="D1548" s="162">
        <v>41882</v>
      </c>
      <c r="E1548" s="162">
        <v>0</v>
      </c>
    </row>
    <row r="1549" spans="3:5">
      <c r="C1549" s="65" t="s">
        <v>1729</v>
      </c>
      <c r="D1549" s="162">
        <v>24000000</v>
      </c>
      <c r="E1549" s="162">
        <v>0</v>
      </c>
    </row>
    <row r="1550" spans="3:5">
      <c r="C1550" s="65" t="s">
        <v>1730</v>
      </c>
      <c r="D1550" s="162">
        <v>2873229</v>
      </c>
      <c r="E1550" s="162">
        <v>2860566.7</v>
      </c>
    </row>
    <row r="1551" spans="3:5">
      <c r="C1551" s="65" t="s">
        <v>1731</v>
      </c>
      <c r="D1551" s="162">
        <v>55999</v>
      </c>
      <c r="E1551" s="162">
        <v>0</v>
      </c>
    </row>
    <row r="1552" spans="3:5">
      <c r="C1552" s="65" t="s">
        <v>1732</v>
      </c>
      <c r="D1552" s="162">
        <v>3264355</v>
      </c>
      <c r="E1552" s="162">
        <v>1395593.77</v>
      </c>
    </row>
    <row r="1553" spans="3:5">
      <c r="C1553" s="65" t="s">
        <v>1733</v>
      </c>
      <c r="D1553" s="162">
        <v>486807313</v>
      </c>
      <c r="E1553" s="162">
        <v>1121166578.4100001</v>
      </c>
    </row>
    <row r="1554" spans="3:5">
      <c r="C1554" s="65" t="s">
        <v>1734</v>
      </c>
      <c r="D1554" s="162">
        <v>135000000</v>
      </c>
      <c r="E1554" s="162">
        <v>0</v>
      </c>
    </row>
    <row r="1555" spans="3:5">
      <c r="C1555" s="65" t="s">
        <v>1735</v>
      </c>
      <c r="D1555" s="162">
        <v>1235409</v>
      </c>
      <c r="E1555" s="162">
        <v>643200</v>
      </c>
    </row>
    <row r="1556" spans="3:5">
      <c r="C1556" s="65" t="s">
        <v>1736</v>
      </c>
      <c r="D1556" s="162">
        <v>2000000</v>
      </c>
      <c r="E1556" s="162">
        <v>0</v>
      </c>
    </row>
    <row r="1557" spans="3:5">
      <c r="C1557" s="65" t="s">
        <v>1737</v>
      </c>
      <c r="D1557" s="162">
        <v>1235409</v>
      </c>
      <c r="E1557" s="162">
        <v>0</v>
      </c>
    </row>
    <row r="1558" spans="3:5">
      <c r="C1558" s="65" t="s">
        <v>1738</v>
      </c>
      <c r="D1558" s="162">
        <v>2223577</v>
      </c>
      <c r="E1558" s="162">
        <v>0</v>
      </c>
    </row>
    <row r="1559" spans="3:5">
      <c r="C1559" s="65" t="s">
        <v>1739</v>
      </c>
      <c r="D1559" s="162">
        <v>13816424</v>
      </c>
      <c r="E1559" s="162">
        <v>27852969.370000001</v>
      </c>
    </row>
    <row r="1560" spans="3:5">
      <c r="C1560" s="65" t="s">
        <v>1740</v>
      </c>
      <c r="D1560" s="162">
        <v>80162210</v>
      </c>
      <c r="E1560" s="162">
        <v>58979071.229999997</v>
      </c>
    </row>
    <row r="1561" spans="3:5">
      <c r="C1561" s="65" t="s">
        <v>1741</v>
      </c>
      <c r="D1561" s="162">
        <v>0</v>
      </c>
      <c r="E1561" s="162">
        <v>0</v>
      </c>
    </row>
    <row r="1562" spans="3:5">
      <c r="C1562" s="65" t="s">
        <v>1742</v>
      </c>
      <c r="D1562" s="162">
        <v>74323660</v>
      </c>
      <c r="E1562" s="162">
        <v>0</v>
      </c>
    </row>
    <row r="1563" spans="3:5">
      <c r="C1563" s="65" t="s">
        <v>1743</v>
      </c>
      <c r="D1563" s="162">
        <v>5885745</v>
      </c>
      <c r="E1563" s="162">
        <v>0</v>
      </c>
    </row>
    <row r="1564" spans="3:5">
      <c r="C1564" s="65" t="s">
        <v>1744</v>
      </c>
      <c r="D1564" s="162">
        <v>0</v>
      </c>
      <c r="E1564" s="162">
        <v>0</v>
      </c>
    </row>
    <row r="1565" spans="3:5">
      <c r="C1565" s="65" t="s">
        <v>1745</v>
      </c>
      <c r="D1565" s="162">
        <v>0</v>
      </c>
      <c r="E1565" s="162">
        <v>0</v>
      </c>
    </row>
    <row r="1566" spans="3:5">
      <c r="C1566" s="65" t="s">
        <v>1746</v>
      </c>
      <c r="D1566" s="162">
        <v>1217491</v>
      </c>
      <c r="E1566" s="162">
        <v>0</v>
      </c>
    </row>
    <row r="1567" spans="3:5">
      <c r="C1567" s="65" t="s">
        <v>1747</v>
      </c>
      <c r="D1567" s="162">
        <v>779207</v>
      </c>
      <c r="E1567" s="162">
        <v>0</v>
      </c>
    </row>
    <row r="1568" spans="3:5">
      <c r="C1568" s="65" t="s">
        <v>1748</v>
      </c>
      <c r="D1568" s="162">
        <v>1226842</v>
      </c>
      <c r="E1568" s="162">
        <v>0</v>
      </c>
    </row>
    <row r="1569" spans="3:5">
      <c r="C1569" s="65" t="s">
        <v>1749</v>
      </c>
      <c r="D1569" s="162">
        <v>50000000</v>
      </c>
      <c r="E1569" s="162">
        <v>107603821.52</v>
      </c>
    </row>
    <row r="1570" spans="3:5">
      <c r="C1570" s="65" t="s">
        <v>1750</v>
      </c>
      <c r="D1570" s="162">
        <v>75000000</v>
      </c>
      <c r="E1570" s="162">
        <v>0</v>
      </c>
    </row>
    <row r="1571" spans="3:5">
      <c r="C1571" s="65" t="s">
        <v>1751</v>
      </c>
      <c r="D1571" s="162">
        <v>0</v>
      </c>
      <c r="E1571" s="162">
        <v>0</v>
      </c>
    </row>
    <row r="1572" spans="3:5">
      <c r="C1572" s="65" t="s">
        <v>1904</v>
      </c>
      <c r="D1572" s="162">
        <v>0</v>
      </c>
      <c r="E1572" s="162">
        <v>2052223.74</v>
      </c>
    </row>
    <row r="1573" spans="3:5">
      <c r="C1573" s="65" t="s">
        <v>1752</v>
      </c>
      <c r="D1573" s="162">
        <v>0</v>
      </c>
      <c r="E1573" s="162">
        <v>0</v>
      </c>
    </row>
    <row r="1574" spans="3:5">
      <c r="C1574" s="65" t="s">
        <v>1753</v>
      </c>
      <c r="D1574" s="162">
        <v>0</v>
      </c>
      <c r="E1574" s="162">
        <v>2052223.74</v>
      </c>
    </row>
    <row r="1575" spans="3:5">
      <c r="C1575" s="65" t="s">
        <v>1754</v>
      </c>
      <c r="D1575" s="162">
        <v>0</v>
      </c>
      <c r="E1575" s="162">
        <v>0</v>
      </c>
    </row>
    <row r="1576" spans="3:5">
      <c r="C1576" s="65" t="s">
        <v>1755</v>
      </c>
      <c r="D1576" s="162">
        <v>0</v>
      </c>
      <c r="E1576" s="162">
        <v>0</v>
      </c>
    </row>
    <row r="1577" spans="3:5">
      <c r="C1577" s="65" t="s">
        <v>1756</v>
      </c>
      <c r="D1577" s="162">
        <v>5000000</v>
      </c>
      <c r="E1577" s="162">
        <v>1960357.84</v>
      </c>
    </row>
    <row r="1578" spans="3:5">
      <c r="C1578" s="65" t="s">
        <v>1757</v>
      </c>
      <c r="D1578" s="162">
        <v>80000000</v>
      </c>
      <c r="E1578" s="162">
        <v>125791717.73999999</v>
      </c>
    </row>
    <row r="1579" spans="3:5">
      <c r="C1579" s="65" t="s">
        <v>1758</v>
      </c>
      <c r="D1579" s="162">
        <v>0</v>
      </c>
      <c r="E1579" s="162">
        <v>0</v>
      </c>
    </row>
    <row r="1580" spans="3:5">
      <c r="C1580" s="65" t="s">
        <v>1759</v>
      </c>
      <c r="D1580" s="162">
        <v>31691995</v>
      </c>
      <c r="E1580" s="162">
        <v>695219949.79999995</v>
      </c>
    </row>
    <row r="1581" spans="3:5">
      <c r="C1581" s="65" t="s">
        <v>1760</v>
      </c>
      <c r="D1581" s="162">
        <v>3922569</v>
      </c>
      <c r="E1581" s="162">
        <v>0</v>
      </c>
    </row>
    <row r="1582" spans="3:5">
      <c r="C1582" s="65" t="s">
        <v>1761</v>
      </c>
      <c r="D1582" s="162">
        <v>0</v>
      </c>
      <c r="E1582" s="162">
        <v>0</v>
      </c>
    </row>
    <row r="1583" spans="3:5">
      <c r="C1583" s="65" t="s">
        <v>1762</v>
      </c>
      <c r="D1583" s="162">
        <v>2000000</v>
      </c>
      <c r="E1583" s="162">
        <v>0</v>
      </c>
    </row>
    <row r="1584" spans="3:5">
      <c r="C1584" s="65" t="s">
        <v>1763</v>
      </c>
      <c r="D1584" s="162">
        <v>1000000000</v>
      </c>
      <c r="E1584" s="162">
        <v>0</v>
      </c>
    </row>
    <row r="1585" spans="3:5">
      <c r="C1585" s="65" t="s">
        <v>1764</v>
      </c>
      <c r="D1585" s="162">
        <v>36754019</v>
      </c>
      <c r="E1585" s="162">
        <v>0</v>
      </c>
    </row>
    <row r="1586" spans="3:5">
      <c r="C1586" s="65" t="s">
        <v>1765</v>
      </c>
      <c r="D1586" s="162">
        <v>0</v>
      </c>
      <c r="E1586" s="162">
        <v>0</v>
      </c>
    </row>
    <row r="1587" spans="3:5">
      <c r="C1587" s="65" t="s">
        <v>1766</v>
      </c>
      <c r="D1587" s="162">
        <v>0</v>
      </c>
      <c r="E1587" s="162">
        <v>0</v>
      </c>
    </row>
    <row r="1588" spans="3:5">
      <c r="C1588" s="65" t="s">
        <v>1767</v>
      </c>
      <c r="D1588" s="162">
        <v>2642087</v>
      </c>
      <c r="E1588" s="162">
        <v>0</v>
      </c>
    </row>
    <row r="1589" spans="3:5">
      <c r="C1589" s="65" t="s">
        <v>1768</v>
      </c>
      <c r="D1589" s="162">
        <v>0</v>
      </c>
      <c r="E1589" s="162">
        <v>54338001.740000002</v>
      </c>
    </row>
    <row r="1590" spans="3:5">
      <c r="C1590" s="65" t="s">
        <v>1769</v>
      </c>
      <c r="D1590" s="162">
        <v>2083629</v>
      </c>
      <c r="E1590" s="162">
        <v>0</v>
      </c>
    </row>
    <row r="1591" spans="3:5">
      <c r="C1591" s="65" t="s">
        <v>1770</v>
      </c>
      <c r="D1591" s="162">
        <v>3397736</v>
      </c>
      <c r="E1591" s="162">
        <v>0</v>
      </c>
    </row>
    <row r="1592" spans="3:5">
      <c r="C1592" s="65" t="s">
        <v>1771</v>
      </c>
      <c r="D1592" s="162">
        <v>12635469</v>
      </c>
      <c r="E1592" s="162">
        <v>0</v>
      </c>
    </row>
    <row r="1593" spans="3:5">
      <c r="C1593" s="65" t="s">
        <v>1772</v>
      </c>
      <c r="D1593" s="162">
        <v>26665895</v>
      </c>
      <c r="E1593" s="162">
        <v>0</v>
      </c>
    </row>
    <row r="1594" spans="3:5">
      <c r="C1594" s="65" t="s">
        <v>1773</v>
      </c>
      <c r="D1594" s="162">
        <v>138712</v>
      </c>
      <c r="E1594" s="162">
        <v>0</v>
      </c>
    </row>
    <row r="1595" spans="3:5">
      <c r="C1595" s="65" t="s">
        <v>1905</v>
      </c>
      <c r="D1595" s="162">
        <v>0</v>
      </c>
      <c r="E1595" s="162">
        <v>7621270.8700000001</v>
      </c>
    </row>
    <row r="1596" spans="3:5">
      <c r="C1596" s="65" t="s">
        <v>1774</v>
      </c>
      <c r="D1596" s="162">
        <v>0</v>
      </c>
      <c r="E1596" s="162">
        <v>5624170.1799999997</v>
      </c>
    </row>
    <row r="1597" spans="3:5">
      <c r="C1597" s="65" t="s">
        <v>1775</v>
      </c>
      <c r="D1597" s="162">
        <v>3356164</v>
      </c>
      <c r="E1597" s="162">
        <v>0</v>
      </c>
    </row>
    <row r="1598" spans="3:5">
      <c r="C1598" s="65" t="s">
        <v>1776</v>
      </c>
      <c r="D1598" s="162">
        <v>14404663</v>
      </c>
      <c r="E1598" s="162">
        <v>0</v>
      </c>
    </row>
    <row r="1599" spans="3:5">
      <c r="C1599" s="65" t="s">
        <v>1777</v>
      </c>
      <c r="D1599" s="162">
        <v>5404349</v>
      </c>
      <c r="E1599" s="162">
        <v>0</v>
      </c>
    </row>
    <row r="1600" spans="3:5">
      <c r="C1600" s="65" t="s">
        <v>1778</v>
      </c>
      <c r="D1600" s="162">
        <v>3397736</v>
      </c>
      <c r="E1600" s="162">
        <v>0</v>
      </c>
    </row>
    <row r="1601" spans="3:5">
      <c r="C1601" s="65" t="s">
        <v>1906</v>
      </c>
      <c r="D1601" s="162">
        <v>0</v>
      </c>
      <c r="E1601" s="162">
        <v>0</v>
      </c>
    </row>
    <row r="1602" spans="3:5">
      <c r="C1602" s="65" t="s">
        <v>1779</v>
      </c>
      <c r="D1602" s="162">
        <v>70707142</v>
      </c>
      <c r="E1602" s="162">
        <v>23548231.280000001</v>
      </c>
    </row>
    <row r="1603" spans="3:5">
      <c r="C1603" s="65" t="s">
        <v>1780</v>
      </c>
      <c r="D1603" s="162">
        <v>45320695</v>
      </c>
      <c r="E1603" s="162">
        <v>0</v>
      </c>
    </row>
    <row r="1604" spans="3:5">
      <c r="C1604" s="65" t="s">
        <v>1781</v>
      </c>
      <c r="D1604" s="162">
        <v>3397736</v>
      </c>
      <c r="E1604" s="162">
        <v>0</v>
      </c>
    </row>
    <row r="1605" spans="3:5">
      <c r="C1605" s="65" t="s">
        <v>1782</v>
      </c>
      <c r="D1605" s="162">
        <v>13049408</v>
      </c>
      <c r="E1605" s="162">
        <v>0</v>
      </c>
    </row>
    <row r="1606" spans="3:5">
      <c r="C1606" s="65" t="s">
        <v>1783</v>
      </c>
      <c r="D1606" s="162">
        <v>3397736</v>
      </c>
      <c r="E1606" s="162">
        <v>0</v>
      </c>
    </row>
    <row r="1607" spans="3:5">
      <c r="C1607" s="65" t="s">
        <v>1784</v>
      </c>
      <c r="D1607" s="162">
        <v>10991381</v>
      </c>
      <c r="E1607" s="162">
        <v>0</v>
      </c>
    </row>
    <row r="1608" spans="3:5">
      <c r="C1608" s="65" t="s">
        <v>1785</v>
      </c>
      <c r="D1608" s="162">
        <v>0</v>
      </c>
      <c r="E1608" s="162">
        <v>0</v>
      </c>
    </row>
    <row r="1609" spans="3:5">
      <c r="C1609" s="65" t="s">
        <v>1786</v>
      </c>
      <c r="D1609" s="162">
        <v>327553</v>
      </c>
      <c r="E1609" s="162">
        <v>327553</v>
      </c>
    </row>
    <row r="1610" spans="3:5">
      <c r="C1610" s="65" t="s">
        <v>1787</v>
      </c>
      <c r="D1610" s="162">
        <v>0</v>
      </c>
      <c r="E1610" s="162">
        <v>5346398.5599999996</v>
      </c>
    </row>
    <row r="1611" spans="3:5">
      <c r="C1611" s="65" t="s">
        <v>1788</v>
      </c>
      <c r="D1611" s="162">
        <v>7508745</v>
      </c>
      <c r="E1611" s="162">
        <v>0</v>
      </c>
    </row>
    <row r="1612" spans="3:5">
      <c r="C1612" s="65" t="s">
        <v>1789</v>
      </c>
      <c r="D1612" s="162">
        <v>0</v>
      </c>
      <c r="E1612" s="162">
        <v>5346398.5599999996</v>
      </c>
    </row>
    <row r="1613" spans="3:5">
      <c r="C1613" s="65" t="s">
        <v>1790</v>
      </c>
      <c r="D1613" s="162">
        <v>79000000</v>
      </c>
      <c r="E1613" s="162">
        <v>44428240.789999999</v>
      </c>
    </row>
    <row r="1614" spans="3:5">
      <c r="C1614" s="65" t="s">
        <v>1791</v>
      </c>
      <c r="D1614" s="162">
        <v>5872846</v>
      </c>
      <c r="E1614" s="162">
        <v>0</v>
      </c>
    </row>
    <row r="1615" spans="3:5">
      <c r="C1615" s="65" t="s">
        <v>1792</v>
      </c>
      <c r="D1615" s="162">
        <v>1000000</v>
      </c>
      <c r="E1615" s="162">
        <v>500000</v>
      </c>
    </row>
    <row r="1616" spans="3:5">
      <c r="C1616" s="65" t="s">
        <v>1793</v>
      </c>
      <c r="D1616" s="162">
        <v>150000000</v>
      </c>
      <c r="E1616" s="162">
        <v>262241087.78</v>
      </c>
    </row>
    <row r="1617" spans="3:5">
      <c r="C1617" s="65" t="s">
        <v>1794</v>
      </c>
      <c r="D1617" s="162">
        <v>0</v>
      </c>
      <c r="E1617" s="162">
        <v>3500000</v>
      </c>
    </row>
    <row r="1618" spans="3:5">
      <c r="C1618" s="65" t="s">
        <v>1795</v>
      </c>
      <c r="D1618" s="162">
        <v>0</v>
      </c>
      <c r="E1618" s="162">
        <v>3500000</v>
      </c>
    </row>
    <row r="1619" spans="3:5">
      <c r="C1619" s="65" t="s">
        <v>1796</v>
      </c>
      <c r="D1619" s="162">
        <v>3397736</v>
      </c>
      <c r="E1619" s="162">
        <v>0</v>
      </c>
    </row>
    <row r="1620" spans="3:5">
      <c r="C1620" s="65" t="s">
        <v>1797</v>
      </c>
      <c r="D1620" s="162">
        <v>2768368</v>
      </c>
      <c r="E1620" s="162">
        <v>285927.18</v>
      </c>
    </row>
    <row r="1621" spans="3:5">
      <c r="C1621" s="65" t="s">
        <v>1798</v>
      </c>
      <c r="D1621" s="162">
        <v>2083629</v>
      </c>
      <c r="E1621" s="162">
        <v>0</v>
      </c>
    </row>
    <row r="1622" spans="3:5">
      <c r="C1622" s="65" t="s">
        <v>1799</v>
      </c>
      <c r="D1622" s="162">
        <v>113083454</v>
      </c>
      <c r="E1622" s="162">
        <v>127346015.70999999</v>
      </c>
    </row>
    <row r="1623" spans="3:5">
      <c r="C1623" s="65" t="s">
        <v>1800</v>
      </c>
      <c r="D1623" s="162">
        <v>0</v>
      </c>
      <c r="E1623" s="162">
        <v>2962077.38</v>
      </c>
    </row>
    <row r="1624" spans="3:5">
      <c r="C1624" s="65" t="s">
        <v>1801</v>
      </c>
      <c r="D1624" s="162">
        <v>3397736</v>
      </c>
      <c r="E1624" s="162">
        <v>0</v>
      </c>
    </row>
    <row r="1625" spans="3:5">
      <c r="C1625" s="65" t="s">
        <v>1802</v>
      </c>
      <c r="D1625" s="162">
        <v>511857547</v>
      </c>
      <c r="E1625" s="162">
        <v>0</v>
      </c>
    </row>
    <row r="1626" spans="3:5">
      <c r="C1626" s="65" t="s">
        <v>1803</v>
      </c>
      <c r="D1626" s="162">
        <v>0</v>
      </c>
      <c r="E1626" s="162">
        <v>1642087.24</v>
      </c>
    </row>
    <row r="1627" spans="3:5">
      <c r="C1627" s="65" t="s">
        <v>1804</v>
      </c>
      <c r="D1627" s="162">
        <v>1386558</v>
      </c>
      <c r="E1627" s="162">
        <v>0</v>
      </c>
    </row>
    <row r="1628" spans="3:5">
      <c r="C1628" s="65" t="s">
        <v>1805</v>
      </c>
      <c r="D1628" s="162">
        <v>162584301</v>
      </c>
      <c r="E1628" s="162">
        <v>89665911.480000004</v>
      </c>
    </row>
    <row r="1629" spans="3:5">
      <c r="C1629" s="65" t="s">
        <v>1806</v>
      </c>
      <c r="D1629" s="162">
        <v>10362072</v>
      </c>
      <c r="E1629" s="162">
        <v>0</v>
      </c>
    </row>
    <row r="1630" spans="3:5">
      <c r="C1630" s="65" t="s">
        <v>1807</v>
      </c>
      <c r="D1630" s="162">
        <v>0</v>
      </c>
      <c r="E1630" s="162">
        <v>2128614.4700000002</v>
      </c>
    </row>
    <row r="1631" spans="3:5">
      <c r="C1631" s="65" t="s">
        <v>1808</v>
      </c>
      <c r="D1631" s="162">
        <v>4956061</v>
      </c>
      <c r="E1631" s="162">
        <v>0</v>
      </c>
    </row>
    <row r="1632" spans="3:5">
      <c r="C1632" s="65" t="s">
        <v>1809</v>
      </c>
      <c r="D1632" s="162">
        <v>3630913</v>
      </c>
      <c r="E1632" s="162">
        <v>0</v>
      </c>
    </row>
    <row r="1633" spans="3:5">
      <c r="C1633" s="65" t="s">
        <v>1810</v>
      </c>
      <c r="D1633" s="162">
        <v>0</v>
      </c>
      <c r="E1633" s="162">
        <v>2148337.7400000002</v>
      </c>
    </row>
    <row r="1634" spans="3:5">
      <c r="C1634" s="65" t="s">
        <v>1811</v>
      </c>
      <c r="D1634" s="162">
        <v>2751631</v>
      </c>
      <c r="E1634" s="162">
        <v>0</v>
      </c>
    </row>
    <row r="1635" spans="3:5">
      <c r="C1635" s="65" t="s">
        <v>1812</v>
      </c>
      <c r="D1635" s="162">
        <v>26302201</v>
      </c>
      <c r="E1635" s="162">
        <v>12900503.029999999</v>
      </c>
    </row>
    <row r="1636" spans="3:5">
      <c r="C1636" s="65" t="s">
        <v>1907</v>
      </c>
      <c r="D1636" s="162">
        <v>0</v>
      </c>
      <c r="E1636" s="162">
        <v>0</v>
      </c>
    </row>
    <row r="1637" spans="3:5">
      <c r="C1637" s="65" t="s">
        <v>1813</v>
      </c>
      <c r="D1637" s="162">
        <v>249956945</v>
      </c>
      <c r="E1637" s="162">
        <v>85389419.920000002</v>
      </c>
    </row>
    <row r="1638" spans="3:5">
      <c r="C1638" s="65" t="s">
        <v>1814</v>
      </c>
      <c r="D1638" s="162">
        <v>1900475</v>
      </c>
      <c r="E1638" s="162">
        <v>16726463.689999999</v>
      </c>
    </row>
    <row r="1639" spans="3:5">
      <c r="C1639" s="65" t="s">
        <v>1815</v>
      </c>
      <c r="D1639" s="162">
        <v>0</v>
      </c>
      <c r="E1639" s="162">
        <v>4933236.76</v>
      </c>
    </row>
    <row r="1640" spans="3:5">
      <c r="C1640" s="65" t="s">
        <v>1816</v>
      </c>
      <c r="D1640" s="162">
        <v>0</v>
      </c>
      <c r="E1640" s="162">
        <v>0</v>
      </c>
    </row>
    <row r="1641" spans="3:5">
      <c r="C1641" s="65" t="s">
        <v>1817</v>
      </c>
      <c r="D1641" s="162">
        <v>7000000</v>
      </c>
      <c r="E1641" s="162">
        <v>0</v>
      </c>
    </row>
    <row r="1642" spans="3:5">
      <c r="C1642" s="65" t="s">
        <v>1818</v>
      </c>
      <c r="D1642" s="162">
        <v>2692079</v>
      </c>
      <c r="E1642" s="162">
        <v>0</v>
      </c>
    </row>
    <row r="1643" spans="3:5">
      <c r="C1643" s="65" t="s">
        <v>1819</v>
      </c>
      <c r="D1643" s="162">
        <v>1572428</v>
      </c>
      <c r="E1643" s="162">
        <v>1062718.9099999999</v>
      </c>
    </row>
    <row r="1644" spans="3:5">
      <c r="C1644" s="65" t="s">
        <v>1820</v>
      </c>
      <c r="D1644" s="162">
        <v>15000000</v>
      </c>
      <c r="E1644" s="162">
        <v>10671795.310000001</v>
      </c>
    </row>
    <row r="1645" spans="3:5">
      <c r="C1645" s="65" t="s">
        <v>1821</v>
      </c>
      <c r="D1645" s="162">
        <v>11067494</v>
      </c>
      <c r="E1645" s="162">
        <v>0</v>
      </c>
    </row>
    <row r="1646" spans="3:5">
      <c r="C1646" s="65" t="s">
        <v>1822</v>
      </c>
      <c r="D1646" s="162">
        <v>11067494</v>
      </c>
      <c r="E1646" s="162">
        <v>0</v>
      </c>
    </row>
    <row r="1647" spans="3:5">
      <c r="C1647" s="65" t="s">
        <v>1823</v>
      </c>
      <c r="D1647" s="162">
        <v>11602629</v>
      </c>
      <c r="E1647" s="162">
        <v>19552462.329999998</v>
      </c>
    </row>
    <row r="1648" spans="3:5">
      <c r="C1648" s="65" t="s">
        <v>1824</v>
      </c>
      <c r="D1648" s="162">
        <v>498000</v>
      </c>
      <c r="E1648" s="162">
        <v>0</v>
      </c>
    </row>
    <row r="1649" spans="3:5">
      <c r="C1649" s="65" t="s">
        <v>1825</v>
      </c>
      <c r="D1649" s="162">
        <v>7011234</v>
      </c>
      <c r="E1649" s="162">
        <v>0</v>
      </c>
    </row>
    <row r="1650" spans="3:5">
      <c r="C1650" s="65" t="s">
        <v>1826</v>
      </c>
      <c r="D1650" s="162">
        <v>498000</v>
      </c>
      <c r="E1650" s="162">
        <v>0</v>
      </c>
    </row>
    <row r="1651" spans="3:5">
      <c r="C1651" s="65" t="s">
        <v>1827</v>
      </c>
      <c r="D1651" s="162">
        <v>2083629</v>
      </c>
      <c r="E1651" s="162">
        <v>0</v>
      </c>
    </row>
    <row r="1652" spans="3:5">
      <c r="C1652" s="65" t="s">
        <v>1828</v>
      </c>
      <c r="D1652" s="162">
        <v>0</v>
      </c>
      <c r="E1652" s="162">
        <v>0</v>
      </c>
    </row>
    <row r="1653" spans="3:5">
      <c r="C1653" s="65" t="s">
        <v>1829</v>
      </c>
      <c r="D1653" s="162">
        <v>498000</v>
      </c>
      <c r="E1653" s="162">
        <v>0</v>
      </c>
    </row>
    <row r="1654" spans="3:5">
      <c r="C1654" s="65" t="s">
        <v>1830</v>
      </c>
      <c r="D1654" s="162">
        <v>3397736</v>
      </c>
      <c r="E1654" s="162">
        <v>0</v>
      </c>
    </row>
    <row r="1655" spans="3:5">
      <c r="C1655" s="65" t="s">
        <v>1831</v>
      </c>
      <c r="D1655" s="162">
        <v>3397736</v>
      </c>
      <c r="E1655" s="162">
        <v>0</v>
      </c>
    </row>
    <row r="1656" spans="3:5">
      <c r="C1656" s="65" t="s">
        <v>1832</v>
      </c>
      <c r="D1656" s="162">
        <v>3924529</v>
      </c>
      <c r="E1656" s="162">
        <v>0</v>
      </c>
    </row>
    <row r="1657" spans="3:5">
      <c r="C1657" s="65" t="s">
        <v>1833</v>
      </c>
      <c r="D1657" s="162">
        <v>745000000</v>
      </c>
      <c r="E1657" s="162">
        <v>0</v>
      </c>
    </row>
    <row r="1658" spans="3:5">
      <c r="C1658" s="65" t="s">
        <v>1834</v>
      </c>
      <c r="D1658" s="162">
        <v>11936392</v>
      </c>
      <c r="E1658" s="162">
        <v>0</v>
      </c>
    </row>
    <row r="1659" spans="3:5">
      <c r="C1659" s="65" t="s">
        <v>1835</v>
      </c>
      <c r="D1659" s="162">
        <v>3397736</v>
      </c>
      <c r="E1659" s="162">
        <v>2201385.6</v>
      </c>
    </row>
    <row r="1660" spans="3:5">
      <c r="C1660" s="65" t="s">
        <v>1836</v>
      </c>
      <c r="D1660" s="162">
        <v>1386558</v>
      </c>
      <c r="E1660" s="162">
        <v>936976.01</v>
      </c>
    </row>
    <row r="1661" spans="3:5">
      <c r="C1661" s="65" t="s">
        <v>1837</v>
      </c>
      <c r="D1661" s="162">
        <v>3397736</v>
      </c>
      <c r="E1661" s="162">
        <v>2201385.59</v>
      </c>
    </row>
    <row r="1662" spans="3:5">
      <c r="C1662" s="65" t="s">
        <v>1838</v>
      </c>
      <c r="D1662" s="162">
        <v>2083629</v>
      </c>
      <c r="E1662" s="162">
        <v>1322367.21</v>
      </c>
    </row>
    <row r="1663" spans="3:5">
      <c r="C1663" s="65" t="s">
        <v>1839</v>
      </c>
      <c r="D1663" s="162">
        <v>976009</v>
      </c>
      <c r="E1663" s="162">
        <v>0</v>
      </c>
    </row>
    <row r="1664" spans="3:5">
      <c r="C1664" s="65" t="s">
        <v>1840</v>
      </c>
      <c r="D1664" s="162">
        <v>976009</v>
      </c>
      <c r="E1664" s="162">
        <v>0</v>
      </c>
    </row>
    <row r="1665" spans="3:5">
      <c r="C1665" s="118" t="s">
        <v>332</v>
      </c>
      <c r="D1665" s="162">
        <v>896795398</v>
      </c>
      <c r="E1665" s="162">
        <v>562126328.03999996</v>
      </c>
    </row>
    <row r="1666" spans="3:5">
      <c r="C1666" s="65" t="s">
        <v>1841</v>
      </c>
      <c r="D1666" s="162">
        <v>241231338</v>
      </c>
      <c r="E1666" s="162">
        <v>64722096</v>
      </c>
    </row>
    <row r="1667" spans="3:5">
      <c r="C1667" s="118" t="s">
        <v>1842</v>
      </c>
      <c r="D1667" s="162">
        <v>172342885</v>
      </c>
      <c r="E1667" s="162">
        <v>14304009.449999999</v>
      </c>
    </row>
    <row r="1668" spans="3:5">
      <c r="C1668" s="65" t="s">
        <v>1843</v>
      </c>
      <c r="D1668" s="162">
        <v>300000000</v>
      </c>
      <c r="E1668" s="162">
        <v>299995762.07999998</v>
      </c>
    </row>
    <row r="1669" spans="3:5">
      <c r="C1669" s="65" t="s">
        <v>1844</v>
      </c>
      <c r="D1669" s="162">
        <v>66984706</v>
      </c>
      <c r="E1669" s="162">
        <v>66983739.340000004</v>
      </c>
    </row>
    <row r="1670" spans="3:5">
      <c r="C1670" s="65" t="s">
        <v>1845</v>
      </c>
      <c r="D1670" s="162">
        <v>48027920</v>
      </c>
      <c r="E1670" s="162">
        <v>47970721.170000002</v>
      </c>
    </row>
    <row r="1671" spans="3:5">
      <c r="C1671" s="65" t="s">
        <v>1846</v>
      </c>
      <c r="D1671" s="162">
        <v>68208549</v>
      </c>
      <c r="E1671" s="162">
        <v>68150000</v>
      </c>
    </row>
    <row r="1672" spans="3:5">
      <c r="C1672" s="118" t="s">
        <v>333</v>
      </c>
      <c r="D1672" s="162">
        <v>3073696114</v>
      </c>
      <c r="E1672" s="162">
        <v>1271700911.98</v>
      </c>
    </row>
    <row r="1673" spans="3:5">
      <c r="C1673" s="65" t="s">
        <v>1847</v>
      </c>
      <c r="D1673" s="162">
        <v>3073696114</v>
      </c>
      <c r="E1673" s="162">
        <v>997629562.57999992</v>
      </c>
    </row>
    <row r="1674" spans="3:5">
      <c r="C1674" s="65" t="s">
        <v>1736</v>
      </c>
      <c r="D1674" s="162">
        <v>0</v>
      </c>
      <c r="E1674" s="162">
        <v>274071349.39999998</v>
      </c>
    </row>
    <row r="1675" spans="3:5">
      <c r="C1675" s="118" t="s">
        <v>334</v>
      </c>
      <c r="D1675" s="162">
        <v>11482564129</v>
      </c>
      <c r="E1675" s="162">
        <v>2688819589.8800001</v>
      </c>
    </row>
    <row r="1676" spans="3:5">
      <c r="C1676" s="65" t="s">
        <v>1848</v>
      </c>
      <c r="D1676" s="162">
        <v>631100000</v>
      </c>
      <c r="E1676" s="162">
        <v>0</v>
      </c>
    </row>
    <row r="1677" spans="3:5">
      <c r="C1677" s="65" t="s">
        <v>1705</v>
      </c>
      <c r="D1677" s="162">
        <v>1914989645</v>
      </c>
      <c r="E1677" s="162">
        <v>331652249.39999998</v>
      </c>
    </row>
    <row r="1678" spans="3:5">
      <c r="C1678" s="65" t="s">
        <v>1712</v>
      </c>
      <c r="D1678" s="162">
        <v>7257650000</v>
      </c>
      <c r="E1678" s="162">
        <v>2185827909.6499996</v>
      </c>
    </row>
    <row r="1679" spans="3:5">
      <c r="C1679" s="65" t="s">
        <v>1849</v>
      </c>
      <c r="D1679" s="162">
        <v>12622000</v>
      </c>
      <c r="E1679" s="162">
        <v>2857489.53</v>
      </c>
    </row>
    <row r="1680" spans="3:5">
      <c r="C1680" s="65" t="s">
        <v>1722</v>
      </c>
      <c r="D1680" s="162">
        <v>167092639</v>
      </c>
      <c r="E1680" s="162">
        <v>0</v>
      </c>
    </row>
    <row r="1681" spans="3:5">
      <c r="C1681" s="65" t="s">
        <v>1729</v>
      </c>
      <c r="D1681" s="162">
        <v>607907361</v>
      </c>
      <c r="E1681" s="162">
        <v>0</v>
      </c>
    </row>
    <row r="1682" spans="3:5">
      <c r="C1682" s="65" t="s">
        <v>1850</v>
      </c>
      <c r="D1682" s="162">
        <v>750000000</v>
      </c>
      <c r="E1682" s="162">
        <v>0</v>
      </c>
    </row>
    <row r="1683" spans="3:5">
      <c r="C1683" s="65" t="s">
        <v>1793</v>
      </c>
      <c r="D1683" s="162">
        <v>0</v>
      </c>
      <c r="E1683" s="162">
        <v>121505272.69</v>
      </c>
    </row>
    <row r="1684" spans="3:5">
      <c r="C1684" s="65" t="s">
        <v>1843</v>
      </c>
      <c r="D1684" s="162">
        <v>141202484</v>
      </c>
      <c r="E1684" s="162">
        <v>46976668.609999999</v>
      </c>
    </row>
    <row r="1685" spans="3:5">
      <c r="C1685" s="160" t="s">
        <v>367</v>
      </c>
      <c r="D1685" s="161">
        <v>5994134828</v>
      </c>
      <c r="E1685" s="161">
        <v>1339475750.3999999</v>
      </c>
    </row>
    <row r="1686" spans="3:5">
      <c r="C1686" s="118" t="s">
        <v>331</v>
      </c>
      <c r="D1686" s="162">
        <v>1377504632</v>
      </c>
      <c r="E1686" s="162">
        <v>636043807.06999993</v>
      </c>
    </row>
    <row r="1687" spans="3:5">
      <c r="C1687" s="65" t="s">
        <v>445</v>
      </c>
      <c r="D1687" s="162">
        <v>352483469</v>
      </c>
      <c r="E1687" s="162">
        <v>128549577.52</v>
      </c>
    </row>
    <row r="1688" spans="3:5">
      <c r="C1688" s="65" t="s">
        <v>1851</v>
      </c>
      <c r="D1688" s="162">
        <v>79360000</v>
      </c>
      <c r="E1688" s="162">
        <v>19557443.719999999</v>
      </c>
    </row>
    <row r="1689" spans="3:5">
      <c r="C1689" s="65" t="s">
        <v>1852</v>
      </c>
      <c r="D1689" s="162">
        <v>4289420</v>
      </c>
      <c r="E1689" s="162">
        <v>0</v>
      </c>
    </row>
    <row r="1690" spans="3:5">
      <c r="C1690" s="65" t="s">
        <v>1853</v>
      </c>
      <c r="D1690" s="162">
        <v>50000001</v>
      </c>
      <c r="E1690" s="162">
        <v>14236003.1</v>
      </c>
    </row>
    <row r="1691" spans="3:5">
      <c r="C1691" s="65" t="s">
        <v>1854</v>
      </c>
      <c r="D1691" s="162">
        <v>9806189</v>
      </c>
      <c r="E1691" s="162">
        <v>1721404.52</v>
      </c>
    </row>
    <row r="1692" spans="3:5">
      <c r="C1692" s="65" t="s">
        <v>1855</v>
      </c>
      <c r="D1692" s="162">
        <v>33681857</v>
      </c>
      <c r="E1692" s="162">
        <v>24257400.280000001</v>
      </c>
    </row>
    <row r="1693" spans="3:5">
      <c r="C1693" s="65" t="s">
        <v>1856</v>
      </c>
      <c r="D1693" s="162">
        <v>9418649</v>
      </c>
      <c r="E1693" s="162">
        <v>10123420.039999999</v>
      </c>
    </row>
    <row r="1694" spans="3:5">
      <c r="C1694" s="65" t="s">
        <v>1857</v>
      </c>
      <c r="D1694" s="162">
        <v>0</v>
      </c>
      <c r="E1694" s="162">
        <v>0</v>
      </c>
    </row>
    <row r="1695" spans="3:5">
      <c r="C1695" s="65" t="s">
        <v>1858</v>
      </c>
      <c r="D1695" s="162">
        <v>0</v>
      </c>
      <c r="E1695" s="162">
        <v>0</v>
      </c>
    </row>
    <row r="1696" spans="3:5">
      <c r="C1696" s="65" t="s">
        <v>1859</v>
      </c>
      <c r="D1696" s="162">
        <v>82824634</v>
      </c>
      <c r="E1696" s="162">
        <v>0</v>
      </c>
    </row>
    <row r="1697" spans="3:5">
      <c r="C1697" s="65" t="s">
        <v>1860</v>
      </c>
      <c r="D1697" s="162">
        <v>144114678</v>
      </c>
      <c r="E1697" s="162">
        <v>13202354.859999999</v>
      </c>
    </row>
    <row r="1698" spans="3:5">
      <c r="C1698" s="65" t="s">
        <v>1861</v>
      </c>
      <c r="D1698" s="162">
        <v>1712885</v>
      </c>
      <c r="E1698" s="162">
        <v>0</v>
      </c>
    </row>
    <row r="1699" spans="3:5">
      <c r="C1699" s="65" t="s">
        <v>1862</v>
      </c>
      <c r="D1699" s="162">
        <v>0</v>
      </c>
      <c r="E1699" s="162">
        <v>0</v>
      </c>
    </row>
    <row r="1700" spans="3:5">
      <c r="C1700" s="65" t="s">
        <v>1863</v>
      </c>
      <c r="D1700" s="162">
        <v>0</v>
      </c>
      <c r="E1700" s="162">
        <v>0</v>
      </c>
    </row>
    <row r="1701" spans="3:5">
      <c r="C1701" s="65" t="s">
        <v>1864</v>
      </c>
      <c r="D1701" s="162">
        <v>188726880</v>
      </c>
      <c r="E1701" s="162">
        <v>0</v>
      </c>
    </row>
    <row r="1702" spans="3:5">
      <c r="C1702" s="65" t="s">
        <v>1865</v>
      </c>
      <c r="D1702" s="162">
        <v>4654539</v>
      </c>
      <c r="E1702" s="162">
        <v>0</v>
      </c>
    </row>
    <row r="1703" spans="3:5">
      <c r="C1703" s="65" t="s">
        <v>1866</v>
      </c>
      <c r="D1703" s="162">
        <v>5000000</v>
      </c>
      <c r="E1703" s="162">
        <v>1500600.34</v>
      </c>
    </row>
    <row r="1704" spans="3:5">
      <c r="C1704" s="65" t="s">
        <v>1867</v>
      </c>
      <c r="D1704" s="162">
        <v>31324599</v>
      </c>
      <c r="E1704" s="162">
        <v>28707238.600000001</v>
      </c>
    </row>
    <row r="1705" spans="3:5">
      <c r="C1705" s="65" t="s">
        <v>1868</v>
      </c>
      <c r="D1705" s="162">
        <v>380106832</v>
      </c>
      <c r="E1705" s="162">
        <v>394188364.08999997</v>
      </c>
    </row>
    <row r="1706" spans="3:5">
      <c r="C1706" s="65" t="s">
        <v>332</v>
      </c>
      <c r="D1706" s="162">
        <v>20000000</v>
      </c>
      <c r="E1706" s="162">
        <v>0</v>
      </c>
    </row>
    <row r="1707" spans="3:5">
      <c r="C1707" s="65" t="s">
        <v>1869</v>
      </c>
      <c r="D1707" s="162">
        <v>20000000</v>
      </c>
      <c r="E1707" s="162">
        <v>0</v>
      </c>
    </row>
    <row r="1708" spans="3:5">
      <c r="C1708" s="118" t="s">
        <v>333</v>
      </c>
      <c r="D1708" s="162">
        <v>250000000</v>
      </c>
      <c r="E1708" s="162">
        <v>203250971.50999999</v>
      </c>
    </row>
    <row r="1709" spans="3:5">
      <c r="C1709" s="65" t="s">
        <v>1868</v>
      </c>
      <c r="D1709" s="162">
        <v>250000000</v>
      </c>
      <c r="E1709" s="162">
        <v>203250971.50999999</v>
      </c>
    </row>
    <row r="1710" spans="3:5">
      <c r="C1710" s="118" t="s">
        <v>334</v>
      </c>
      <c r="D1710" s="162">
        <v>3962605662</v>
      </c>
      <c r="E1710" s="162">
        <v>417102160.24000001</v>
      </c>
    </row>
    <row r="1711" spans="3:5">
      <c r="C1711" s="65" t="s">
        <v>445</v>
      </c>
      <c r="D1711" s="162">
        <v>2017388708</v>
      </c>
      <c r="E1711" s="162">
        <v>229445772.43000001</v>
      </c>
    </row>
    <row r="1712" spans="3:5">
      <c r="C1712" s="65" t="s">
        <v>1870</v>
      </c>
      <c r="D1712" s="162">
        <v>315550000</v>
      </c>
      <c r="E1712" s="162">
        <v>0</v>
      </c>
    </row>
    <row r="1713" spans="3:7">
      <c r="C1713" s="65" t="s">
        <v>1851</v>
      </c>
      <c r="D1713" s="162">
        <v>757320000</v>
      </c>
      <c r="E1713" s="162">
        <v>8481658.5999999996</v>
      </c>
    </row>
    <row r="1714" spans="3:7">
      <c r="C1714" s="65" t="s">
        <v>1871</v>
      </c>
      <c r="D1714" s="162">
        <v>0</v>
      </c>
      <c r="E1714" s="162">
        <v>0</v>
      </c>
    </row>
    <row r="1715" spans="3:7">
      <c r="C1715" s="65" t="s">
        <v>1872</v>
      </c>
      <c r="D1715" s="162">
        <v>252440000</v>
      </c>
      <c r="E1715" s="162">
        <v>0</v>
      </c>
    </row>
    <row r="1716" spans="3:7">
      <c r="C1716" s="65" t="s">
        <v>1859</v>
      </c>
      <c r="D1716" s="162">
        <v>410215000</v>
      </c>
      <c r="E1716" s="162">
        <v>657825.21</v>
      </c>
    </row>
    <row r="1717" spans="3:7">
      <c r="C1717" s="65" t="s">
        <v>1873</v>
      </c>
      <c r="D1717" s="162">
        <v>209691954</v>
      </c>
      <c r="E1717" s="162">
        <v>0</v>
      </c>
    </row>
    <row r="1718" spans="3:7">
      <c r="C1718" s="65" t="s">
        <v>1868</v>
      </c>
      <c r="D1718" s="162">
        <v>0</v>
      </c>
      <c r="E1718" s="162">
        <v>178516904</v>
      </c>
    </row>
    <row r="1719" spans="3:7">
      <c r="C1719" s="118" t="s">
        <v>340</v>
      </c>
      <c r="D1719" s="162">
        <v>384024534</v>
      </c>
      <c r="E1719" s="162">
        <v>83078811.579999998</v>
      </c>
    </row>
    <row r="1720" spans="3:7">
      <c r="C1720" s="65" t="s">
        <v>445</v>
      </c>
      <c r="D1720" s="162">
        <v>292042534</v>
      </c>
      <c r="E1720" s="162">
        <v>83078811.579999998</v>
      </c>
    </row>
    <row r="1721" spans="3:7">
      <c r="C1721" s="65" t="s">
        <v>1870</v>
      </c>
      <c r="D1721" s="162">
        <v>91982000</v>
      </c>
      <c r="E1721" s="162">
        <v>0</v>
      </c>
    </row>
    <row r="1722" spans="3:7">
      <c r="C1722" s="55" t="s">
        <v>241</v>
      </c>
      <c r="D1722" s="163">
        <v>79003383385</v>
      </c>
      <c r="E1722" s="163">
        <v>38969651952.45002</v>
      </c>
    </row>
    <row r="1723" spans="3:7" s="13" customFormat="1">
      <c r="C1723" s="142" t="s">
        <v>313</v>
      </c>
      <c r="E1723" s="25"/>
      <c r="F1723" s="25"/>
      <c r="G1723" s="83"/>
    </row>
    <row r="1724" spans="3:7" s="13" customFormat="1">
      <c r="C1724" s="143" t="s">
        <v>303</v>
      </c>
      <c r="D1724" s="144"/>
      <c r="E1724" s="144"/>
      <c r="F1724" s="31"/>
    </row>
    <row r="1725" spans="3:7" s="13" customFormat="1" ht="27.75" customHeight="1">
      <c r="C1725" s="190" t="s">
        <v>1909</v>
      </c>
      <c r="D1725" s="190"/>
      <c r="E1725" s="190"/>
      <c r="F1725" s="28"/>
    </row>
    <row r="1726" spans="3:7">
      <c r="C1726" s="27" t="s">
        <v>314</v>
      </c>
    </row>
  </sheetData>
  <mergeCells count="11">
    <mergeCell ref="C1725:E1725"/>
    <mergeCell ref="A7:E7"/>
    <mergeCell ref="A8:E8"/>
    <mergeCell ref="A9:E9"/>
    <mergeCell ref="E11:E12"/>
    <mergeCell ref="C11:C12"/>
    <mergeCell ref="A1:E1"/>
    <mergeCell ref="A2:E2"/>
    <mergeCell ref="A3:E3"/>
    <mergeCell ref="A5:E5"/>
    <mergeCell ref="A6:E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G260"/>
  <sheetViews>
    <sheetView showGridLines="0" zoomScaleNormal="100" workbookViewId="0">
      <selection activeCell="F27" sqref="F27"/>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1" t="s">
        <v>0</v>
      </c>
      <c r="D1" s="181"/>
      <c r="E1" s="12"/>
    </row>
    <row r="2" spans="3:7" ht="31.5" customHeight="1">
      <c r="C2" s="209" t="s">
        <v>1</v>
      </c>
      <c r="D2" s="209"/>
      <c r="E2" s="72"/>
    </row>
    <row r="3" spans="3:7" ht="15.6" customHeight="1">
      <c r="C3" s="186" t="s">
        <v>2</v>
      </c>
      <c r="D3" s="186"/>
      <c r="E3" s="14"/>
    </row>
    <row r="4" spans="3:7" ht="13.9" customHeight="1">
      <c r="C4" s="13"/>
      <c r="D4" s="13"/>
      <c r="E4" s="13"/>
    </row>
    <row r="5" spans="3:7" ht="18.75">
      <c r="C5" s="184" t="s">
        <v>23</v>
      </c>
      <c r="D5" s="184"/>
      <c r="E5" s="38"/>
    </row>
    <row r="6" spans="3:7" ht="18.75">
      <c r="C6" s="184" t="s">
        <v>267</v>
      </c>
      <c r="D6" s="184"/>
      <c r="E6" s="38"/>
      <c r="G6" s="2"/>
    </row>
    <row r="7" spans="3:7" ht="18.75">
      <c r="C7" s="185" t="s">
        <v>1908</v>
      </c>
      <c r="D7" s="185"/>
      <c r="E7" s="17"/>
      <c r="G7" s="2"/>
    </row>
    <row r="8" spans="3:7" ht="18.75">
      <c r="C8" s="191" t="s">
        <v>276</v>
      </c>
      <c r="D8" s="191"/>
      <c r="E8" s="17"/>
      <c r="F8" s="40"/>
      <c r="G8" s="2"/>
    </row>
    <row r="9" spans="3:7" ht="15.75">
      <c r="C9" s="180" t="s">
        <v>5</v>
      </c>
      <c r="D9" s="180"/>
      <c r="E9" s="18"/>
      <c r="G9" s="3"/>
    </row>
    <row r="10" spans="3:7">
      <c r="C10" s="13"/>
      <c r="D10" s="13"/>
      <c r="E10" s="13"/>
      <c r="G10" s="3"/>
    </row>
    <row r="11" spans="3:7" ht="14.45" customHeight="1">
      <c r="C11" s="8"/>
      <c r="D11" s="8"/>
      <c r="E11" s="8"/>
      <c r="G11" s="3"/>
    </row>
    <row r="12" spans="3:7" ht="9.6" customHeight="1">
      <c r="C12" s="197" t="s">
        <v>6</v>
      </c>
      <c r="D12" s="210" t="s">
        <v>317</v>
      </c>
      <c r="E12" s="210" t="s">
        <v>300</v>
      </c>
    </row>
    <row r="13" spans="3:7" ht="13.15" customHeight="1">
      <c r="C13" s="197"/>
      <c r="D13" s="210"/>
      <c r="E13" s="210"/>
      <c r="F13" s="10"/>
    </row>
    <row r="14" spans="3:7" ht="15" customHeight="1">
      <c r="C14" s="197"/>
      <c r="D14" s="73" t="s">
        <v>276</v>
      </c>
      <c r="E14" s="210"/>
      <c r="G14" s="4"/>
    </row>
    <row r="15" spans="3:7">
      <c r="C15" s="74" t="s">
        <v>304</v>
      </c>
      <c r="D15" s="61">
        <f>D16+D18</f>
        <v>882.63869099999999</v>
      </c>
      <c r="E15" s="61">
        <f>E16+E18</f>
        <v>440.45536976999995</v>
      </c>
      <c r="F15" s="5"/>
      <c r="G15" s="6"/>
    </row>
    <row r="16" spans="3:7">
      <c r="C16" s="75" t="s">
        <v>83</v>
      </c>
      <c r="D16" s="76">
        <f>D17</f>
        <v>813.15455099999997</v>
      </c>
      <c r="E16" s="76">
        <f t="shared" ref="E16" si="0">E17</f>
        <v>399.92295476999993</v>
      </c>
      <c r="F16" s="5"/>
      <c r="G16" s="4"/>
    </row>
    <row r="17" spans="3:7" ht="16.149999999999999" customHeight="1">
      <c r="C17" s="77" t="s">
        <v>88</v>
      </c>
      <c r="D17" s="64">
        <v>813.15455099999997</v>
      </c>
      <c r="E17" s="51">
        <v>399.92295476999993</v>
      </c>
      <c r="F17" s="5"/>
      <c r="G17" s="9"/>
    </row>
    <row r="18" spans="3:7">
      <c r="C18" s="78" t="s">
        <v>96</v>
      </c>
      <c r="D18" s="69">
        <f>D19</f>
        <v>69.484139999999996</v>
      </c>
      <c r="E18" s="69">
        <f t="shared" ref="E18" si="1">E19</f>
        <v>40.532415</v>
      </c>
      <c r="F18" s="5"/>
      <c r="G18" s="9"/>
    </row>
    <row r="19" spans="3:7" ht="14.45" customHeight="1">
      <c r="C19" s="79" t="s">
        <v>102</v>
      </c>
      <c r="D19" s="51">
        <v>69.484139999999996</v>
      </c>
      <c r="E19" s="51">
        <v>40.532415</v>
      </c>
      <c r="F19" s="5"/>
      <c r="G19" s="6"/>
    </row>
    <row r="20" spans="3:7">
      <c r="C20" s="74" t="s">
        <v>262</v>
      </c>
      <c r="D20" s="61">
        <f t="shared" ref="D20:E21" si="2">D21</f>
        <v>243.28910500000001</v>
      </c>
      <c r="E20" s="61">
        <f t="shared" si="2"/>
        <v>140.58810077999999</v>
      </c>
      <c r="F20" s="5"/>
      <c r="G20" s="6"/>
    </row>
    <row r="21" spans="3:7">
      <c r="C21" s="78" t="s">
        <v>104</v>
      </c>
      <c r="D21" s="69">
        <f t="shared" si="2"/>
        <v>243.28910500000001</v>
      </c>
      <c r="E21" s="69">
        <f t="shared" si="2"/>
        <v>140.58810077999999</v>
      </c>
      <c r="F21" s="5"/>
      <c r="G21" s="7"/>
    </row>
    <row r="22" spans="3:7">
      <c r="C22" s="80" t="s">
        <v>107</v>
      </c>
      <c r="D22" s="51">
        <v>243.28910500000001</v>
      </c>
      <c r="E22" s="51">
        <v>140.58810077999999</v>
      </c>
      <c r="F22" s="5"/>
      <c r="G22" s="6"/>
    </row>
    <row r="23" spans="3:7">
      <c r="C23" s="74" t="s">
        <v>263</v>
      </c>
      <c r="D23" s="61">
        <f>D24+D26+D28</f>
        <v>1026.4882359999999</v>
      </c>
      <c r="E23" s="61">
        <f t="shared" ref="E23" si="3">E24+E26+E28</f>
        <v>433.54545277999989</v>
      </c>
      <c r="F23" s="5"/>
      <c r="G23" s="6"/>
    </row>
    <row r="24" spans="3:7">
      <c r="C24" s="75" t="s">
        <v>160</v>
      </c>
      <c r="D24" s="76">
        <f>D25</f>
        <v>35.07</v>
      </c>
      <c r="E24" s="76">
        <f t="shared" ref="E24" si="4">E25</f>
        <v>3.6088452900000001</v>
      </c>
      <c r="F24" s="5"/>
      <c r="G24" s="6"/>
    </row>
    <row r="25" spans="3:7">
      <c r="C25" s="81" t="s">
        <v>163</v>
      </c>
      <c r="D25" s="64">
        <v>35.07</v>
      </c>
      <c r="E25" s="64">
        <v>3.6088452900000001</v>
      </c>
      <c r="F25" s="5"/>
      <c r="G25" s="6"/>
    </row>
    <row r="26" spans="3:7">
      <c r="C26" s="75" t="s">
        <v>264</v>
      </c>
      <c r="D26" s="76">
        <f>D27</f>
        <v>6.6924960000000002</v>
      </c>
      <c r="E26" s="76">
        <f t="shared" ref="E26" si="5">E27</f>
        <v>0</v>
      </c>
      <c r="F26" s="5"/>
      <c r="G26" s="6"/>
    </row>
    <row r="27" spans="3:7">
      <c r="C27" s="81" t="s">
        <v>248</v>
      </c>
      <c r="D27" s="64">
        <v>6.6924960000000002</v>
      </c>
      <c r="E27" s="64">
        <v>0</v>
      </c>
      <c r="F27" s="5"/>
      <c r="G27" s="6"/>
    </row>
    <row r="28" spans="3:7">
      <c r="C28" s="75" t="s">
        <v>187</v>
      </c>
      <c r="D28" s="76">
        <f>D29+D31+D32+D30</f>
        <v>984.72573999999997</v>
      </c>
      <c r="E28" s="76">
        <f t="shared" ref="E28" si="6">E29+E31+E32+E30</f>
        <v>429.93660748999991</v>
      </c>
      <c r="F28" s="5"/>
      <c r="G28" s="6"/>
    </row>
    <row r="29" spans="3:7" ht="15.6" customHeight="1">
      <c r="C29" s="81" t="s">
        <v>188</v>
      </c>
      <c r="D29" s="64">
        <v>224.073001</v>
      </c>
      <c r="E29" s="64">
        <v>99.880103800000001</v>
      </c>
      <c r="F29" s="5"/>
      <c r="G29" s="6"/>
    </row>
    <row r="30" spans="3:7" ht="24.75" customHeight="1">
      <c r="C30" s="81" t="s">
        <v>260</v>
      </c>
      <c r="D30" s="64">
        <v>112.47176399999999</v>
      </c>
      <c r="E30" s="64">
        <v>31.705134630000003</v>
      </c>
      <c r="F30" s="5"/>
      <c r="G30" s="6"/>
    </row>
    <row r="31" spans="3:7" ht="18.600000000000001" customHeight="1">
      <c r="C31" s="81" t="s">
        <v>189</v>
      </c>
      <c r="D31" s="64">
        <v>253.35952499999999</v>
      </c>
      <c r="E31" s="64">
        <v>79.566485509999964</v>
      </c>
      <c r="F31" s="5"/>
      <c r="G31" s="9"/>
    </row>
    <row r="32" spans="3:7" ht="19.899999999999999" customHeight="1">
      <c r="C32" s="81" t="s">
        <v>190</v>
      </c>
      <c r="D32" s="64">
        <v>394.82145000000003</v>
      </c>
      <c r="E32" s="64">
        <v>218.78488354999999</v>
      </c>
      <c r="F32" s="5"/>
      <c r="G32" s="7"/>
    </row>
    <row r="33" spans="3:6">
      <c r="C33" s="82" t="s">
        <v>265</v>
      </c>
      <c r="D33" s="56">
        <f>D15+D20+D23</f>
        <v>2152.4160320000001</v>
      </c>
      <c r="E33" s="56">
        <f>E15+E20+E23</f>
        <v>1014.5889233299998</v>
      </c>
      <c r="F33" s="5"/>
    </row>
    <row r="34" spans="3:6" s="148" customFormat="1">
      <c r="C34" s="29" t="s">
        <v>316</v>
      </c>
      <c r="D34" s="149"/>
      <c r="E34" s="149"/>
      <c r="F34" s="150"/>
    </row>
    <row r="35" spans="3:6">
      <c r="C35" s="112" t="s">
        <v>303</v>
      </c>
      <c r="D35" s="145"/>
      <c r="E35" s="145"/>
      <c r="F35" s="25"/>
    </row>
    <row r="36" spans="3:6" ht="30" customHeight="1">
      <c r="C36" s="190" t="s">
        <v>1909</v>
      </c>
      <c r="D36" s="190"/>
      <c r="E36" s="190"/>
      <c r="F36" s="31"/>
    </row>
    <row r="37" spans="3:6">
      <c r="C37" s="31" t="s">
        <v>314</v>
      </c>
      <c r="D37" s="28"/>
      <c r="E37" s="28"/>
      <c r="F37" s="28"/>
    </row>
    <row r="260" spans="3:3">
      <c r="C260" s="1" t="s">
        <v>266</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L72"/>
  <sheetViews>
    <sheetView showGridLines="0" zoomScaleNormal="100" workbookViewId="0">
      <selection activeCell="J8" sqref="J8"/>
    </sheetView>
  </sheetViews>
  <sheetFormatPr baseColWidth="10" defaultColWidth="11.5703125" defaultRowHeight="15"/>
  <cols>
    <col min="1" max="1" width="11.5703125" style="83"/>
    <col min="2" max="2" width="87.85546875" style="83" bestFit="1" customWidth="1"/>
    <col min="3" max="3" width="24.7109375" style="83" customWidth="1"/>
    <col min="4" max="4" width="20" style="83" customWidth="1"/>
    <col min="5" max="5" width="21" style="83" customWidth="1"/>
    <col min="6" max="6" width="21.42578125" style="83" customWidth="1"/>
    <col min="7" max="7" width="21.5703125" style="83" customWidth="1"/>
    <col min="8" max="10" width="11.5703125" style="83"/>
    <col min="11" max="11" width="36.28515625" style="83" bestFit="1" customWidth="1"/>
    <col min="12" max="12" width="26.28515625" style="83" customWidth="1"/>
    <col min="13" max="16384" width="11.5703125" style="83"/>
  </cols>
  <sheetData>
    <row r="1" spans="2:12" ht="28.5" thickBot="1">
      <c r="B1" s="181" t="s">
        <v>0</v>
      </c>
      <c r="C1" s="181"/>
      <c r="D1" s="181"/>
      <c r="E1" s="181"/>
      <c r="F1" s="181"/>
      <c r="G1" s="181"/>
    </row>
    <row r="2" spans="2:12" ht="21" customHeight="1" thickBot="1">
      <c r="B2" s="182" t="s">
        <v>1</v>
      </c>
      <c r="C2" s="182"/>
      <c r="D2" s="182"/>
      <c r="E2" s="182"/>
      <c r="F2" s="182"/>
      <c r="G2" s="182"/>
      <c r="K2" s="11" t="s">
        <v>268</v>
      </c>
      <c r="L2" s="159">
        <v>7976131.2000000002</v>
      </c>
    </row>
    <row r="3" spans="2:12" ht="14.45" customHeight="1">
      <c r="B3" s="183" t="s">
        <v>2</v>
      </c>
      <c r="C3" s="183"/>
      <c r="D3" s="183"/>
      <c r="E3" s="183"/>
      <c r="F3" s="183"/>
      <c r="G3" s="183"/>
    </row>
    <row r="4" spans="2:12" ht="14.45" customHeight="1">
      <c r="C4" s="13"/>
      <c r="D4" s="13"/>
      <c r="E4" s="13"/>
      <c r="F4" s="13"/>
      <c r="G4" s="13"/>
    </row>
    <row r="5" spans="2:12" ht="18" customHeight="1">
      <c r="B5" s="184" t="s">
        <v>23</v>
      </c>
      <c r="C5" s="184"/>
      <c r="D5" s="184"/>
      <c r="E5" s="184"/>
      <c r="F5" s="184"/>
      <c r="G5" s="184"/>
      <c r="L5" s="89"/>
    </row>
    <row r="6" spans="2:12" ht="18" customHeight="1">
      <c r="B6" s="196" t="s">
        <v>272</v>
      </c>
      <c r="C6" s="196"/>
      <c r="D6" s="196"/>
      <c r="E6" s="196"/>
      <c r="F6" s="196"/>
      <c r="G6" s="196"/>
    </row>
    <row r="7" spans="2:12" ht="18" customHeight="1">
      <c r="B7" s="185" t="s">
        <v>1908</v>
      </c>
      <c r="C7" s="185"/>
      <c r="D7" s="185"/>
      <c r="E7" s="185"/>
      <c r="F7" s="185"/>
      <c r="G7" s="185"/>
    </row>
    <row r="8" spans="2:12" ht="18" customHeight="1">
      <c r="B8" s="191" t="s">
        <v>276</v>
      </c>
      <c r="C8" s="191"/>
      <c r="D8" s="191"/>
      <c r="E8" s="191"/>
      <c r="F8" s="191"/>
      <c r="G8" s="191"/>
    </row>
    <row r="9" spans="2:12" ht="15.6" customHeight="1">
      <c r="B9" s="180" t="s">
        <v>5</v>
      </c>
      <c r="C9" s="180"/>
      <c r="D9" s="180"/>
      <c r="E9" s="180"/>
      <c r="F9" s="180"/>
      <c r="G9" s="180"/>
      <c r="L9" s="10"/>
    </row>
    <row r="11" spans="2:12" ht="11.45" customHeight="1">
      <c r="B11" s="212" t="s">
        <v>6</v>
      </c>
      <c r="C11" s="213" t="s">
        <v>317</v>
      </c>
      <c r="D11" s="213" t="s">
        <v>300</v>
      </c>
      <c r="E11" s="213" t="s">
        <v>298</v>
      </c>
      <c r="F11" s="213" t="s">
        <v>299</v>
      </c>
      <c r="G11" s="213" t="s">
        <v>271</v>
      </c>
    </row>
    <row r="12" spans="2:12" ht="2.4500000000000002" customHeight="1">
      <c r="B12" s="212"/>
      <c r="C12" s="213"/>
      <c r="D12" s="213"/>
      <c r="E12" s="213"/>
      <c r="F12" s="213"/>
      <c r="G12" s="213"/>
    </row>
    <row r="13" spans="2:12" ht="6.6" customHeight="1">
      <c r="B13" s="212"/>
      <c r="C13" s="214"/>
      <c r="D13" s="213"/>
      <c r="E13" s="213"/>
      <c r="F13" s="213"/>
      <c r="G13" s="213"/>
    </row>
    <row r="14" spans="2:12" ht="15.6" customHeight="1">
      <c r="B14" s="212"/>
      <c r="C14" s="109" t="s">
        <v>276</v>
      </c>
      <c r="D14" s="213"/>
      <c r="E14" s="213"/>
      <c r="F14" s="213"/>
      <c r="G14" s="213"/>
    </row>
    <row r="15" spans="2:12" ht="13.15" customHeight="1">
      <c r="B15" s="212"/>
      <c r="C15" s="108">
        <v>1</v>
      </c>
      <c r="D15" s="108">
        <v>2</v>
      </c>
      <c r="E15" s="108">
        <v>3</v>
      </c>
      <c r="F15" s="108">
        <v>4</v>
      </c>
      <c r="G15" s="108" t="s">
        <v>310</v>
      </c>
    </row>
    <row r="16" spans="2:12">
      <c r="B16" s="84" t="s">
        <v>304</v>
      </c>
      <c r="C16" s="85">
        <f>C17</f>
        <v>1400.4293500000001</v>
      </c>
      <c r="D16" s="85">
        <f>D17</f>
        <v>576.8564558700001</v>
      </c>
      <c r="E16" s="86">
        <f>E17</f>
        <v>576.8564558700001</v>
      </c>
      <c r="F16" s="85">
        <f>F17</f>
        <v>0</v>
      </c>
      <c r="G16" s="87">
        <f>D16/$L$2</f>
        <v>7.2322839407405946E-5</v>
      </c>
      <c r="K16" s="115"/>
    </row>
    <row r="17" spans="2:11">
      <c r="B17" s="88" t="s">
        <v>96</v>
      </c>
      <c r="C17" s="94">
        <f>C18</f>
        <v>1400.4293500000001</v>
      </c>
      <c r="D17" s="94">
        <f>D18</f>
        <v>576.8564558700001</v>
      </c>
      <c r="E17" s="89">
        <f>E18</f>
        <v>576.8564558700001</v>
      </c>
      <c r="F17" s="89">
        <v>0</v>
      </c>
      <c r="G17" s="90">
        <f t="shared" ref="G17:G56" si="0">D17/$L$2</f>
        <v>7.2322839407405946E-5</v>
      </c>
    </row>
    <row r="18" spans="2:11">
      <c r="B18" s="91" t="s">
        <v>98</v>
      </c>
      <c r="C18" s="89">
        <v>1400.4293500000001</v>
      </c>
      <c r="D18" s="89">
        <v>576.8564558700001</v>
      </c>
      <c r="E18" s="89">
        <f>D18</f>
        <v>576.8564558700001</v>
      </c>
      <c r="F18" s="89">
        <v>0</v>
      </c>
      <c r="G18" s="92">
        <f t="shared" si="0"/>
        <v>7.2322839407405946E-5</v>
      </c>
    </row>
    <row r="19" spans="2:11">
      <c r="B19" s="84" t="s">
        <v>262</v>
      </c>
      <c r="C19" s="85">
        <f>C20+C23+C28+C30</f>
        <v>127066.27533399998</v>
      </c>
      <c r="D19" s="85">
        <f>D20+D23+D28+D30</f>
        <v>76116.859257760007</v>
      </c>
      <c r="E19" s="85">
        <f>E20+E23+E28+E30</f>
        <v>16057.14123083</v>
      </c>
      <c r="F19" s="85">
        <f>F20+F23+F28+F30</f>
        <v>60059.718026930008</v>
      </c>
      <c r="G19" s="87">
        <f t="shared" si="0"/>
        <v>9.5430801411290726E-3</v>
      </c>
      <c r="I19" s="93"/>
    </row>
    <row r="20" spans="2:11">
      <c r="B20" s="88" t="s">
        <v>108</v>
      </c>
      <c r="C20" s="94">
        <f>C22+C21</f>
        <v>534.07675300000005</v>
      </c>
      <c r="D20" s="94">
        <f>D22+D21</f>
        <v>89.460518829999998</v>
      </c>
      <c r="E20" s="94">
        <f>E22+E21</f>
        <v>89.460518829999998</v>
      </c>
      <c r="F20" s="94">
        <f>F22+F21</f>
        <v>0</v>
      </c>
      <c r="G20" s="90">
        <f t="shared" si="0"/>
        <v>1.1216028997868038E-5</v>
      </c>
      <c r="I20" s="93"/>
    </row>
    <row r="21" spans="2:11">
      <c r="B21" s="91" t="s">
        <v>270</v>
      </c>
      <c r="C21" s="89">
        <v>252.44</v>
      </c>
      <c r="D21" s="89">
        <v>0</v>
      </c>
      <c r="E21" s="89">
        <f>D21</f>
        <v>0</v>
      </c>
      <c r="F21" s="89">
        <v>0</v>
      </c>
      <c r="G21" s="90">
        <f t="shared" si="0"/>
        <v>0</v>
      </c>
      <c r="I21" s="95"/>
      <c r="K21" s="96"/>
    </row>
    <row r="22" spans="2:11">
      <c r="B22" s="91" t="s">
        <v>111</v>
      </c>
      <c r="C22" s="89">
        <v>281.636753</v>
      </c>
      <c r="D22" s="89">
        <v>89.460518829999998</v>
      </c>
      <c r="E22" s="89">
        <f>D22</f>
        <v>89.460518829999998</v>
      </c>
      <c r="F22" s="89">
        <v>0</v>
      </c>
      <c r="G22" s="97">
        <f t="shared" si="0"/>
        <v>1.1216028997868038E-5</v>
      </c>
      <c r="I22" s="98"/>
    </row>
    <row r="23" spans="2:11">
      <c r="B23" s="88" t="s">
        <v>115</v>
      </c>
      <c r="C23" s="94">
        <f>SUM(C24:C27)</f>
        <v>90444.999545999977</v>
      </c>
      <c r="D23" s="94">
        <f>SUM(D24:D27)</f>
        <v>60579.437897960008</v>
      </c>
      <c r="E23" s="94">
        <f>SUM(E24:E27)</f>
        <v>991.79292356000008</v>
      </c>
      <c r="F23" s="94">
        <f>SUM(F24:F27)</f>
        <v>59587.644974400006</v>
      </c>
      <c r="G23" s="99">
        <f t="shared" si="0"/>
        <v>7.5950904491089623E-3</v>
      </c>
    </row>
    <row r="24" spans="2:11">
      <c r="B24" s="91" t="s">
        <v>116</v>
      </c>
      <c r="C24" s="89">
        <v>670.85495600000002</v>
      </c>
      <c r="D24" s="89">
        <v>282.47340912999999</v>
      </c>
      <c r="E24" s="89">
        <v>0</v>
      </c>
      <c r="F24" s="89">
        <f>D24</f>
        <v>282.47340912999999</v>
      </c>
      <c r="G24" s="97">
        <f t="shared" si="0"/>
        <v>3.5414839857448679E-5</v>
      </c>
    </row>
    <row r="25" spans="2:11">
      <c r="B25" s="91" t="s">
        <v>117</v>
      </c>
      <c r="C25" s="89">
        <v>84996.417663999993</v>
      </c>
      <c r="D25" s="89">
        <v>59305.171565270008</v>
      </c>
      <c r="E25" s="89">
        <v>0</v>
      </c>
      <c r="F25" s="89">
        <f>D25</f>
        <v>59305.171565270008</v>
      </c>
      <c r="G25" s="97">
        <f t="shared" si="0"/>
        <v>7.4353304977317833E-3</v>
      </c>
      <c r="I25" s="100"/>
    </row>
    <row r="26" spans="2:11">
      <c r="B26" s="91" t="s">
        <v>118</v>
      </c>
      <c r="C26" s="89">
        <v>51.500000999999997</v>
      </c>
      <c r="D26" s="89">
        <v>14.339803099999999</v>
      </c>
      <c r="E26" s="89">
        <f>D26</f>
        <v>14.339803099999999</v>
      </c>
      <c r="F26" s="89">
        <v>0</v>
      </c>
      <c r="G26" s="97">
        <f t="shared" si="0"/>
        <v>1.7978394211970835E-6</v>
      </c>
    </row>
    <row r="27" spans="2:11">
      <c r="B27" s="91" t="s">
        <v>119</v>
      </c>
      <c r="C27" s="89">
        <v>4726.2269249999999</v>
      </c>
      <c r="D27" s="89">
        <v>977.45312046000004</v>
      </c>
      <c r="E27" s="89">
        <f>D27</f>
        <v>977.45312046000004</v>
      </c>
      <c r="F27" s="89">
        <v>0</v>
      </c>
      <c r="G27" s="97">
        <f t="shared" si="0"/>
        <v>1.2254727209853319E-4</v>
      </c>
    </row>
    <row r="28" spans="2:11">
      <c r="B28" s="88" t="s">
        <v>120</v>
      </c>
      <c r="C28" s="94">
        <f>C29</f>
        <v>868.70703800000001</v>
      </c>
      <c r="D28" s="94">
        <f>D29</f>
        <v>472.07305252999998</v>
      </c>
      <c r="E28" s="94">
        <f>E29</f>
        <v>0</v>
      </c>
      <c r="F28" s="94">
        <f>F29</f>
        <v>472.07305252999998</v>
      </c>
      <c r="G28" s="99">
        <f t="shared" si="0"/>
        <v>5.9185718074697661E-5</v>
      </c>
    </row>
    <row r="29" spans="2:11">
      <c r="B29" s="91" t="s">
        <v>121</v>
      </c>
      <c r="C29" s="89">
        <v>868.70703800000001</v>
      </c>
      <c r="D29" s="89">
        <v>472.07305252999998</v>
      </c>
      <c r="E29" s="89">
        <v>0</v>
      </c>
      <c r="F29" s="89">
        <f>D29</f>
        <v>472.07305252999998</v>
      </c>
      <c r="G29" s="97">
        <f t="shared" si="0"/>
        <v>5.9185718074697661E-5</v>
      </c>
    </row>
    <row r="30" spans="2:11">
      <c r="B30" s="88" t="s">
        <v>122</v>
      </c>
      <c r="C30" s="94">
        <f>C31</f>
        <v>35218.491996999997</v>
      </c>
      <c r="D30" s="94">
        <f>D31</f>
        <v>14975.887788440001</v>
      </c>
      <c r="E30" s="94">
        <f>E31</f>
        <v>14975.887788440001</v>
      </c>
      <c r="F30" s="94">
        <f>F31</f>
        <v>0</v>
      </c>
      <c r="G30" s="99">
        <f t="shared" si="0"/>
        <v>1.8775879449475456E-3</v>
      </c>
    </row>
    <row r="31" spans="2:11">
      <c r="B31" s="91" t="s">
        <v>125</v>
      </c>
      <c r="C31" s="89">
        <v>35218.491996999997</v>
      </c>
      <c r="D31" s="89">
        <v>14975.887788440001</v>
      </c>
      <c r="E31" s="89">
        <f>D31</f>
        <v>14975.887788440001</v>
      </c>
      <c r="F31" s="89">
        <v>0</v>
      </c>
      <c r="G31" s="92">
        <f t="shared" si="0"/>
        <v>1.8775879449475456E-3</v>
      </c>
    </row>
    <row r="32" spans="2:11">
      <c r="B32" s="84" t="s">
        <v>269</v>
      </c>
      <c r="C32" s="85">
        <f>C33+C36+C47</f>
        <v>13678.780962000001</v>
      </c>
      <c r="D32" s="85">
        <f>D33+D36+D47</f>
        <v>4891.2819964600003</v>
      </c>
      <c r="E32" s="85">
        <f>E33+E36+E47</f>
        <v>4885.5467534199997</v>
      </c>
      <c r="F32" s="85">
        <f>F33+F36+F47</f>
        <v>5.7352430400000003</v>
      </c>
      <c r="G32" s="87">
        <f t="shared" si="0"/>
        <v>6.1323991215941887E-4</v>
      </c>
    </row>
    <row r="33" spans="2:7">
      <c r="B33" s="88" t="s">
        <v>134</v>
      </c>
      <c r="C33" s="94">
        <f>C34+C35</f>
        <v>314.56412499999999</v>
      </c>
      <c r="D33" s="94">
        <f>D34+D35</f>
        <v>122.95288192000001</v>
      </c>
      <c r="E33" s="94">
        <f>E34+E35</f>
        <v>122.95288192000001</v>
      </c>
      <c r="F33" s="94">
        <f>F34+F35</f>
        <v>0</v>
      </c>
      <c r="G33" s="90">
        <f t="shared" si="0"/>
        <v>1.5415102740536667E-5</v>
      </c>
    </row>
    <row r="34" spans="2:7">
      <c r="B34" s="91" t="s">
        <v>135</v>
      </c>
      <c r="C34" s="89">
        <v>225.042</v>
      </c>
      <c r="D34" s="89">
        <v>85.766000020000007</v>
      </c>
      <c r="E34" s="89">
        <f>D34</f>
        <v>85.766000020000007</v>
      </c>
      <c r="F34" s="89">
        <v>0</v>
      </c>
      <c r="G34" s="92">
        <f t="shared" si="0"/>
        <v>1.0752832152510231E-5</v>
      </c>
    </row>
    <row r="35" spans="2:7">
      <c r="B35" s="91" t="s">
        <v>137</v>
      </c>
      <c r="C35" s="89">
        <v>89.522125000000003</v>
      </c>
      <c r="D35" s="89">
        <v>37.186881899999996</v>
      </c>
      <c r="E35" s="89">
        <f>D35</f>
        <v>37.186881899999996</v>
      </c>
      <c r="F35" s="89">
        <v>0</v>
      </c>
      <c r="G35" s="92">
        <f t="shared" si="0"/>
        <v>4.6622705880264349E-6</v>
      </c>
    </row>
    <row r="36" spans="2:7">
      <c r="B36" s="88" t="s">
        <v>138</v>
      </c>
      <c r="C36" s="94">
        <f>SUM(C37:C46)</f>
        <v>8015.2290570000005</v>
      </c>
      <c r="D36" s="94">
        <f>SUM(D37:D46)</f>
        <v>3393.7257048000001</v>
      </c>
      <c r="E36" s="94">
        <f>SUM(E37:E46)</f>
        <v>3387.99046176</v>
      </c>
      <c r="F36" s="94">
        <f>SUM(F37:F46)</f>
        <v>5.7352430400000003</v>
      </c>
      <c r="G36" s="90">
        <f t="shared" si="0"/>
        <v>4.2548519071501732E-4</v>
      </c>
    </row>
    <row r="37" spans="2:7">
      <c r="B37" s="91" t="s">
        <v>139</v>
      </c>
      <c r="C37" s="89">
        <v>1130.0497190000001</v>
      </c>
      <c r="D37" s="89">
        <v>80.754868110000018</v>
      </c>
      <c r="E37" s="89">
        <f>D37</f>
        <v>80.754868110000018</v>
      </c>
      <c r="F37" s="89">
        <v>0</v>
      </c>
      <c r="G37" s="92">
        <f t="shared" si="0"/>
        <v>1.0124566169372944E-5</v>
      </c>
    </row>
    <row r="38" spans="2:7">
      <c r="B38" s="91" t="s">
        <v>140</v>
      </c>
      <c r="C38" s="89">
        <v>320.09149500000001</v>
      </c>
      <c r="D38" s="89">
        <v>105.07901630999999</v>
      </c>
      <c r="E38" s="89">
        <f>D38</f>
        <v>105.07901630999999</v>
      </c>
      <c r="F38" s="89">
        <v>0</v>
      </c>
      <c r="G38" s="97">
        <f t="shared" si="0"/>
        <v>1.3174183532738276E-5</v>
      </c>
    </row>
    <row r="39" spans="2:7">
      <c r="B39" s="91" t="s">
        <v>142</v>
      </c>
      <c r="C39" s="89">
        <v>8.4097159999999995</v>
      </c>
      <c r="D39" s="89">
        <v>3.7432228200000002</v>
      </c>
      <c r="E39" s="89">
        <f>D39</f>
        <v>3.7432228200000002</v>
      </c>
      <c r="F39" s="89">
        <v>0</v>
      </c>
      <c r="G39" s="97">
        <f t="shared" si="0"/>
        <v>4.693030651251073E-7</v>
      </c>
    </row>
    <row r="40" spans="2:7">
      <c r="B40" s="91" t="s">
        <v>144</v>
      </c>
      <c r="C40" s="89">
        <v>1338.1688340000001</v>
      </c>
      <c r="D40" s="89">
        <v>502.33815891999996</v>
      </c>
      <c r="E40" s="89">
        <f t="shared" ref="E40:E43" si="1">D40</f>
        <v>502.33815891999996</v>
      </c>
      <c r="F40" s="89">
        <v>0</v>
      </c>
      <c r="G40" s="97">
        <f t="shared" si="0"/>
        <v>6.2980177522656592E-5</v>
      </c>
    </row>
    <row r="41" spans="2:7">
      <c r="B41" s="91" t="s">
        <v>145</v>
      </c>
      <c r="C41" s="89">
        <v>2031.4511130000001</v>
      </c>
      <c r="D41" s="89">
        <v>864.19545547000007</v>
      </c>
      <c r="E41" s="89">
        <f t="shared" si="1"/>
        <v>864.19545547000007</v>
      </c>
      <c r="F41" s="89">
        <v>0</v>
      </c>
      <c r="G41" s="97">
        <f t="shared" si="0"/>
        <v>1.0834769812587838E-4</v>
      </c>
    </row>
    <row r="42" spans="2:7">
      <c r="B42" s="91" t="s">
        <v>146</v>
      </c>
      <c r="C42" s="89">
        <v>101.411794</v>
      </c>
      <c r="D42" s="89">
        <v>46.994694639999999</v>
      </c>
      <c r="E42" s="89">
        <f t="shared" si="1"/>
        <v>46.994694639999999</v>
      </c>
      <c r="F42" s="89">
        <v>0</v>
      </c>
      <c r="G42" s="97">
        <f t="shared" si="0"/>
        <v>5.8919159504297014E-6</v>
      </c>
    </row>
    <row r="43" spans="2:7">
      <c r="B43" s="91" t="s">
        <v>147</v>
      </c>
      <c r="C43" s="89">
        <v>1</v>
      </c>
      <c r="D43" s="89">
        <v>0</v>
      </c>
      <c r="E43" s="89">
        <f t="shared" si="1"/>
        <v>0</v>
      </c>
      <c r="F43" s="89">
        <v>0</v>
      </c>
      <c r="G43" s="97">
        <f t="shared" si="0"/>
        <v>0</v>
      </c>
    </row>
    <row r="44" spans="2:7">
      <c r="B44" s="91" t="s">
        <v>255</v>
      </c>
      <c r="C44" s="89">
        <v>30.547778999999998</v>
      </c>
      <c r="D44" s="89">
        <v>5.7352430400000003</v>
      </c>
      <c r="E44" s="89">
        <v>0</v>
      </c>
      <c r="F44" s="89">
        <f>D44</f>
        <v>5.7352430400000003</v>
      </c>
      <c r="G44" s="97">
        <f t="shared" si="0"/>
        <v>7.190507397872292E-7</v>
      </c>
    </row>
    <row r="45" spans="2:7">
      <c r="B45" s="91" t="s">
        <v>322</v>
      </c>
      <c r="C45" s="89">
        <v>12</v>
      </c>
      <c r="D45" s="89">
        <v>12.135177539999999</v>
      </c>
      <c r="E45" s="89">
        <f>D45</f>
        <v>12.135177539999999</v>
      </c>
      <c r="F45" s="89">
        <v>0</v>
      </c>
      <c r="G45" s="97">
        <f t="shared" si="0"/>
        <v>1.5214365505923473E-6</v>
      </c>
    </row>
    <row r="46" spans="2:7">
      <c r="B46" s="91" t="s">
        <v>148</v>
      </c>
      <c r="C46" s="89">
        <v>3042.0986069999999</v>
      </c>
      <c r="D46" s="89">
        <v>1772.7498679499997</v>
      </c>
      <c r="E46" s="89">
        <f>D46</f>
        <v>1772.7498679499997</v>
      </c>
      <c r="F46" s="89">
        <v>0</v>
      </c>
      <c r="G46" s="97">
        <f t="shared" si="0"/>
        <v>2.2225685905843671E-4</v>
      </c>
    </row>
    <row r="47" spans="2:7">
      <c r="B47" s="88" t="s">
        <v>149</v>
      </c>
      <c r="C47" s="94">
        <f>SUM(C48:C55)</f>
        <v>5348.9877800000004</v>
      </c>
      <c r="D47" s="94">
        <f>SUM(D48:D55)</f>
        <v>1374.60340974</v>
      </c>
      <c r="E47" s="94">
        <f>SUM(E48:E55)</f>
        <v>1374.60340974</v>
      </c>
      <c r="F47" s="94">
        <f>SUM(F48:F55)</f>
        <v>0</v>
      </c>
      <c r="G47" s="99">
        <f t="shared" si="0"/>
        <v>1.7233961870386484E-4</v>
      </c>
    </row>
    <row r="48" spans="2:7">
      <c r="B48" s="91" t="s">
        <v>150</v>
      </c>
      <c r="C48" s="89">
        <v>260.17793799999998</v>
      </c>
      <c r="D48" s="89">
        <v>145.54612098999999</v>
      </c>
      <c r="E48" s="89">
        <f>D48</f>
        <v>145.54612098999999</v>
      </c>
      <c r="F48" s="89">
        <v>0</v>
      </c>
      <c r="G48" s="97">
        <f t="shared" si="0"/>
        <v>1.8247708988287451E-5</v>
      </c>
    </row>
    <row r="49" spans="2:8">
      <c r="B49" s="91" t="s">
        <v>151</v>
      </c>
      <c r="C49" s="89">
        <v>5.5485429999999996</v>
      </c>
      <c r="D49" s="89">
        <v>2.95455829</v>
      </c>
      <c r="E49" s="89">
        <f t="shared" ref="E49:E55" si="2">D49</f>
        <v>2.95455829</v>
      </c>
      <c r="F49" s="89">
        <v>0</v>
      </c>
      <c r="G49" s="97">
        <f t="shared" si="0"/>
        <v>3.7042498623894253E-7</v>
      </c>
    </row>
    <row r="50" spans="2:8">
      <c r="B50" s="91" t="s">
        <v>152</v>
      </c>
      <c r="C50" s="89">
        <v>153.29686799999999</v>
      </c>
      <c r="D50" s="89">
        <v>59.759633620000002</v>
      </c>
      <c r="E50" s="89">
        <f t="shared" si="2"/>
        <v>59.759633620000002</v>
      </c>
      <c r="F50" s="89">
        <v>0</v>
      </c>
      <c r="G50" s="92">
        <f t="shared" si="0"/>
        <v>7.4923082534048585E-6</v>
      </c>
    </row>
    <row r="51" spans="2:8">
      <c r="B51" s="91" t="s">
        <v>153</v>
      </c>
      <c r="C51" s="89">
        <v>17.3</v>
      </c>
      <c r="D51" s="89">
        <v>1.1074671899999999</v>
      </c>
      <c r="E51" s="89">
        <f t="shared" si="2"/>
        <v>1.1074671899999999</v>
      </c>
      <c r="F51" s="89">
        <v>0</v>
      </c>
      <c r="G51" s="92">
        <f t="shared" si="0"/>
        <v>1.3884766464222655E-7</v>
      </c>
    </row>
    <row r="52" spans="2:8">
      <c r="B52" s="91" t="s">
        <v>256</v>
      </c>
      <c r="C52" s="89">
        <v>4740.9021789999997</v>
      </c>
      <c r="D52" s="89">
        <v>1038.2108241800001</v>
      </c>
      <c r="E52" s="89">
        <f t="shared" si="2"/>
        <v>1038.2108241800001</v>
      </c>
      <c r="F52" s="89">
        <v>0</v>
      </c>
      <c r="G52" s="92">
        <f t="shared" si="0"/>
        <v>1.3016471245859147E-4</v>
      </c>
    </row>
    <row r="53" spans="2:8">
      <c r="B53" s="91" t="s">
        <v>257</v>
      </c>
      <c r="C53" s="89">
        <v>6.0446759999999999</v>
      </c>
      <c r="D53" s="89">
        <v>44.121685490000004</v>
      </c>
      <c r="E53" s="89">
        <f t="shared" si="2"/>
        <v>44.121685490000004</v>
      </c>
      <c r="F53" s="89">
        <v>0</v>
      </c>
      <c r="G53" s="92">
        <f t="shared" si="0"/>
        <v>5.5317151114565425E-6</v>
      </c>
    </row>
    <row r="54" spans="2:8">
      <c r="B54" s="91" t="s">
        <v>154</v>
      </c>
      <c r="C54" s="89">
        <v>6.5530090000000003</v>
      </c>
      <c r="D54" s="89">
        <v>2.5132197999999999</v>
      </c>
      <c r="E54" s="89">
        <f t="shared" si="2"/>
        <v>2.5132197999999999</v>
      </c>
      <c r="F54" s="89">
        <v>0</v>
      </c>
      <c r="G54" s="92">
        <f t="shared" si="0"/>
        <v>3.1509258523731402E-7</v>
      </c>
    </row>
    <row r="55" spans="2:8">
      <c r="B55" s="91" t="s">
        <v>155</v>
      </c>
      <c r="C55" s="89">
        <v>159.16456700000001</v>
      </c>
      <c r="D55" s="89">
        <v>80.389900179999998</v>
      </c>
      <c r="E55" s="89">
        <f t="shared" si="2"/>
        <v>80.389900179999998</v>
      </c>
      <c r="F55" s="89">
        <v>0</v>
      </c>
      <c r="G55" s="92">
        <f t="shared" si="0"/>
        <v>1.007880865600606E-5</v>
      </c>
    </row>
    <row r="56" spans="2:8">
      <c r="B56" s="101" t="s">
        <v>241</v>
      </c>
      <c r="C56" s="102">
        <f>C16+C19+C32</f>
        <v>142145.48564599999</v>
      </c>
      <c r="D56" s="102">
        <f>D16+D19+D32</f>
        <v>81584.997710090014</v>
      </c>
      <c r="E56" s="102">
        <f>E16+E19+E32</f>
        <v>21519.54444012</v>
      </c>
      <c r="F56" s="102">
        <f>F16+F19+F32</f>
        <v>60065.453269970007</v>
      </c>
      <c r="G56" s="103">
        <f t="shared" si="0"/>
        <v>1.0228642892695899E-2</v>
      </c>
    </row>
    <row r="57" spans="2:8" s="151" customFormat="1">
      <c r="B57" s="29" t="s">
        <v>313</v>
      </c>
      <c r="C57" s="152"/>
      <c r="D57" s="152"/>
      <c r="E57" s="152"/>
      <c r="F57" s="152"/>
      <c r="G57" s="153"/>
    </row>
    <row r="58" spans="2:8">
      <c r="B58" s="143" t="s">
        <v>303</v>
      </c>
      <c r="C58" s="154"/>
      <c r="D58" s="154"/>
      <c r="E58" s="154"/>
      <c r="F58" s="151"/>
      <c r="G58" s="151"/>
      <c r="H58" s="151"/>
    </row>
    <row r="59" spans="2:8" ht="24" customHeight="1">
      <c r="B59" s="211" t="s">
        <v>1909</v>
      </c>
      <c r="C59" s="211"/>
      <c r="D59" s="211"/>
      <c r="E59" s="155"/>
      <c r="F59" s="151"/>
      <c r="G59" s="151"/>
      <c r="H59" s="151"/>
    </row>
    <row r="60" spans="2:8" ht="15.75" customHeight="1">
      <c r="B60" s="189" t="s">
        <v>329</v>
      </c>
      <c r="C60" s="189"/>
      <c r="D60" s="189"/>
      <c r="E60" s="189"/>
      <c r="F60" s="189"/>
      <c r="G60" s="151"/>
      <c r="H60" s="151"/>
    </row>
    <row r="61" spans="2:8">
      <c r="B61" s="31" t="s">
        <v>315</v>
      </c>
      <c r="C61" s="28"/>
      <c r="D61" s="28"/>
      <c r="E61" s="28"/>
    </row>
    <row r="62" spans="2:8">
      <c r="G62" s="93"/>
      <c r="H62" s="93"/>
    </row>
    <row r="64" spans="2:8">
      <c r="G64" s="93"/>
    </row>
    <row r="65" spans="7:7">
      <c r="G65" s="93"/>
    </row>
    <row r="66" spans="7:7">
      <c r="G66" s="93"/>
    </row>
    <row r="67" spans="7:7">
      <c r="G67" s="104"/>
    </row>
    <row r="68" spans="7:7">
      <c r="G68" s="104"/>
    </row>
    <row r="72" spans="7:7">
      <c r="G72" s="93"/>
    </row>
  </sheetData>
  <mergeCells count="16">
    <mergeCell ref="B7:G7"/>
    <mergeCell ref="B1:G1"/>
    <mergeCell ref="B2:G2"/>
    <mergeCell ref="B3:G3"/>
    <mergeCell ref="B5:G5"/>
    <mergeCell ref="B6:G6"/>
    <mergeCell ref="B59:D59"/>
    <mergeCell ref="B60:F60"/>
    <mergeCell ref="B8:G8"/>
    <mergeCell ref="B9:G9"/>
    <mergeCell ref="B11:B15"/>
    <mergeCell ref="C11:C13"/>
    <mergeCell ref="D11:D14"/>
    <mergeCell ref="E11:E14"/>
    <mergeCell ref="F11:F14"/>
    <mergeCell ref="G11:G14"/>
  </mergeCells>
  <pageMargins left="0.7" right="0.7" top="0.75" bottom="0.75" header="0.3" footer="0.3"/>
  <ignoredErrors>
    <ignoredError sqref="E47 E36 F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9D2CA8-1E57-4C9E-BEEB-A8AB6C8001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microsoft.com/office/infopath/2007/PartnerControls"/>
    <ds:schemaRef ds:uri="http://schemas.openxmlformats.org/package/2006/metadata/core-properties"/>
    <ds:schemaRef ds:uri="http://www.w3.org/XML/1998/namespace"/>
    <ds:schemaRef ds:uri="http://purl.org/dc/elements/1.1/"/>
    <ds:schemaRef ds:uri="27b106c2-2eb6-4f76-8712-c370ecd06fde"/>
    <ds:schemaRef ds:uri="http://purl.org/dc/dcmitype/"/>
    <ds:schemaRef ds:uri="http://schemas.microsoft.com/office/2006/metadata/properties"/>
    <ds:schemaRef ds:uri="http://schemas.microsoft.com/office/2006/documentManagement/types"/>
    <ds:schemaRef ds:uri="http://purl.org/dc/terms/"/>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2025-08-05T17:55:28Z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