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5/Junio/Gastos/Administración Central/"/>
    </mc:Choice>
  </mc:AlternateContent>
  <xr:revisionPtr revIDLastSave="179" documentId="13_ncr:1_{E467454E-3677-4A14-9C15-A01C9E319BDE}" xr6:coauthVersionLast="47" xr6:coauthVersionMax="47" xr10:uidLastSave="{D2809900-9E40-42FD-86CC-B4B77AB8CCC8}"/>
  <bookViews>
    <workbookView xWindow="-49410" yWindow="1125" windowWidth="29040" windowHeight="15720" firstSheet="10" activeTab="21" xr2:uid="{00000000-000D-0000-FFFF-FFFF00000000}"/>
  </bookViews>
  <sheets>
    <sheet name="2004" sheetId="5" r:id="rId1"/>
    <sheet name="2005" sheetId="6" r:id="rId2"/>
    <sheet name="2006" sheetId="7" r:id="rId3"/>
    <sheet name="2007 " sheetId="8" r:id="rId4"/>
    <sheet name="2008" sheetId="9" r:id="rId5"/>
    <sheet name="2009" sheetId="10" r:id="rId6"/>
    <sheet name="2010" sheetId="11" r:id="rId7"/>
    <sheet name="2011" sheetId="12" r:id="rId8"/>
    <sheet name="2012" sheetId="13" r:id="rId9"/>
    <sheet name="2013" sheetId="14" r:id="rId10"/>
    <sheet name="2014" sheetId="15" r:id="rId11"/>
    <sheet name="2015" sheetId="16" r:id="rId12"/>
    <sheet name="2016" sheetId="17" r:id="rId13"/>
    <sheet name="2017" sheetId="19" r:id="rId14"/>
    <sheet name="2018" sheetId="23" r:id="rId15"/>
    <sheet name="2019" sheetId="25" r:id="rId16"/>
    <sheet name="2020" sheetId="30" r:id="rId17"/>
    <sheet name="2021" sheetId="33" r:id="rId18"/>
    <sheet name="2022" sheetId="35" r:id="rId19"/>
    <sheet name="2023" sheetId="37" r:id="rId20"/>
    <sheet name="2024" sheetId="34" r:id="rId21"/>
    <sheet name="2025" sheetId="38" r:id="rId22"/>
  </sheets>
  <definedNames>
    <definedName name="_xlnm._FilterDatabase" localSheetId="17" hidden="1">'2021'!$B$7:$Q$250</definedName>
    <definedName name="_xlnm._FilterDatabase" localSheetId="18" hidden="1">'2022'!$B$7:$Q$246</definedName>
    <definedName name="_xlnm._FilterDatabase" localSheetId="19" hidden="1">'2023'!$B$7:$Q$246</definedName>
    <definedName name="_xlnm._FilterDatabase" localSheetId="20" hidden="1">'2024'!$B$7:$Q$253</definedName>
    <definedName name="_xlnm._FilterDatabase" localSheetId="21" hidden="1">'2025'!$B$7:$Q$250</definedName>
    <definedName name="_xlnm.Print_Area" localSheetId="8">'2012'!$A$1:$Q$52</definedName>
    <definedName name="_xlnm.Print_Area" localSheetId="9">'2013'!#REF!</definedName>
    <definedName name="_xlnm.Print_Area" localSheetId="10">'2014'!$A$1:$Q$56</definedName>
    <definedName name="_xlnm.Print_Area" localSheetId="11">'2015'!$B$2:$Q$62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4" i="38" l="1"/>
  <c r="P267" i="38"/>
  <c r="O267" i="38"/>
  <c r="N267" i="38"/>
  <c r="M267" i="38"/>
  <c r="L267" i="38"/>
  <c r="K267" i="38"/>
  <c r="J267" i="38"/>
  <c r="I267" i="38"/>
  <c r="H267" i="38"/>
  <c r="G267" i="38"/>
  <c r="F267" i="38"/>
  <c r="E267" i="38"/>
  <c r="D44" i="19"/>
  <c r="Q266" i="38" l="1"/>
  <c r="Q263" i="38"/>
  <c r="Q262" i="38"/>
  <c r="Q261" i="38"/>
  <c r="Q260" i="38"/>
  <c r="Q259" i="38"/>
  <c r="Q258" i="38"/>
  <c r="Q250" i="38"/>
  <c r="Q247" i="38"/>
  <c r="Q246" i="38"/>
  <c r="Q243" i="38"/>
  <c r="Q242" i="38"/>
  <c r="Q239" i="38"/>
  <c r="Q238" i="38"/>
  <c r="Q234" i="38"/>
  <c r="Q231" i="38"/>
  <c r="Q227" i="38"/>
  <c r="Q223" i="38"/>
  <c r="Q222" i="38"/>
  <c r="Q218" i="38"/>
  <c r="Q215" i="38"/>
  <c r="Q214" i="38"/>
  <c r="Q211" i="38"/>
  <c r="Q210" i="38"/>
  <c r="Q207" i="38"/>
  <c r="Q202" i="38"/>
  <c r="Q199" i="38"/>
  <c r="Q195" i="38"/>
  <c r="Q191" i="38"/>
  <c r="Q190" i="38"/>
  <c r="Q186" i="38"/>
  <c r="Q182" i="38"/>
  <c r="Q179" i="38"/>
  <c r="Q178" i="38"/>
  <c r="Q173" i="38"/>
  <c r="Q170" i="38"/>
  <c r="Q168" i="38"/>
  <c r="Q164" i="38"/>
  <c r="Q161" i="38"/>
  <c r="Q160" i="38"/>
  <c r="Q159" i="38"/>
  <c r="Q157" i="38"/>
  <c r="Q156" i="38"/>
  <c r="Q152" i="38"/>
  <c r="Q151" i="38"/>
  <c r="Q148" i="38"/>
  <c r="Q145" i="38"/>
  <c r="Q139" i="38"/>
  <c r="Q137" i="38"/>
  <c r="Q134" i="38"/>
  <c r="Q133" i="38"/>
  <c r="Q129" i="38"/>
  <c r="Q126" i="38"/>
  <c r="Q125" i="38"/>
  <c r="Q123" i="38"/>
  <c r="Q121" i="38"/>
  <c r="Q120" i="38"/>
  <c r="Q118" i="38"/>
  <c r="Q117" i="38"/>
  <c r="Q115" i="38"/>
  <c r="Q113" i="38"/>
  <c r="Q107" i="38"/>
  <c r="Q105" i="38"/>
  <c r="Q104" i="38"/>
  <c r="Q102" i="38"/>
  <c r="Q101" i="38"/>
  <c r="Q97" i="38"/>
  <c r="Q94" i="38"/>
  <c r="Q93" i="38"/>
  <c r="Q91" i="38"/>
  <c r="Q89" i="38"/>
  <c r="Q88" i="38"/>
  <c r="Q86" i="38"/>
  <c r="Q85" i="38"/>
  <c r="Q83" i="38"/>
  <c r="Q81" i="38"/>
  <c r="Q80" i="38"/>
  <c r="Q75" i="38"/>
  <c r="Q73" i="38"/>
  <c r="Q72" i="38"/>
  <c r="Q70" i="38"/>
  <c r="Q69" i="38"/>
  <c r="Q65" i="38"/>
  <c r="Q62" i="38"/>
  <c r="Q61" i="38"/>
  <c r="Q59" i="38"/>
  <c r="Q57" i="38"/>
  <c r="Q56" i="38"/>
  <c r="Q54" i="38"/>
  <c r="Q53" i="38"/>
  <c r="Q51" i="38"/>
  <c r="Q49" i="38"/>
  <c r="Q48" i="38"/>
  <c r="Q43" i="38"/>
  <c r="Q41" i="38"/>
  <c r="Q40" i="38"/>
  <c r="Q39" i="38"/>
  <c r="Q38" i="38"/>
  <c r="Q37" i="38"/>
  <c r="Q33" i="38"/>
  <c r="Q30" i="38"/>
  <c r="Q29" i="38"/>
  <c r="Q27" i="38"/>
  <c r="Q26" i="38"/>
  <c r="Q25" i="38"/>
  <c r="Q24" i="38"/>
  <c r="Q23" i="38"/>
  <c r="Q22" i="38"/>
  <c r="Q21" i="38"/>
  <c r="Q20" i="38"/>
  <c r="Q19" i="38"/>
  <c r="Q18" i="38"/>
  <c r="Q17" i="38"/>
  <c r="Q16" i="38"/>
  <c r="Q15" i="38"/>
  <c r="Q13" i="38"/>
  <c r="Q12" i="38"/>
  <c r="Q11" i="38"/>
  <c r="Q251" i="38"/>
  <c r="Q235" i="38"/>
  <c r="Q230" i="38"/>
  <c r="Q226" i="38"/>
  <c r="Q219" i="38"/>
  <c r="Q206" i="38"/>
  <c r="Q203" i="38"/>
  <c r="Q198" i="38"/>
  <c r="Q194" i="38"/>
  <c r="Q189" i="38"/>
  <c r="Q187" i="38"/>
  <c r="Q183" i="38"/>
  <c r="Q181" i="38"/>
  <c r="Q175" i="38"/>
  <c r="Q174" i="38"/>
  <c r="Q171" i="38"/>
  <c r="Q169" i="38"/>
  <c r="Q167" i="38"/>
  <c r="Q165" i="38"/>
  <c r="Q158" i="38"/>
  <c r="Q153" i="38"/>
  <c r="Q149" i="38"/>
  <c r="Q146" i="38"/>
  <c r="Q144" i="38"/>
  <c r="Q143" i="38"/>
  <c r="Q142" i="38"/>
  <c r="Q138" i="38"/>
  <c r="Q135" i="38"/>
  <c r="Q131" i="38"/>
  <c r="Q130" i="38"/>
  <c r="Q127" i="38"/>
  <c r="Q122" i="38"/>
  <c r="Q119" i="38"/>
  <c r="Q114" i="38"/>
  <c r="Q111" i="38"/>
  <c r="Q110" i="38"/>
  <c r="Q109" i="38"/>
  <c r="Q106" i="38"/>
  <c r="Q103" i="38"/>
  <c r="Q99" i="38"/>
  <c r="Q98" i="38"/>
  <c r="Q95" i="38"/>
  <c r="Q90" i="38"/>
  <c r="Q87" i="38"/>
  <c r="Q82" i="38"/>
  <c r="Q79" i="38"/>
  <c r="Q78" i="38"/>
  <c r="Q77" i="38"/>
  <c r="Q74" i="38"/>
  <c r="Q71" i="38"/>
  <c r="Q67" i="38"/>
  <c r="Q66" i="38"/>
  <c r="Q63" i="38"/>
  <c r="Q58" i="38"/>
  <c r="Q55" i="38"/>
  <c r="Q50" i="38"/>
  <c r="Q47" i="38"/>
  <c r="Q46" i="38"/>
  <c r="Q45" i="38"/>
  <c r="Q42" i="38"/>
  <c r="Q35" i="38"/>
  <c r="Q34" i="38"/>
  <c r="Q31" i="38"/>
  <c r="Q14" i="38"/>
  <c r="Q28" i="38"/>
  <c r="Q32" i="38"/>
  <c r="Q36" i="38"/>
  <c r="Q44" i="38"/>
  <c r="Q52" i="38"/>
  <c r="Q60" i="38"/>
  <c r="Q64" i="38"/>
  <c r="Q68" i="38"/>
  <c r="Q76" i="38"/>
  <c r="Q84" i="38"/>
  <c r="Q92" i="38"/>
  <c r="Q96" i="38"/>
  <c r="Q100" i="38"/>
  <c r="Q108" i="38"/>
  <c r="Q112" i="38"/>
  <c r="Q116" i="38"/>
  <c r="Q124" i="38"/>
  <c r="Q128" i="38"/>
  <c r="Q132" i="38"/>
  <c r="Q136" i="38"/>
  <c r="Q140" i="38"/>
  <c r="Q147" i="38"/>
  <c r="Q150" i="38"/>
  <c r="Q154" i="38"/>
  <c r="Q155" i="38"/>
  <c r="Q162" i="38"/>
  <c r="Q163" i="38"/>
  <c r="Q166" i="38"/>
  <c r="Q172" i="38"/>
  <c r="Q176" i="38"/>
  <c r="Q177" i="38"/>
  <c r="Q180" i="38"/>
  <c r="Q184" i="38"/>
  <c r="Q185" i="38"/>
  <c r="Q188" i="38"/>
  <c r="Q192" i="38"/>
  <c r="Q193" i="38"/>
  <c r="Q196" i="38"/>
  <c r="Q197" i="38"/>
  <c r="Q200" i="38"/>
  <c r="Q201" i="38"/>
  <c r="Q204" i="38"/>
  <c r="Q205" i="38"/>
  <c r="Q208" i="38"/>
  <c r="Q209" i="38"/>
  <c r="Q212" i="38"/>
  <c r="Q213" i="38"/>
  <c r="Q216" i="38"/>
  <c r="Q217" i="38"/>
  <c r="Q220" i="38"/>
  <c r="Q221" i="38"/>
  <c r="Q224" i="38"/>
  <c r="Q225" i="38"/>
  <c r="Q228" i="38"/>
  <c r="Q229" i="38"/>
  <c r="Q232" i="38"/>
  <c r="Q233" i="38"/>
  <c r="Q236" i="38"/>
  <c r="Q237" i="38"/>
  <c r="Q240" i="38"/>
  <c r="Q241" i="38"/>
  <c r="Q244" i="38"/>
  <c r="Q245" i="38"/>
  <c r="Q248" i="38"/>
  <c r="Q249" i="38"/>
  <c r="Q252" i="38"/>
  <c r="Q253" i="38"/>
  <c r="C254" i="38"/>
  <c r="D254" i="38"/>
  <c r="G254" i="38"/>
  <c r="G269" i="38" s="1"/>
  <c r="H254" i="38"/>
  <c r="H269" i="38" s="1"/>
  <c r="I254" i="38"/>
  <c r="I269" i="38" s="1"/>
  <c r="J269" i="38"/>
  <c r="K254" i="38"/>
  <c r="K269" i="38" s="1"/>
  <c r="L254" i="38"/>
  <c r="L269" i="38" s="1"/>
  <c r="M254" i="38"/>
  <c r="N254" i="38"/>
  <c r="N269" i="38" s="1"/>
  <c r="O254" i="38"/>
  <c r="O269" i="38" s="1"/>
  <c r="P254" i="38"/>
  <c r="P269" i="38" s="1"/>
  <c r="C267" i="38"/>
  <c r="D267" i="38"/>
  <c r="D269" i="38" l="1"/>
  <c r="C269" i="38"/>
  <c r="M269" i="38"/>
  <c r="Q264" i="38"/>
  <c r="Q265" i="38"/>
  <c r="F254" i="38"/>
  <c r="F269" i="38" s="1"/>
  <c r="Q257" i="38"/>
  <c r="Q267" i="38" s="1"/>
  <c r="E254" i="38"/>
  <c r="Q10" i="38"/>
  <c r="Q254" i="38" l="1"/>
  <c r="Q269" i="38" s="1"/>
  <c r="E269" i="38"/>
  <c r="P260" i="34"/>
  <c r="P288" i="34" s="1"/>
  <c r="O260" i="34"/>
  <c r="N260" i="34"/>
  <c r="M260" i="34"/>
  <c r="L260" i="34"/>
  <c r="K260" i="34"/>
  <c r="J260" i="34"/>
  <c r="I260" i="34"/>
  <c r="H260" i="34"/>
  <c r="G260" i="34"/>
  <c r="F260" i="34"/>
  <c r="E260" i="34"/>
  <c r="Q286" i="34"/>
  <c r="Q284" i="34"/>
  <c r="Q278" i="34"/>
  <c r="Q274" i="34"/>
  <c r="Q272" i="34"/>
  <c r="Q266" i="34"/>
  <c r="Q282" i="34"/>
  <c r="Q280" i="34"/>
  <c r="Q268" i="34"/>
  <c r="D260" i="34"/>
  <c r="C264" i="34"/>
  <c r="C261" i="34" s="1"/>
  <c r="C260" i="34" s="1"/>
  <c r="C262" i="34"/>
  <c r="P17" i="34"/>
  <c r="O17" i="34"/>
  <c r="N17" i="34"/>
  <c r="M17" i="34"/>
  <c r="M257" i="34" s="1"/>
  <c r="L17" i="34"/>
  <c r="K17" i="34"/>
  <c r="J17" i="34"/>
  <c r="I17" i="34"/>
  <c r="H17" i="34"/>
  <c r="G17" i="34"/>
  <c r="F17" i="34"/>
  <c r="E17" i="34"/>
  <c r="P10" i="34"/>
  <c r="P257" i="34" s="1"/>
  <c r="O10" i="34"/>
  <c r="O257" i="34" s="1"/>
  <c r="N10" i="34"/>
  <c r="N257" i="34" s="1"/>
  <c r="M10" i="34"/>
  <c r="L10" i="34"/>
  <c r="K10" i="34"/>
  <c r="K257" i="34" s="1"/>
  <c r="J10" i="34"/>
  <c r="J257" i="34" s="1"/>
  <c r="I10" i="34"/>
  <c r="I257" i="34" s="1"/>
  <c r="H10" i="34"/>
  <c r="H257" i="34" s="1"/>
  <c r="G10" i="34"/>
  <c r="G257" i="34" s="1"/>
  <c r="F10" i="34"/>
  <c r="F257" i="34" s="1"/>
  <c r="E10" i="34"/>
  <c r="Q142" i="34"/>
  <c r="Q140" i="34"/>
  <c r="Q116" i="34"/>
  <c r="Q110" i="34"/>
  <c r="Q100" i="34"/>
  <c r="Q93" i="34"/>
  <c r="Q90" i="34"/>
  <c r="Q82" i="34"/>
  <c r="Q80" i="34"/>
  <c r="Q69" i="34"/>
  <c r="Q58" i="34"/>
  <c r="Q48" i="34"/>
  <c r="Q46" i="34"/>
  <c r="Q34" i="34"/>
  <c r="Q29" i="34"/>
  <c r="Q23" i="34"/>
  <c r="Q22" i="34"/>
  <c r="Q21" i="34"/>
  <c r="Q20" i="34"/>
  <c r="Q19" i="34"/>
  <c r="Q18" i="34"/>
  <c r="Q16" i="34"/>
  <c r="Q14" i="34"/>
  <c r="Q12" i="34"/>
  <c r="D17" i="34"/>
  <c r="D10"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1" i="34"/>
  <c r="Q139" i="34"/>
  <c r="Q138" i="34"/>
  <c r="Q137" i="34"/>
  <c r="Q136" i="34"/>
  <c r="Q135" i="34"/>
  <c r="Q133" i="34"/>
  <c r="Q131" i="34"/>
  <c r="Q130" i="34"/>
  <c r="Q129" i="34"/>
  <c r="Q128" i="34"/>
  <c r="Q127" i="34"/>
  <c r="Q125" i="34"/>
  <c r="Q123" i="34"/>
  <c r="Q122" i="34"/>
  <c r="Q121" i="34"/>
  <c r="Q120" i="34"/>
  <c r="Q119" i="34"/>
  <c r="Q117" i="34"/>
  <c r="Q115" i="34"/>
  <c r="Q114" i="34"/>
  <c r="Q113" i="34"/>
  <c r="Q112" i="34"/>
  <c r="Q111" i="34"/>
  <c r="Q109" i="34"/>
  <c r="Q107" i="34"/>
  <c r="Q106" i="34"/>
  <c r="Q105" i="34"/>
  <c r="Q104" i="34"/>
  <c r="Q103" i="34"/>
  <c r="Q101" i="34"/>
  <c r="Q99" i="34"/>
  <c r="Q98" i="34"/>
  <c r="Q97" i="34"/>
  <c r="Q96" i="34"/>
  <c r="Q95" i="34"/>
  <c r="Q91" i="34"/>
  <c r="Q89" i="34"/>
  <c r="Q88" i="34"/>
  <c r="Q87" i="34"/>
  <c r="Q85" i="34"/>
  <c r="Q83" i="34"/>
  <c r="Q81" i="34"/>
  <c r="Q79" i="34"/>
  <c r="Q77" i="34"/>
  <c r="Q75" i="34"/>
  <c r="Q74" i="34"/>
  <c r="Q73" i="34"/>
  <c r="Q71" i="34"/>
  <c r="Q67" i="34"/>
  <c r="Q66" i="34"/>
  <c r="Q65" i="34"/>
  <c r="Q64" i="34"/>
  <c r="Q63" i="34"/>
  <c r="Q61" i="34"/>
  <c r="Q59" i="34"/>
  <c r="Q57" i="34"/>
  <c r="Q56" i="34"/>
  <c r="Q55" i="34"/>
  <c r="Q53" i="34"/>
  <c r="Q51" i="34"/>
  <c r="Q50" i="34"/>
  <c r="Q49" i="34"/>
  <c r="Q47" i="34"/>
  <c r="Q45" i="34"/>
  <c r="Q43" i="34"/>
  <c r="Q42" i="34"/>
  <c r="Q41" i="34"/>
  <c r="Q40" i="34"/>
  <c r="Q39" i="34"/>
  <c r="Q35" i="34"/>
  <c r="Q33" i="34"/>
  <c r="Q32" i="34"/>
  <c r="Q31" i="34"/>
  <c r="Q27" i="34"/>
  <c r="Q25" i="34"/>
  <c r="Q24" i="34"/>
  <c r="Q271" i="34" l="1"/>
  <c r="Q273" i="34"/>
  <c r="Q277" i="34"/>
  <c r="Q281" i="34"/>
  <c r="Q283" i="34"/>
  <c r="Q279" i="34"/>
  <c r="Q285" i="34"/>
  <c r="Q287" i="34"/>
  <c r="Q267" i="34"/>
  <c r="Q260" i="34"/>
  <c r="L257" i="34"/>
  <c r="Q17" i="34"/>
  <c r="Q13" i="34"/>
  <c r="Q72" i="34"/>
  <c r="Q37" i="34"/>
  <c r="Q11" i="34"/>
  <c r="Q15" i="34"/>
  <c r="Q26" i="34"/>
  <c r="Q28" i="34"/>
  <c r="Q30" i="34"/>
  <c r="Q36" i="34"/>
  <c r="Q38" i="34"/>
  <c r="Q44" i="34"/>
  <c r="Q52" i="34"/>
  <c r="Q54" i="34"/>
  <c r="Q102" i="34"/>
  <c r="Q126" i="34"/>
  <c r="Q62" i="34"/>
  <c r="Q70" i="34"/>
  <c r="Q78" i="34"/>
  <c r="Q86" i="34"/>
  <c r="Q124" i="34"/>
  <c r="Q60" i="34"/>
  <c r="Q68" i="34"/>
  <c r="Q76" i="34"/>
  <c r="Q84" i="34"/>
  <c r="Q108" i="34"/>
  <c r="Q134" i="34"/>
  <c r="Q92" i="34"/>
  <c r="Q94" i="34"/>
  <c r="Q132" i="34"/>
  <c r="Q118" i="34"/>
  <c r="E257" i="34"/>
  <c r="M288" i="34"/>
  <c r="D288" i="34"/>
  <c r="D257" i="34"/>
  <c r="C150" i="34"/>
  <c r="C132" i="34"/>
  <c r="C98" i="34"/>
  <c r="L288" i="34"/>
  <c r="I288" i="34"/>
  <c r="H288" i="34"/>
  <c r="G288" i="34"/>
  <c r="C231" i="34"/>
  <c r="C230" i="34" s="1"/>
  <c r="C234" i="34"/>
  <c r="C233" i="34" s="1"/>
  <c r="C166" i="34"/>
  <c r="Q274" i="37"/>
  <c r="P273" i="37"/>
  <c r="O273" i="37"/>
  <c r="N273" i="37"/>
  <c r="M273" i="37"/>
  <c r="L273" i="37"/>
  <c r="K273" i="37"/>
  <c r="J273" i="37"/>
  <c r="J272" i="37" s="1"/>
  <c r="I273" i="37"/>
  <c r="I272" i="37" s="1"/>
  <c r="H273" i="37"/>
  <c r="G273" i="37"/>
  <c r="F273" i="37"/>
  <c r="E273" i="37"/>
  <c r="D273" i="37"/>
  <c r="C273" i="37"/>
  <c r="P272" i="37"/>
  <c r="O272" i="37"/>
  <c r="N272" i="37"/>
  <c r="M272" i="37"/>
  <c r="L272" i="37"/>
  <c r="K272" i="37"/>
  <c r="H272" i="37"/>
  <c r="G272" i="37"/>
  <c r="F272" i="37"/>
  <c r="E272" i="37"/>
  <c r="D272" i="37"/>
  <c r="C272" i="37"/>
  <c r="Q271" i="37"/>
  <c r="P270" i="37"/>
  <c r="P269" i="37" s="1"/>
  <c r="O270" i="37"/>
  <c r="N270" i="37"/>
  <c r="M270" i="37"/>
  <c r="L270" i="37"/>
  <c r="K270" i="37"/>
  <c r="J270" i="37"/>
  <c r="I270" i="37"/>
  <c r="I269" i="37" s="1"/>
  <c r="H270" i="37"/>
  <c r="H269" i="37" s="1"/>
  <c r="G270" i="37"/>
  <c r="F270" i="37"/>
  <c r="E270" i="37"/>
  <c r="D270" i="37"/>
  <c r="C270" i="37"/>
  <c r="O269" i="37"/>
  <c r="N269" i="37"/>
  <c r="M269" i="37"/>
  <c r="L269" i="37"/>
  <c r="K269" i="37"/>
  <c r="J269" i="37"/>
  <c r="G269" i="37"/>
  <c r="F269" i="37"/>
  <c r="E269" i="37"/>
  <c r="D269" i="37"/>
  <c r="C269" i="37"/>
  <c r="Q268" i="37"/>
  <c r="P267" i="37"/>
  <c r="P266" i="37" s="1"/>
  <c r="O267" i="37"/>
  <c r="O266" i="37" s="1"/>
  <c r="N267" i="37"/>
  <c r="M267" i="37"/>
  <c r="L267" i="37"/>
  <c r="K267" i="37"/>
  <c r="J267" i="37"/>
  <c r="J266" i="37" s="1"/>
  <c r="I267" i="37"/>
  <c r="I266" i="37" s="1"/>
  <c r="H267" i="37"/>
  <c r="H266" i="37" s="1"/>
  <c r="G267" i="37"/>
  <c r="F267" i="37"/>
  <c r="E267" i="37"/>
  <c r="D267" i="37"/>
  <c r="N266" i="37"/>
  <c r="M266" i="37"/>
  <c r="L266" i="37"/>
  <c r="K266" i="37"/>
  <c r="F266" i="37"/>
  <c r="E266" i="37"/>
  <c r="D266" i="37"/>
  <c r="Q265" i="37"/>
  <c r="P264" i="37"/>
  <c r="P263" i="37" s="1"/>
  <c r="O264" i="37"/>
  <c r="N264" i="37"/>
  <c r="N263" i="37" s="1"/>
  <c r="M264" i="37"/>
  <c r="M263" i="37" s="1"/>
  <c r="L264" i="37"/>
  <c r="K264" i="37"/>
  <c r="J264" i="37"/>
  <c r="I264" i="37"/>
  <c r="I263" i="37" s="1"/>
  <c r="H264" i="37"/>
  <c r="H263" i="37" s="1"/>
  <c r="G264" i="37"/>
  <c r="F264" i="37"/>
  <c r="F263" i="37" s="1"/>
  <c r="E264" i="37"/>
  <c r="D264" i="37"/>
  <c r="C264" i="37"/>
  <c r="O263" i="37"/>
  <c r="L263" i="37"/>
  <c r="K263" i="37"/>
  <c r="J263" i="37"/>
  <c r="G263" i="37"/>
  <c r="D263" i="37"/>
  <c r="C263" i="37"/>
  <c r="Q262" i="37"/>
  <c r="P261" i="37"/>
  <c r="P260" i="37" s="1"/>
  <c r="O261" i="37"/>
  <c r="O260" i="37" s="1"/>
  <c r="N261" i="37"/>
  <c r="M261" i="37"/>
  <c r="M260" i="37" s="1"/>
  <c r="L261" i="37"/>
  <c r="L260" i="37" s="1"/>
  <c r="K261" i="37"/>
  <c r="K260" i="37" s="1"/>
  <c r="J261" i="37"/>
  <c r="I261" i="37"/>
  <c r="H261" i="37"/>
  <c r="H260" i="37" s="1"/>
  <c r="G261" i="37"/>
  <c r="G260" i="37" s="1"/>
  <c r="G253" i="37" s="1"/>
  <c r="G275" i="37" s="1"/>
  <c r="F261" i="37"/>
  <c r="E261" i="37"/>
  <c r="D261" i="37"/>
  <c r="D260" i="37" s="1"/>
  <c r="C261" i="37"/>
  <c r="N260" i="37"/>
  <c r="J260" i="37"/>
  <c r="J253" i="37" s="1"/>
  <c r="J275" i="37" s="1"/>
  <c r="I260" i="37"/>
  <c r="F260" i="37"/>
  <c r="C260" i="37"/>
  <c r="P258" i="37"/>
  <c r="O258" i="37"/>
  <c r="N258" i="37"/>
  <c r="M258" i="37"/>
  <c r="M257" i="37" s="1"/>
  <c r="L258" i="37"/>
  <c r="K258" i="37"/>
  <c r="K257" i="37" s="1"/>
  <c r="J258" i="37"/>
  <c r="J257" i="37" s="1"/>
  <c r="I258" i="37"/>
  <c r="I257" i="37" s="1"/>
  <c r="H258" i="37"/>
  <c r="G258" i="37"/>
  <c r="F258" i="37"/>
  <c r="E258" i="37"/>
  <c r="E257" i="37" s="1"/>
  <c r="P257" i="37"/>
  <c r="O257" i="37"/>
  <c r="N257" i="37"/>
  <c r="L257" i="37"/>
  <c r="H257" i="37"/>
  <c r="G257" i="37"/>
  <c r="F257" i="37"/>
  <c r="Q256" i="37"/>
  <c r="P255" i="37"/>
  <c r="P254" i="37" s="1"/>
  <c r="O255" i="37"/>
  <c r="N255" i="37"/>
  <c r="M255" i="37"/>
  <c r="M254" i="37" s="1"/>
  <c r="L255" i="37"/>
  <c r="L254" i="37" s="1"/>
  <c r="K255" i="37"/>
  <c r="J255" i="37"/>
  <c r="I255" i="37"/>
  <c r="H255" i="37"/>
  <c r="H254" i="37" s="1"/>
  <c r="G255" i="37"/>
  <c r="F255" i="37"/>
  <c r="E255" i="37"/>
  <c r="D255" i="37"/>
  <c r="D254" i="37" s="1"/>
  <c r="O254" i="37"/>
  <c r="N254" i="37"/>
  <c r="K254" i="37"/>
  <c r="J254" i="37"/>
  <c r="I254" i="37"/>
  <c r="G254" i="37"/>
  <c r="F254" i="37"/>
  <c r="Q249" i="37"/>
  <c r="P248" i="37"/>
  <c r="P247" i="37" s="1"/>
  <c r="O248" i="37"/>
  <c r="N248" i="37"/>
  <c r="M248" i="37"/>
  <c r="L248" i="37"/>
  <c r="K248" i="37"/>
  <c r="K247" i="37" s="1"/>
  <c r="J248" i="37"/>
  <c r="I248" i="37"/>
  <c r="I247" i="37" s="1"/>
  <c r="H248" i="37"/>
  <c r="H247" i="37" s="1"/>
  <c r="G248" i="37"/>
  <c r="F248" i="37"/>
  <c r="E248" i="37"/>
  <c r="D248" i="37"/>
  <c r="C248" i="37"/>
  <c r="O247" i="37"/>
  <c r="N247" i="37"/>
  <c r="M247" i="37"/>
  <c r="L247" i="37"/>
  <c r="J247" i="37"/>
  <c r="G247" i="37"/>
  <c r="F247" i="37"/>
  <c r="E247" i="37"/>
  <c r="D247" i="37"/>
  <c r="C247" i="37"/>
  <c r="Q246" i="37"/>
  <c r="P245" i="37"/>
  <c r="P244" i="37" s="1"/>
  <c r="O245" i="37"/>
  <c r="O244" i="37" s="1"/>
  <c r="N245" i="37"/>
  <c r="M245" i="37"/>
  <c r="L245" i="37"/>
  <c r="K245" i="37"/>
  <c r="K244" i="37" s="1"/>
  <c r="J245" i="37"/>
  <c r="I245" i="37"/>
  <c r="H245" i="37"/>
  <c r="H244" i="37" s="1"/>
  <c r="G245" i="37"/>
  <c r="G244" i="37" s="1"/>
  <c r="F245" i="37"/>
  <c r="E245" i="37"/>
  <c r="Q245" i="37" s="1"/>
  <c r="D245" i="37"/>
  <c r="C245" i="37"/>
  <c r="C244" i="37" s="1"/>
  <c r="N244" i="37"/>
  <c r="M244" i="37"/>
  <c r="L244" i="37"/>
  <c r="J244" i="37"/>
  <c r="I244" i="37"/>
  <c r="F244" i="37"/>
  <c r="E244" i="37"/>
  <c r="D244" i="37"/>
  <c r="Q243" i="37"/>
  <c r="P242" i="37"/>
  <c r="O242" i="37"/>
  <c r="N242" i="37"/>
  <c r="N241" i="37" s="1"/>
  <c r="M242" i="37"/>
  <c r="M241" i="37" s="1"/>
  <c r="L242" i="37"/>
  <c r="K242" i="37"/>
  <c r="J242" i="37"/>
  <c r="J241" i="37" s="1"/>
  <c r="I242" i="37"/>
  <c r="H242" i="37"/>
  <c r="G242" i="37"/>
  <c r="F242" i="37"/>
  <c r="F241" i="37" s="1"/>
  <c r="E242" i="37"/>
  <c r="D242" i="37"/>
  <c r="C242" i="37"/>
  <c r="P241" i="37"/>
  <c r="O241" i="37"/>
  <c r="L241" i="37"/>
  <c r="K241" i="37"/>
  <c r="I241" i="37"/>
  <c r="H241" i="37"/>
  <c r="G241" i="37"/>
  <c r="E241" i="37"/>
  <c r="D241" i="37"/>
  <c r="C241" i="37"/>
  <c r="Q240" i="37"/>
  <c r="P239" i="37"/>
  <c r="O239" i="37"/>
  <c r="N239" i="37"/>
  <c r="M239" i="37"/>
  <c r="M238" i="37" s="1"/>
  <c r="L239" i="37"/>
  <c r="L238" i="37" s="1"/>
  <c r="K239" i="37"/>
  <c r="J239" i="37"/>
  <c r="I239" i="37"/>
  <c r="I238" i="37" s="1"/>
  <c r="H239" i="37"/>
  <c r="G239" i="37"/>
  <c r="F239" i="37"/>
  <c r="E239" i="37"/>
  <c r="D239" i="37"/>
  <c r="D238" i="37" s="1"/>
  <c r="C239" i="37"/>
  <c r="P238" i="37"/>
  <c r="O238" i="37"/>
  <c r="N238" i="37"/>
  <c r="K238" i="37"/>
  <c r="J238" i="37"/>
  <c r="H238" i="37"/>
  <c r="G238" i="37"/>
  <c r="F238" i="37"/>
  <c r="C238" i="37"/>
  <c r="Q237" i="37"/>
  <c r="P236" i="37"/>
  <c r="P235" i="37" s="1"/>
  <c r="O236" i="37"/>
  <c r="N236" i="37"/>
  <c r="M236" i="37"/>
  <c r="L236" i="37"/>
  <c r="L235" i="37" s="1"/>
  <c r="K236" i="37"/>
  <c r="J236" i="37"/>
  <c r="I236" i="37"/>
  <c r="H236" i="37"/>
  <c r="H235" i="37" s="1"/>
  <c r="G236" i="37"/>
  <c r="F236" i="37"/>
  <c r="E236" i="37"/>
  <c r="Q236" i="37" s="1"/>
  <c r="D236" i="37"/>
  <c r="D235" i="37" s="1"/>
  <c r="C236" i="37"/>
  <c r="O235" i="37"/>
  <c r="N235" i="37"/>
  <c r="M235" i="37"/>
  <c r="K235" i="37"/>
  <c r="J235" i="37"/>
  <c r="I235" i="37"/>
  <c r="G235" i="37"/>
  <c r="F235" i="37"/>
  <c r="E235" i="37"/>
  <c r="C235" i="37"/>
  <c r="Q234" i="37"/>
  <c r="P233" i="37"/>
  <c r="O233" i="37"/>
  <c r="O232" i="37" s="1"/>
  <c r="N233" i="37"/>
  <c r="M233" i="37"/>
  <c r="L233" i="37"/>
  <c r="K233" i="37"/>
  <c r="K232" i="37" s="1"/>
  <c r="J233" i="37"/>
  <c r="J232" i="37" s="1"/>
  <c r="I233" i="37"/>
  <c r="H233" i="37"/>
  <c r="G233" i="37"/>
  <c r="G232" i="37" s="1"/>
  <c r="F233" i="37"/>
  <c r="E233" i="37"/>
  <c r="D233" i="37"/>
  <c r="C233" i="37"/>
  <c r="C232" i="37" s="1"/>
  <c r="P232" i="37"/>
  <c r="N232" i="37"/>
  <c r="M232" i="37"/>
  <c r="L232" i="37"/>
  <c r="I232" i="37"/>
  <c r="H232" i="37"/>
  <c r="F232" i="37"/>
  <c r="E232" i="37"/>
  <c r="D232" i="37"/>
  <c r="Q231" i="37"/>
  <c r="P230" i="37"/>
  <c r="O230" i="37"/>
  <c r="N230" i="37"/>
  <c r="N229" i="37" s="1"/>
  <c r="M230" i="37"/>
  <c r="L230" i="37"/>
  <c r="K230" i="37"/>
  <c r="J230" i="37"/>
  <c r="J229" i="37" s="1"/>
  <c r="I230" i="37"/>
  <c r="H230" i="37"/>
  <c r="G230" i="37"/>
  <c r="F230" i="37"/>
  <c r="F229" i="37" s="1"/>
  <c r="E230" i="37"/>
  <c r="D230" i="37"/>
  <c r="C230" i="37"/>
  <c r="P229" i="37"/>
  <c r="O229" i="37"/>
  <c r="M229" i="37"/>
  <c r="L229" i="37"/>
  <c r="K229" i="37"/>
  <c r="I229" i="37"/>
  <c r="H229" i="37"/>
  <c r="G229" i="37"/>
  <c r="E229" i="37"/>
  <c r="D229" i="37"/>
  <c r="C229" i="37"/>
  <c r="Q228" i="37"/>
  <c r="P227" i="37"/>
  <c r="P226" i="37" s="1"/>
  <c r="O227" i="37"/>
  <c r="N227" i="37"/>
  <c r="M227" i="37"/>
  <c r="M226" i="37" s="1"/>
  <c r="L227" i="37"/>
  <c r="K227" i="37"/>
  <c r="J227" i="37"/>
  <c r="I227" i="37"/>
  <c r="I226" i="37" s="1"/>
  <c r="H227" i="37"/>
  <c r="H226" i="37" s="1"/>
  <c r="G227" i="37"/>
  <c r="F227" i="37"/>
  <c r="E227" i="37"/>
  <c r="E226" i="37" s="1"/>
  <c r="D227" i="37"/>
  <c r="C227" i="37"/>
  <c r="O226" i="37"/>
  <c r="N226" i="37"/>
  <c r="L226" i="37"/>
  <c r="K226" i="37"/>
  <c r="J226" i="37"/>
  <c r="G226" i="37"/>
  <c r="F226" i="37"/>
  <c r="D226" i="37"/>
  <c r="C226" i="37"/>
  <c r="Q225" i="37"/>
  <c r="P224" i="37"/>
  <c r="P223" i="37" s="1"/>
  <c r="O224" i="37"/>
  <c r="N224" i="37"/>
  <c r="M224" i="37"/>
  <c r="L224" i="37"/>
  <c r="L223" i="37" s="1"/>
  <c r="K224" i="37"/>
  <c r="J224" i="37"/>
  <c r="I224" i="37"/>
  <c r="H224" i="37"/>
  <c r="H223" i="37" s="1"/>
  <c r="G224" i="37"/>
  <c r="F224" i="37"/>
  <c r="E224" i="37"/>
  <c r="D224" i="37"/>
  <c r="D223" i="37" s="1"/>
  <c r="C224" i="37"/>
  <c r="O223" i="37"/>
  <c r="N223" i="37"/>
  <c r="M223" i="37"/>
  <c r="K223" i="37"/>
  <c r="J223" i="37"/>
  <c r="I223" i="37"/>
  <c r="G223" i="37"/>
  <c r="F223" i="37"/>
  <c r="E223" i="37"/>
  <c r="Q223" i="37" s="1"/>
  <c r="C223" i="37"/>
  <c r="Q222" i="37"/>
  <c r="P221" i="37"/>
  <c r="O221" i="37"/>
  <c r="O220" i="37" s="1"/>
  <c r="N221" i="37"/>
  <c r="M221" i="37"/>
  <c r="L221" i="37"/>
  <c r="K221" i="37"/>
  <c r="K220" i="37" s="1"/>
  <c r="J221" i="37"/>
  <c r="I221" i="37"/>
  <c r="H221" i="37"/>
  <c r="G221" i="37"/>
  <c r="G220" i="37" s="1"/>
  <c r="F221" i="37"/>
  <c r="E221" i="37"/>
  <c r="Q221" i="37" s="1"/>
  <c r="D221" i="37"/>
  <c r="C221" i="37"/>
  <c r="C220" i="37" s="1"/>
  <c r="P220" i="37"/>
  <c r="N220" i="37"/>
  <c r="M220" i="37"/>
  <c r="L220" i="37"/>
  <c r="J220" i="37"/>
  <c r="I220" i="37"/>
  <c r="H220" i="37"/>
  <c r="F220" i="37"/>
  <c r="E220" i="37"/>
  <c r="D220" i="37"/>
  <c r="Q219" i="37"/>
  <c r="Q218" i="37"/>
  <c r="P217" i="37"/>
  <c r="O217" i="37"/>
  <c r="O216" i="37" s="1"/>
  <c r="N217" i="37"/>
  <c r="N216" i="37" s="1"/>
  <c r="M217" i="37"/>
  <c r="L217" i="37"/>
  <c r="K217" i="37"/>
  <c r="K216" i="37" s="1"/>
  <c r="J217" i="37"/>
  <c r="I217" i="37"/>
  <c r="H217" i="37"/>
  <c r="G217" i="37"/>
  <c r="G216" i="37" s="1"/>
  <c r="F217" i="37"/>
  <c r="E217" i="37"/>
  <c r="Q217" i="37" s="1"/>
  <c r="D217" i="37"/>
  <c r="C217" i="37"/>
  <c r="C216" i="37" s="1"/>
  <c r="P216" i="37"/>
  <c r="M216" i="37"/>
  <c r="L216" i="37"/>
  <c r="J216" i="37"/>
  <c r="I216" i="37"/>
  <c r="H216" i="37"/>
  <c r="F216" i="37"/>
  <c r="E216" i="37"/>
  <c r="D216" i="37"/>
  <c r="Q215" i="37"/>
  <c r="Q214" i="37"/>
  <c r="Q213" i="37"/>
  <c r="P212" i="37"/>
  <c r="P211" i="37" s="1"/>
  <c r="O212" i="37"/>
  <c r="N212" i="37"/>
  <c r="M212" i="37"/>
  <c r="L212" i="37"/>
  <c r="L211" i="37" s="1"/>
  <c r="K212" i="37"/>
  <c r="J212" i="37"/>
  <c r="I212" i="37"/>
  <c r="H212" i="37"/>
  <c r="H211" i="37" s="1"/>
  <c r="G212" i="37"/>
  <c r="G211" i="37" s="1"/>
  <c r="F212" i="37"/>
  <c r="E212" i="37"/>
  <c r="D212" i="37"/>
  <c r="D211" i="37" s="1"/>
  <c r="C212" i="37"/>
  <c r="O211" i="37"/>
  <c r="N211" i="37"/>
  <c r="M211" i="37"/>
  <c r="K211" i="37"/>
  <c r="J211" i="37"/>
  <c r="I211" i="37"/>
  <c r="F211" i="37"/>
  <c r="E211" i="37"/>
  <c r="C211" i="37"/>
  <c r="Q210" i="37"/>
  <c r="Q209" i="37"/>
  <c r="Q208" i="37"/>
  <c r="Q207" i="37"/>
  <c r="Q206" i="37"/>
  <c r="P205" i="37"/>
  <c r="O205" i="37"/>
  <c r="O204" i="37" s="1"/>
  <c r="N205" i="37"/>
  <c r="M205" i="37"/>
  <c r="L205" i="37"/>
  <c r="K205" i="37"/>
  <c r="K204" i="37" s="1"/>
  <c r="J205" i="37"/>
  <c r="I205" i="37"/>
  <c r="H205" i="37"/>
  <c r="G205" i="37"/>
  <c r="G204" i="37" s="1"/>
  <c r="F205" i="37"/>
  <c r="E205" i="37"/>
  <c r="Q205" i="37" s="1"/>
  <c r="D205" i="37"/>
  <c r="C205" i="37"/>
  <c r="C204" i="37" s="1"/>
  <c r="P204" i="37"/>
  <c r="N204" i="37"/>
  <c r="M204" i="37"/>
  <c r="L204" i="37"/>
  <c r="J204" i="37"/>
  <c r="I204" i="37"/>
  <c r="H204" i="37"/>
  <c r="F204" i="37"/>
  <c r="E204" i="37"/>
  <c r="D204" i="37"/>
  <c r="Q203" i="37"/>
  <c r="Q202" i="37"/>
  <c r="Q201" i="37"/>
  <c r="Q200" i="37"/>
  <c r="P199" i="37"/>
  <c r="O199" i="37"/>
  <c r="N199" i="37"/>
  <c r="M199" i="37"/>
  <c r="M198" i="37" s="1"/>
  <c r="L199" i="37"/>
  <c r="L198" i="37" s="1"/>
  <c r="K199" i="37"/>
  <c r="J199" i="37"/>
  <c r="I199" i="37"/>
  <c r="I198" i="37" s="1"/>
  <c r="H199" i="37"/>
  <c r="G199" i="37"/>
  <c r="F199" i="37"/>
  <c r="E199" i="37"/>
  <c r="E198" i="37" s="1"/>
  <c r="D199" i="37"/>
  <c r="C199" i="37"/>
  <c r="P198" i="37"/>
  <c r="O198" i="37"/>
  <c r="N198" i="37"/>
  <c r="K198" i="37"/>
  <c r="J198" i="37"/>
  <c r="H198" i="37"/>
  <c r="G198" i="37"/>
  <c r="F198" i="37"/>
  <c r="D198" i="37"/>
  <c r="C198" i="37"/>
  <c r="Q197" i="37"/>
  <c r="Q196" i="37"/>
  <c r="P195" i="37"/>
  <c r="O195" i="37"/>
  <c r="N195" i="37"/>
  <c r="M195" i="37"/>
  <c r="M194" i="37" s="1"/>
  <c r="L195" i="37"/>
  <c r="K195" i="37"/>
  <c r="J195" i="37"/>
  <c r="I195" i="37"/>
  <c r="I194" i="37" s="1"/>
  <c r="H195" i="37"/>
  <c r="G195" i="37"/>
  <c r="F195" i="37"/>
  <c r="E195" i="37"/>
  <c r="D195" i="37"/>
  <c r="C195" i="37"/>
  <c r="P194" i="37"/>
  <c r="O194" i="37"/>
  <c r="N194" i="37"/>
  <c r="L194" i="37"/>
  <c r="K194" i="37"/>
  <c r="J194" i="37"/>
  <c r="H194" i="37"/>
  <c r="G194" i="37"/>
  <c r="F194" i="37"/>
  <c r="D194" i="37"/>
  <c r="C194" i="37"/>
  <c r="Q193" i="37"/>
  <c r="P192" i="37"/>
  <c r="P191" i="37" s="1"/>
  <c r="O192" i="37"/>
  <c r="N192" i="37"/>
  <c r="M192" i="37"/>
  <c r="L192" i="37"/>
  <c r="L191" i="37" s="1"/>
  <c r="K192" i="37"/>
  <c r="K191" i="37" s="1"/>
  <c r="J192" i="37"/>
  <c r="I192" i="37"/>
  <c r="H192" i="37"/>
  <c r="H191" i="37" s="1"/>
  <c r="G192" i="37"/>
  <c r="F192" i="37"/>
  <c r="E192" i="37"/>
  <c r="D192" i="37"/>
  <c r="D191" i="37" s="1"/>
  <c r="C192" i="37"/>
  <c r="O191" i="37"/>
  <c r="N191" i="37"/>
  <c r="M191" i="37"/>
  <c r="J191" i="37"/>
  <c r="I191" i="37"/>
  <c r="G191" i="37"/>
  <c r="F191" i="37"/>
  <c r="E191" i="37"/>
  <c r="C191" i="37"/>
  <c r="Q190" i="37"/>
  <c r="Q189" i="37"/>
  <c r="Q188" i="37"/>
  <c r="Q187" i="37"/>
  <c r="Q186" i="37"/>
  <c r="P185" i="37"/>
  <c r="O185" i="37"/>
  <c r="O184" i="37" s="1"/>
  <c r="N185" i="37"/>
  <c r="N184" i="37" s="1"/>
  <c r="M185" i="37"/>
  <c r="L185" i="37"/>
  <c r="K185" i="37"/>
  <c r="K184" i="37" s="1"/>
  <c r="J185" i="37"/>
  <c r="I185" i="37"/>
  <c r="H185" i="37"/>
  <c r="G185" i="37"/>
  <c r="G184" i="37" s="1"/>
  <c r="F185" i="37"/>
  <c r="F184" i="37" s="1"/>
  <c r="E185" i="37"/>
  <c r="D185" i="37"/>
  <c r="C185" i="37"/>
  <c r="C184" i="37" s="1"/>
  <c r="P184" i="37"/>
  <c r="M184" i="37"/>
  <c r="L184" i="37"/>
  <c r="J184" i="37"/>
  <c r="I184" i="37"/>
  <c r="H184" i="37"/>
  <c r="E184" i="37"/>
  <c r="D184" i="37"/>
  <c r="Q183" i="37"/>
  <c r="P182" i="37"/>
  <c r="O182" i="37"/>
  <c r="N182" i="37"/>
  <c r="N181" i="37" s="1"/>
  <c r="M182" i="37"/>
  <c r="L182" i="37"/>
  <c r="K182" i="37"/>
  <c r="J182" i="37"/>
  <c r="J181" i="37" s="1"/>
  <c r="I182" i="37"/>
  <c r="H182" i="37"/>
  <c r="G182" i="37"/>
  <c r="F182" i="37"/>
  <c r="F181" i="37" s="1"/>
  <c r="E182" i="37"/>
  <c r="Q182" i="37" s="1"/>
  <c r="D182" i="37"/>
  <c r="C182" i="37"/>
  <c r="P181" i="37"/>
  <c r="O181" i="37"/>
  <c r="M181" i="37"/>
  <c r="L181" i="37"/>
  <c r="K181" i="37"/>
  <c r="I181" i="37"/>
  <c r="H181" i="37"/>
  <c r="G181" i="37"/>
  <c r="E181" i="37"/>
  <c r="Q181" i="37" s="1"/>
  <c r="D181" i="37"/>
  <c r="C181" i="37"/>
  <c r="Q180" i="37"/>
  <c r="P179" i="37"/>
  <c r="O179" i="37"/>
  <c r="N179" i="37"/>
  <c r="M179" i="37"/>
  <c r="M178" i="37" s="1"/>
  <c r="L179" i="37"/>
  <c r="L178" i="37" s="1"/>
  <c r="K179" i="37"/>
  <c r="J179" i="37"/>
  <c r="I179" i="37"/>
  <c r="I178" i="37" s="1"/>
  <c r="H179" i="37"/>
  <c r="G179" i="37"/>
  <c r="F179" i="37"/>
  <c r="E179" i="37"/>
  <c r="E178" i="37" s="1"/>
  <c r="D179" i="37"/>
  <c r="C179" i="37"/>
  <c r="P178" i="37"/>
  <c r="O178" i="37"/>
  <c r="N178" i="37"/>
  <c r="K178" i="37"/>
  <c r="J178" i="37"/>
  <c r="H178" i="37"/>
  <c r="G178" i="37"/>
  <c r="F178" i="37"/>
  <c r="D178" i="37"/>
  <c r="C178" i="37"/>
  <c r="Q177" i="37"/>
  <c r="Q176" i="37"/>
  <c r="P175" i="37"/>
  <c r="O175" i="37"/>
  <c r="N175" i="37"/>
  <c r="M175" i="37"/>
  <c r="M174" i="37" s="1"/>
  <c r="L175" i="37"/>
  <c r="K175" i="37"/>
  <c r="J175" i="37"/>
  <c r="I175" i="37"/>
  <c r="I174" i="37" s="1"/>
  <c r="H175" i="37"/>
  <c r="G175" i="37"/>
  <c r="F175" i="37"/>
  <c r="E175" i="37"/>
  <c r="D175" i="37"/>
  <c r="C175" i="37"/>
  <c r="P174" i="37"/>
  <c r="O174" i="37"/>
  <c r="N174" i="37"/>
  <c r="L174" i="37"/>
  <c r="K174" i="37"/>
  <c r="J174" i="37"/>
  <c r="H174" i="37"/>
  <c r="G174" i="37"/>
  <c r="F174" i="37"/>
  <c r="D174" i="37"/>
  <c r="C174" i="37"/>
  <c r="Q173" i="37"/>
  <c r="Q172" i="37"/>
  <c r="Q171" i="37"/>
  <c r="Q170" i="37"/>
  <c r="Q169" i="37"/>
  <c r="P168" i="37"/>
  <c r="P167" i="37" s="1"/>
  <c r="O168" i="37"/>
  <c r="O167" i="37" s="1"/>
  <c r="N168" i="37"/>
  <c r="M168" i="37"/>
  <c r="L168" i="37"/>
  <c r="L167" i="37" s="1"/>
  <c r="K168" i="37"/>
  <c r="J168" i="37"/>
  <c r="I168" i="37"/>
  <c r="H168" i="37"/>
  <c r="H167" i="37" s="1"/>
  <c r="G168" i="37"/>
  <c r="G167" i="37" s="1"/>
  <c r="F168" i="37"/>
  <c r="E168" i="37"/>
  <c r="Q168" i="37" s="1"/>
  <c r="D168" i="37"/>
  <c r="D167" i="37" s="1"/>
  <c r="C168" i="37"/>
  <c r="N167" i="37"/>
  <c r="M167" i="37"/>
  <c r="K167" i="37"/>
  <c r="J167" i="37"/>
  <c r="I167" i="37"/>
  <c r="F167" i="37"/>
  <c r="E167" i="37"/>
  <c r="C167" i="37"/>
  <c r="Q166" i="37"/>
  <c r="Q165" i="37"/>
  <c r="Q164" i="37"/>
  <c r="Q163" i="37"/>
  <c r="Q162" i="37"/>
  <c r="Q161" i="37"/>
  <c r="Q160" i="37"/>
  <c r="P159" i="37"/>
  <c r="O159" i="37"/>
  <c r="N159" i="37"/>
  <c r="M159" i="37"/>
  <c r="M158" i="37" s="1"/>
  <c r="L159" i="37"/>
  <c r="K159" i="37"/>
  <c r="J159" i="37"/>
  <c r="I159" i="37"/>
  <c r="I158" i="37" s="1"/>
  <c r="H159" i="37"/>
  <c r="G159" i="37"/>
  <c r="F159" i="37"/>
  <c r="E159" i="37"/>
  <c r="E158" i="37" s="1"/>
  <c r="D159" i="37"/>
  <c r="D158" i="37" s="1"/>
  <c r="C159" i="37"/>
  <c r="P158" i="37"/>
  <c r="O158" i="37"/>
  <c r="N158" i="37"/>
  <c r="L158" i="37"/>
  <c r="K158" i="37"/>
  <c r="J158" i="37"/>
  <c r="H158" i="37"/>
  <c r="G158" i="37"/>
  <c r="F158" i="37"/>
  <c r="C158" i="37"/>
  <c r="Q157" i="37"/>
  <c r="Q156" i="37"/>
  <c r="Q155" i="37"/>
  <c r="Q154" i="37"/>
  <c r="P153" i="37"/>
  <c r="O153" i="37"/>
  <c r="O152" i="37" s="1"/>
  <c r="N153" i="37"/>
  <c r="M153" i="37"/>
  <c r="L153" i="37"/>
  <c r="K153" i="37"/>
  <c r="K152" i="37" s="1"/>
  <c r="J153" i="37"/>
  <c r="I153" i="37"/>
  <c r="H153" i="37"/>
  <c r="G153" i="37"/>
  <c r="G152" i="37" s="1"/>
  <c r="F153" i="37"/>
  <c r="E153" i="37"/>
  <c r="D153" i="37"/>
  <c r="C153" i="37"/>
  <c r="C152" i="37" s="1"/>
  <c r="P152" i="37"/>
  <c r="N152" i="37"/>
  <c r="M152" i="37"/>
  <c r="L152" i="37"/>
  <c r="J152" i="37"/>
  <c r="I152" i="37"/>
  <c r="H152" i="37"/>
  <c r="F152" i="37"/>
  <c r="E152" i="37"/>
  <c r="Q152" i="37" s="1"/>
  <c r="D152" i="37"/>
  <c r="Q151" i="37"/>
  <c r="P150" i="37"/>
  <c r="O150" i="37"/>
  <c r="N150" i="37"/>
  <c r="N149" i="37" s="1"/>
  <c r="M150" i="37"/>
  <c r="M149" i="37" s="1"/>
  <c r="L150" i="37"/>
  <c r="K150" i="37"/>
  <c r="J150" i="37"/>
  <c r="J149" i="37" s="1"/>
  <c r="I150" i="37"/>
  <c r="H150" i="37"/>
  <c r="G150" i="37"/>
  <c r="F150" i="37"/>
  <c r="F149" i="37" s="1"/>
  <c r="E150" i="37"/>
  <c r="Q150" i="37" s="1"/>
  <c r="D150" i="37"/>
  <c r="C150" i="37"/>
  <c r="P149" i="37"/>
  <c r="O149" i="37"/>
  <c r="L149" i="37"/>
  <c r="K149" i="37"/>
  <c r="I149" i="37"/>
  <c r="H149" i="37"/>
  <c r="G149" i="37"/>
  <c r="D149" i="37"/>
  <c r="C149" i="37"/>
  <c r="Q148" i="37"/>
  <c r="Q147" i="37"/>
  <c r="P146" i="37"/>
  <c r="O146" i="37"/>
  <c r="N146" i="37"/>
  <c r="N145" i="37" s="1"/>
  <c r="M146" i="37"/>
  <c r="L146" i="37"/>
  <c r="K146" i="37"/>
  <c r="J146" i="37"/>
  <c r="J145" i="37" s="1"/>
  <c r="I146" i="37"/>
  <c r="H146" i="37"/>
  <c r="G146" i="37"/>
  <c r="F146" i="37"/>
  <c r="F145" i="37" s="1"/>
  <c r="E146" i="37"/>
  <c r="Q146" i="37" s="1"/>
  <c r="D146" i="37"/>
  <c r="C146" i="37"/>
  <c r="P145" i="37"/>
  <c r="O145" i="37"/>
  <c r="M145" i="37"/>
  <c r="L145" i="37"/>
  <c r="K145" i="37"/>
  <c r="I145" i="37"/>
  <c r="H145" i="37"/>
  <c r="G145" i="37"/>
  <c r="E145" i="37"/>
  <c r="Q145" i="37" s="1"/>
  <c r="D145" i="37"/>
  <c r="C145" i="37"/>
  <c r="Q144" i="37"/>
  <c r="Q143" i="37"/>
  <c r="Q142" i="37"/>
  <c r="Q141" i="37"/>
  <c r="P140" i="37"/>
  <c r="P139" i="37" s="1"/>
  <c r="O140" i="37"/>
  <c r="O139" i="37" s="1"/>
  <c r="N140" i="37"/>
  <c r="M140" i="37"/>
  <c r="L140" i="37"/>
  <c r="L139" i="37" s="1"/>
  <c r="K140" i="37"/>
  <c r="J140" i="37"/>
  <c r="I140" i="37"/>
  <c r="H140" i="37"/>
  <c r="H139" i="37" s="1"/>
  <c r="G140" i="37"/>
  <c r="G139" i="37" s="1"/>
  <c r="F140" i="37"/>
  <c r="E140" i="37"/>
  <c r="Q140" i="37" s="1"/>
  <c r="D140" i="37"/>
  <c r="D139" i="37" s="1"/>
  <c r="C140" i="37"/>
  <c r="N139" i="37"/>
  <c r="M139" i="37"/>
  <c r="K139" i="37"/>
  <c r="J139" i="37"/>
  <c r="I139" i="37"/>
  <c r="F139" i="37"/>
  <c r="E139" i="37"/>
  <c r="C139" i="37"/>
  <c r="Q138" i="37"/>
  <c r="Q137" i="37"/>
  <c r="Q136" i="37"/>
  <c r="Q135" i="37"/>
  <c r="Q134" i="37"/>
  <c r="Q133" i="37"/>
  <c r="Q132" i="37"/>
  <c r="Q131" i="37"/>
  <c r="P130" i="37"/>
  <c r="O130" i="37"/>
  <c r="N130" i="37"/>
  <c r="N129" i="37" s="1"/>
  <c r="M130" i="37"/>
  <c r="M129" i="37" s="1"/>
  <c r="L130" i="37"/>
  <c r="K130" i="37"/>
  <c r="J130" i="37"/>
  <c r="J129" i="37" s="1"/>
  <c r="I130" i="37"/>
  <c r="H130" i="37"/>
  <c r="G130" i="37"/>
  <c r="F130" i="37"/>
  <c r="F129" i="37" s="1"/>
  <c r="E130" i="37"/>
  <c r="Q130" i="37" s="1"/>
  <c r="D130" i="37"/>
  <c r="C130" i="37"/>
  <c r="P129" i="37"/>
  <c r="O129" i="37"/>
  <c r="L129" i="37"/>
  <c r="K129" i="37"/>
  <c r="I129" i="37"/>
  <c r="H129" i="37"/>
  <c r="G129" i="37"/>
  <c r="D129" i="37"/>
  <c r="C129" i="37"/>
  <c r="Q128" i="37"/>
  <c r="Q127" i="37"/>
  <c r="Q126" i="37"/>
  <c r="Q125" i="37"/>
  <c r="Q124" i="37"/>
  <c r="Q123" i="37"/>
  <c r="Q122" i="37"/>
  <c r="Q121" i="37"/>
  <c r="Q120" i="37"/>
  <c r="Q119" i="37"/>
  <c r="Q118" i="37"/>
  <c r="Q117" i="37"/>
  <c r="P116" i="37"/>
  <c r="P115" i="37" s="1"/>
  <c r="O116" i="37"/>
  <c r="N116" i="37"/>
  <c r="M116" i="37"/>
  <c r="L116" i="37"/>
  <c r="L115" i="37" s="1"/>
  <c r="K116" i="37"/>
  <c r="J116" i="37"/>
  <c r="I116" i="37"/>
  <c r="H116" i="37"/>
  <c r="H115" i="37" s="1"/>
  <c r="G116" i="37"/>
  <c r="F116" i="37"/>
  <c r="E116" i="37"/>
  <c r="Q116" i="37" s="1"/>
  <c r="D116" i="37"/>
  <c r="D115" i="37" s="1"/>
  <c r="C116" i="37"/>
  <c r="O115" i="37"/>
  <c r="N115" i="37"/>
  <c r="M115" i="37"/>
  <c r="K115" i="37"/>
  <c r="J115" i="37"/>
  <c r="I115" i="37"/>
  <c r="G115" i="37"/>
  <c r="F115" i="37"/>
  <c r="E115" i="37"/>
  <c r="C115" i="37"/>
  <c r="Q114" i="37"/>
  <c r="Q113" i="37"/>
  <c r="Q112" i="37"/>
  <c r="Q111" i="37"/>
  <c r="Q110" i="37"/>
  <c r="P109" i="37"/>
  <c r="O109" i="37"/>
  <c r="O108" i="37" s="1"/>
  <c r="N109" i="37"/>
  <c r="M109" i="37"/>
  <c r="L109" i="37"/>
  <c r="K109" i="37"/>
  <c r="K108" i="37" s="1"/>
  <c r="J109" i="37"/>
  <c r="J108" i="37" s="1"/>
  <c r="I109" i="37"/>
  <c r="H109" i="37"/>
  <c r="G109" i="37"/>
  <c r="G108" i="37" s="1"/>
  <c r="F109" i="37"/>
  <c r="E109" i="37"/>
  <c r="D109" i="37"/>
  <c r="C109" i="37"/>
  <c r="C108" i="37" s="1"/>
  <c r="P108" i="37"/>
  <c r="N108" i="37"/>
  <c r="M108" i="37"/>
  <c r="L108" i="37"/>
  <c r="I108" i="37"/>
  <c r="H108" i="37"/>
  <c r="F108" i="37"/>
  <c r="E108" i="37"/>
  <c r="D108" i="37"/>
  <c r="Q107" i="37"/>
  <c r="Q106" i="37"/>
  <c r="Q105" i="37"/>
  <c r="P104" i="37"/>
  <c r="O104" i="37"/>
  <c r="N104" i="37"/>
  <c r="M104" i="37"/>
  <c r="L104" i="37"/>
  <c r="K104" i="37"/>
  <c r="J104" i="37"/>
  <c r="I104" i="37"/>
  <c r="H104" i="37"/>
  <c r="G104" i="37"/>
  <c r="F104" i="37"/>
  <c r="E104" i="37"/>
  <c r="D104" i="37"/>
  <c r="C104" i="37"/>
  <c r="Q103" i="37"/>
  <c r="Q102" i="37"/>
  <c r="Q101" i="37"/>
  <c r="P100" i="37"/>
  <c r="O100" i="37"/>
  <c r="N100" i="37"/>
  <c r="M100" i="37"/>
  <c r="L100" i="37"/>
  <c r="K100" i="37"/>
  <c r="J100" i="37"/>
  <c r="I100" i="37"/>
  <c r="H100" i="37"/>
  <c r="G100" i="37"/>
  <c r="F100" i="37"/>
  <c r="E100" i="37"/>
  <c r="Q100" i="37" s="1"/>
  <c r="D100" i="37"/>
  <c r="C100" i="37"/>
  <c r="Q99" i="37"/>
  <c r="Q98" i="37"/>
  <c r="Q97" i="37"/>
  <c r="P96" i="37"/>
  <c r="O96" i="37"/>
  <c r="N96" i="37"/>
  <c r="M96" i="37"/>
  <c r="L96" i="37"/>
  <c r="K96" i="37"/>
  <c r="J96" i="37"/>
  <c r="I96" i="37"/>
  <c r="H96" i="37"/>
  <c r="G96" i="37"/>
  <c r="F96" i="37"/>
  <c r="E96" i="37"/>
  <c r="D96" i="37"/>
  <c r="C96" i="37"/>
  <c r="Q95" i="37"/>
  <c r="Q94" i="37"/>
  <c r="Q93" i="37"/>
  <c r="Q92" i="37"/>
  <c r="Q91" i="37"/>
  <c r="Q90" i="37"/>
  <c r="Q89" i="37"/>
  <c r="Q88" i="37"/>
  <c r="Q87" i="37"/>
  <c r="Q86" i="37"/>
  <c r="Q85" i="37"/>
  <c r="Q84" i="37"/>
  <c r="Q83" i="37"/>
  <c r="Q82" i="37"/>
  <c r="Q81" i="37"/>
  <c r="Q80" i="37"/>
  <c r="Q79" i="37"/>
  <c r="Q78" i="37"/>
  <c r="Q77" i="37"/>
  <c r="Q76" i="37"/>
  <c r="Q75" i="37"/>
  <c r="Q74" i="37"/>
  <c r="P73" i="37"/>
  <c r="O73" i="37"/>
  <c r="N73" i="37"/>
  <c r="M73" i="37"/>
  <c r="L73" i="37"/>
  <c r="L72" i="37" s="1"/>
  <c r="K73" i="37"/>
  <c r="J73" i="37"/>
  <c r="I73" i="37"/>
  <c r="I72" i="37" s="1"/>
  <c r="H73" i="37"/>
  <c r="H72" i="37" s="1"/>
  <c r="G73" i="37"/>
  <c r="F73" i="37"/>
  <c r="E73" i="37"/>
  <c r="D73" i="37"/>
  <c r="C73" i="37"/>
  <c r="O72" i="37"/>
  <c r="G72" i="37"/>
  <c r="F72" i="37"/>
  <c r="D72" i="37"/>
  <c r="C72" i="37"/>
  <c r="Q71" i="37"/>
  <c r="Q70" i="37"/>
  <c r="Q69" i="37"/>
  <c r="Q68" i="37"/>
  <c r="Q67" i="37"/>
  <c r="Q66" i="37"/>
  <c r="Q65" i="37"/>
  <c r="P64" i="37"/>
  <c r="O64" i="37"/>
  <c r="N64" i="37"/>
  <c r="M64" i="37"/>
  <c r="L64" i="37"/>
  <c r="K64" i="37"/>
  <c r="J64" i="37"/>
  <c r="I64" i="37"/>
  <c r="H64" i="37"/>
  <c r="G64" i="37"/>
  <c r="F64" i="37"/>
  <c r="E64" i="37"/>
  <c r="D64" i="37"/>
  <c r="C64" i="37"/>
  <c r="Q63" i="37"/>
  <c r="Q62" i="37"/>
  <c r="Q61" i="37"/>
  <c r="Q60" i="37"/>
  <c r="Q59" i="37"/>
  <c r="Q58" i="37"/>
  <c r="Q57" i="37"/>
  <c r="Q56" i="37"/>
  <c r="Q55" i="37"/>
  <c r="Q54" i="37"/>
  <c r="P53" i="37"/>
  <c r="O53" i="37"/>
  <c r="N53" i="37"/>
  <c r="N52" i="37" s="1"/>
  <c r="M53" i="37"/>
  <c r="M52" i="37" s="1"/>
  <c r="L53" i="37"/>
  <c r="K53" i="37"/>
  <c r="K52" i="37" s="1"/>
  <c r="J53" i="37"/>
  <c r="I53" i="37"/>
  <c r="I52" i="37" s="1"/>
  <c r="H53" i="37"/>
  <c r="G53" i="37"/>
  <c r="F53" i="37"/>
  <c r="F52" i="37" s="1"/>
  <c r="E53" i="37"/>
  <c r="Q53" i="37" s="1"/>
  <c r="D53" i="37"/>
  <c r="C53" i="37"/>
  <c r="C52" i="37" s="1"/>
  <c r="P52" i="37"/>
  <c r="O52" i="37"/>
  <c r="L52" i="37"/>
  <c r="J52" i="37"/>
  <c r="H52" i="37"/>
  <c r="G52" i="37"/>
  <c r="D52" i="37"/>
  <c r="Q51" i="37"/>
  <c r="Q50" i="37"/>
  <c r="Q49" i="37"/>
  <c r="Q48" i="37"/>
  <c r="Q47" i="37"/>
  <c r="Q46" i="37"/>
  <c r="Q45" i="37"/>
  <c r="P44" i="37"/>
  <c r="O44" i="37"/>
  <c r="N44" i="37"/>
  <c r="M44" i="37"/>
  <c r="L44" i="37"/>
  <c r="K44" i="37"/>
  <c r="J44" i="37"/>
  <c r="I44" i="37"/>
  <c r="H44" i="37"/>
  <c r="G44" i="37"/>
  <c r="F44" i="37"/>
  <c r="E44" i="37"/>
  <c r="D44" i="37"/>
  <c r="C44" i="37"/>
  <c r="Q43" i="37"/>
  <c r="P42" i="37"/>
  <c r="O42" i="37"/>
  <c r="N42" i="37"/>
  <c r="M42" i="37"/>
  <c r="L42" i="37"/>
  <c r="K42" i="37"/>
  <c r="J42" i="37"/>
  <c r="I42" i="37"/>
  <c r="H42" i="37"/>
  <c r="G42" i="37"/>
  <c r="F42" i="37"/>
  <c r="E42" i="37"/>
  <c r="D42" i="37"/>
  <c r="C42" i="37"/>
  <c r="Q41" i="37"/>
  <c r="Q40" i="37"/>
  <c r="Q39" i="37"/>
  <c r="Q38" i="37"/>
  <c r="Q37" i="37"/>
  <c r="Q36" i="37"/>
  <c r="Q35" i="37"/>
  <c r="Q34" i="37"/>
  <c r="Q33" i="37"/>
  <c r="P32" i="37"/>
  <c r="O32" i="37"/>
  <c r="N32" i="37"/>
  <c r="M32" i="37"/>
  <c r="L32" i="37"/>
  <c r="K32" i="37"/>
  <c r="J32" i="37"/>
  <c r="I32" i="37"/>
  <c r="H32" i="37"/>
  <c r="G32" i="37"/>
  <c r="F32" i="37"/>
  <c r="E32" i="37"/>
  <c r="D32" i="37"/>
  <c r="C32" i="37"/>
  <c r="Q31" i="37"/>
  <c r="Q30" i="37"/>
  <c r="Q29" i="37"/>
  <c r="Q28" i="37"/>
  <c r="Q27" i="37"/>
  <c r="Q26" i="37"/>
  <c r="Q25" i="37"/>
  <c r="Q24" i="37"/>
  <c r="Q23" i="37"/>
  <c r="Q22" i="37"/>
  <c r="Q21" i="37"/>
  <c r="Q20" i="37"/>
  <c r="P19" i="37"/>
  <c r="O19" i="37"/>
  <c r="N19" i="37"/>
  <c r="N18" i="37" s="1"/>
  <c r="M19" i="37"/>
  <c r="M18" i="37" s="1"/>
  <c r="L19" i="37"/>
  <c r="K19" i="37"/>
  <c r="K18" i="37" s="1"/>
  <c r="J19" i="37"/>
  <c r="I19" i="37"/>
  <c r="I18" i="37" s="1"/>
  <c r="H19" i="37"/>
  <c r="G19" i="37"/>
  <c r="F19" i="37"/>
  <c r="F18" i="37" s="1"/>
  <c r="F17" i="37" s="1"/>
  <c r="E19" i="37"/>
  <c r="Q19" i="37" s="1"/>
  <c r="D19" i="37"/>
  <c r="C19" i="37"/>
  <c r="C18" i="37" s="1"/>
  <c r="L18" i="37"/>
  <c r="J18" i="37"/>
  <c r="D18" i="37"/>
  <c r="Q16" i="37"/>
  <c r="P15" i="37"/>
  <c r="O15" i="37"/>
  <c r="N15" i="37"/>
  <c r="M15" i="37"/>
  <c r="L15" i="37"/>
  <c r="K15" i="37"/>
  <c r="K14" i="37" s="1"/>
  <c r="J15" i="37"/>
  <c r="I15" i="37"/>
  <c r="I14" i="37" s="1"/>
  <c r="H15" i="37"/>
  <c r="G15" i="37"/>
  <c r="F15" i="37"/>
  <c r="E15" i="37"/>
  <c r="Q15" i="37" s="1"/>
  <c r="D15" i="37"/>
  <c r="C15" i="37"/>
  <c r="C14" i="37" s="1"/>
  <c r="P14" i="37"/>
  <c r="O14" i="37"/>
  <c r="N14" i="37"/>
  <c r="M14" i="37"/>
  <c r="L14" i="37"/>
  <c r="J14" i="37"/>
  <c r="H14" i="37"/>
  <c r="G14" i="37"/>
  <c r="F14" i="37"/>
  <c r="E14" i="37"/>
  <c r="D14" i="37"/>
  <c r="Q13" i="37"/>
  <c r="P12" i="37"/>
  <c r="P11" i="37" s="1"/>
  <c r="P10" i="37" s="1"/>
  <c r="O12" i="37"/>
  <c r="N12" i="37"/>
  <c r="M12" i="37"/>
  <c r="L12" i="37"/>
  <c r="K12" i="37"/>
  <c r="J12" i="37"/>
  <c r="J11" i="37" s="1"/>
  <c r="J10" i="37" s="1"/>
  <c r="I12" i="37"/>
  <c r="H12" i="37"/>
  <c r="H11" i="37" s="1"/>
  <c r="H10" i="37" s="1"/>
  <c r="G12" i="37"/>
  <c r="F12" i="37"/>
  <c r="E12" i="37"/>
  <c r="D12" i="37"/>
  <c r="C12" i="37"/>
  <c r="O11" i="37"/>
  <c r="O10" i="37" s="1"/>
  <c r="N11" i="37"/>
  <c r="M11" i="37"/>
  <c r="L11" i="37"/>
  <c r="K11" i="37"/>
  <c r="I11" i="37"/>
  <c r="G11" i="37"/>
  <c r="F11" i="37"/>
  <c r="E11" i="37"/>
  <c r="D11" i="37"/>
  <c r="C11" i="37"/>
  <c r="N10" i="37"/>
  <c r="M10" i="37"/>
  <c r="L10" i="37"/>
  <c r="F10" i="37"/>
  <c r="E10" i="37"/>
  <c r="D10" i="37"/>
  <c r="D290" i="34" l="1"/>
  <c r="Q275" i="34"/>
  <c r="Q276" i="34"/>
  <c r="Q269" i="34"/>
  <c r="Q270" i="34"/>
  <c r="Q11" i="37"/>
  <c r="Q12" i="37"/>
  <c r="C10" i="37"/>
  <c r="K10" i="37"/>
  <c r="Q32" i="37"/>
  <c r="G18" i="37"/>
  <c r="H18" i="37"/>
  <c r="O18" i="37"/>
  <c r="P18" i="37"/>
  <c r="Q42" i="37"/>
  <c r="Q44" i="37"/>
  <c r="Q64" i="37"/>
  <c r="P72" i="37"/>
  <c r="J72" i="37"/>
  <c r="J17" i="37" s="1"/>
  <c r="J250" i="37" s="1"/>
  <c r="J277" i="37" s="1"/>
  <c r="N72" i="37"/>
  <c r="N17" i="37" s="1"/>
  <c r="K72" i="37"/>
  <c r="Q115" i="37"/>
  <c r="Q158" i="37"/>
  <c r="E174" i="37"/>
  <c r="Q175" i="37"/>
  <c r="E194" i="37"/>
  <c r="Q195" i="37"/>
  <c r="Q204" i="37"/>
  <c r="Q229" i="37"/>
  <c r="Q230" i="37"/>
  <c r="Q232" i="37"/>
  <c r="Q248" i="37"/>
  <c r="K253" i="37"/>
  <c r="K275" i="37" s="1"/>
  <c r="L253" i="37"/>
  <c r="L275" i="37" s="1"/>
  <c r="F253" i="37"/>
  <c r="F275" i="37" s="1"/>
  <c r="Q14" i="37"/>
  <c r="I10" i="37"/>
  <c r="D17" i="37"/>
  <c r="Q272" i="37"/>
  <c r="I17" i="37"/>
  <c r="G17" i="37"/>
  <c r="O17" i="37"/>
  <c r="O250" i="37" s="1"/>
  <c r="L17" i="37"/>
  <c r="H17" i="37"/>
  <c r="Q108" i="37"/>
  <c r="H253" i="37"/>
  <c r="H275" i="37" s="1"/>
  <c r="H250" i="37"/>
  <c r="K17" i="37"/>
  <c r="K250" i="37" s="1"/>
  <c r="K277" i="37" s="1"/>
  <c r="I253" i="37"/>
  <c r="I275" i="37" s="1"/>
  <c r="C17" i="37"/>
  <c r="C250" i="37" s="1"/>
  <c r="P253" i="37"/>
  <c r="P275" i="37" s="1"/>
  <c r="N250" i="37"/>
  <c r="Q273" i="37"/>
  <c r="G10" i="37"/>
  <c r="G250" i="37" s="1"/>
  <c r="G277" i="37" s="1"/>
  <c r="Q104" i="37"/>
  <c r="Q191" i="37"/>
  <c r="Q227" i="37"/>
  <c r="Q242" i="37"/>
  <c r="O253" i="37"/>
  <c r="O275" i="37" s="1"/>
  <c r="E72" i="37"/>
  <c r="E18" i="37"/>
  <c r="E52" i="37"/>
  <c r="Q52" i="37" s="1"/>
  <c r="Q153" i="37"/>
  <c r="Q224" i="37"/>
  <c r="Q269" i="37"/>
  <c r="M72" i="37"/>
  <c r="M17" i="37" s="1"/>
  <c r="M250" i="37" s="1"/>
  <c r="Q211" i="37"/>
  <c r="E129" i="37"/>
  <c r="Q129" i="37" s="1"/>
  <c r="Q159" i="37"/>
  <c r="Q184" i="37"/>
  <c r="Q192" i="37"/>
  <c r="Q233" i="37"/>
  <c r="Q267" i="37"/>
  <c r="G266" i="37"/>
  <c r="Q266" i="37" s="1"/>
  <c r="Q178" i="37"/>
  <c r="Q257" i="37"/>
  <c r="Q109" i="37"/>
  <c r="Q167" i="37"/>
  <c r="Q212" i="37"/>
  <c r="Q216" i="37"/>
  <c r="Q226" i="37"/>
  <c r="Q264" i="37"/>
  <c r="E263" i="37"/>
  <c r="Q263" i="37" s="1"/>
  <c r="F250" i="37"/>
  <c r="F277" i="37" s="1"/>
  <c r="D250" i="37"/>
  <c r="L250" i="37"/>
  <c r="L277" i="37" s="1"/>
  <c r="Q73" i="37"/>
  <c r="Q139" i="37"/>
  <c r="E149" i="37"/>
  <c r="Q149" i="37" s="1"/>
  <c r="Q174" i="37"/>
  <c r="Q179" i="37"/>
  <c r="Q194" i="37"/>
  <c r="Q199" i="37"/>
  <c r="Q241" i="37"/>
  <c r="Q255" i="37"/>
  <c r="E254" i="37"/>
  <c r="Q254" i="37" s="1"/>
  <c r="Q258" i="37"/>
  <c r="D253" i="37"/>
  <c r="D275" i="37"/>
  <c r="N253" i="37"/>
  <c r="N275" i="37" s="1"/>
  <c r="Q198" i="37"/>
  <c r="Q235" i="37"/>
  <c r="Q270" i="37"/>
  <c r="Q96" i="37"/>
  <c r="Q185" i="37"/>
  <c r="Q220" i="37"/>
  <c r="Q239" i="37"/>
  <c r="E238" i="37"/>
  <c r="Q238" i="37" s="1"/>
  <c r="Q244" i="37"/>
  <c r="Q247" i="37"/>
  <c r="C253" i="37"/>
  <c r="C275" i="37"/>
  <c r="Q261" i="37"/>
  <c r="M253" i="37"/>
  <c r="M275" i="37" s="1"/>
  <c r="E260" i="37"/>
  <c r="D277" i="37" l="1"/>
  <c r="M277" i="37"/>
  <c r="C277" i="37"/>
  <c r="O277" i="37"/>
  <c r="P17" i="37"/>
  <c r="P250" i="37" s="1"/>
  <c r="P277" i="37" s="1"/>
  <c r="Q10" i="37"/>
  <c r="Q18" i="37"/>
  <c r="E17" i="37"/>
  <c r="Q72" i="37"/>
  <c r="N277" i="37"/>
  <c r="H277" i="37"/>
  <c r="Q260" i="37"/>
  <c r="E253" i="37"/>
  <c r="I250" i="37"/>
  <c r="I277" i="37" s="1"/>
  <c r="E275" i="37" l="1"/>
  <c r="Q253" i="37"/>
  <c r="Q275" i="37" s="1"/>
  <c r="Q17" i="37"/>
  <c r="E250" i="37"/>
  <c r="E277" i="37" l="1"/>
  <c r="Q250" i="37"/>
  <c r="Q277" i="37" s="1"/>
  <c r="F288" i="34" l="1"/>
  <c r="C158" i="34" l="1"/>
  <c r="C267" i="34"/>
  <c r="C266" i="34" s="1"/>
  <c r="C270" i="34"/>
  <c r="C273" i="34"/>
  <c r="C272" i="34" s="1"/>
  <c r="C276" i="34"/>
  <c r="C275" i="34" s="1"/>
  <c r="C279" i="34"/>
  <c r="C165" i="34"/>
  <c r="C143" i="34"/>
  <c r="C19" i="34"/>
  <c r="C33" i="34"/>
  <c r="E17" i="35"/>
  <c r="D275" i="35"/>
  <c r="C275" i="35"/>
  <c r="H275" i="35"/>
  <c r="D247" i="35"/>
  <c r="C247" i="35"/>
  <c r="Q246" i="35"/>
  <c r="P245" i="35"/>
  <c r="O245" i="35"/>
  <c r="O244" i="35" s="1"/>
  <c r="N245" i="35"/>
  <c r="N244" i="35" s="1"/>
  <c r="M245" i="35"/>
  <c r="M244" i="35" s="1"/>
  <c r="L245" i="35"/>
  <c r="L244" i="35" s="1"/>
  <c r="K245" i="35"/>
  <c r="K244" i="35" s="1"/>
  <c r="J245" i="35"/>
  <c r="I245" i="35"/>
  <c r="I244" i="35" s="1"/>
  <c r="H245" i="35"/>
  <c r="G245" i="35"/>
  <c r="G244" i="35" s="1"/>
  <c r="F245" i="35"/>
  <c r="F244" i="35" s="1"/>
  <c r="E245" i="35"/>
  <c r="E244" i="35" s="1"/>
  <c r="P244" i="35"/>
  <c r="J244" i="35"/>
  <c r="H244" i="35"/>
  <c r="Q243" i="35"/>
  <c r="P242" i="35"/>
  <c r="O242" i="35"/>
  <c r="N242" i="35"/>
  <c r="N241" i="35" s="1"/>
  <c r="M242" i="35"/>
  <c r="M241" i="35" s="1"/>
  <c r="L242" i="35"/>
  <c r="L241" i="35" s="1"/>
  <c r="K242" i="35"/>
  <c r="K241" i="35" s="1"/>
  <c r="J242" i="35"/>
  <c r="I242" i="35"/>
  <c r="H242" i="35"/>
  <c r="G242" i="35"/>
  <c r="F242" i="35"/>
  <c r="F241" i="35" s="1"/>
  <c r="E242" i="35"/>
  <c r="E241" i="35" s="1"/>
  <c r="P241" i="35"/>
  <c r="O241" i="35"/>
  <c r="J241" i="35"/>
  <c r="I241" i="35"/>
  <c r="H241" i="35"/>
  <c r="G241" i="35"/>
  <c r="Q240" i="35"/>
  <c r="P239" i="35"/>
  <c r="O239" i="35"/>
  <c r="O238" i="35" s="1"/>
  <c r="N239" i="35"/>
  <c r="N238" i="35" s="1"/>
  <c r="M239" i="35"/>
  <c r="M238" i="35" s="1"/>
  <c r="L239" i="35"/>
  <c r="L238" i="35" s="1"/>
  <c r="K239" i="35"/>
  <c r="K238" i="35" s="1"/>
  <c r="J239" i="35"/>
  <c r="I239" i="35"/>
  <c r="H239" i="35"/>
  <c r="G239" i="35"/>
  <c r="G238" i="35" s="1"/>
  <c r="F239" i="35"/>
  <c r="F238" i="35" s="1"/>
  <c r="E239" i="35"/>
  <c r="Q239" i="35" s="1"/>
  <c r="P238" i="35"/>
  <c r="J238" i="35"/>
  <c r="I238" i="35"/>
  <c r="H238" i="35"/>
  <c r="Q237" i="35"/>
  <c r="P236" i="35"/>
  <c r="O236" i="35"/>
  <c r="N236" i="35"/>
  <c r="M236" i="35"/>
  <c r="M235" i="35" s="1"/>
  <c r="L236" i="35"/>
  <c r="L235" i="35" s="1"/>
  <c r="K236" i="35"/>
  <c r="K235" i="35" s="1"/>
  <c r="J236" i="35"/>
  <c r="J235" i="35" s="1"/>
  <c r="I236" i="35"/>
  <c r="H236" i="35"/>
  <c r="G236" i="35"/>
  <c r="F236" i="35"/>
  <c r="E236" i="35"/>
  <c r="E235" i="35" s="1"/>
  <c r="P235" i="35"/>
  <c r="O235" i="35"/>
  <c r="N235" i="35"/>
  <c r="I235" i="35"/>
  <c r="H235" i="35"/>
  <c r="G235" i="35"/>
  <c r="F235" i="35"/>
  <c r="Q234" i="35"/>
  <c r="P233" i="35"/>
  <c r="O233" i="35"/>
  <c r="N233" i="35"/>
  <c r="M233" i="35"/>
  <c r="M232" i="35" s="1"/>
  <c r="L233" i="35"/>
  <c r="L232" i="35" s="1"/>
  <c r="K233" i="35"/>
  <c r="K232" i="35" s="1"/>
  <c r="J233" i="35"/>
  <c r="J232" i="35" s="1"/>
  <c r="I233" i="35"/>
  <c r="H233" i="35"/>
  <c r="G233" i="35"/>
  <c r="F233" i="35"/>
  <c r="E233" i="35"/>
  <c r="P232" i="35"/>
  <c r="O232" i="35"/>
  <c r="N232" i="35"/>
  <c r="I232" i="35"/>
  <c r="H232" i="35"/>
  <c r="G232" i="35"/>
  <c r="F232" i="35"/>
  <c r="Q231" i="35"/>
  <c r="P230" i="35"/>
  <c r="P229" i="35" s="1"/>
  <c r="O230" i="35"/>
  <c r="N230" i="35"/>
  <c r="M230" i="35"/>
  <c r="L230" i="35"/>
  <c r="L229" i="35" s="1"/>
  <c r="K230" i="35"/>
  <c r="K229" i="35" s="1"/>
  <c r="J230" i="35"/>
  <c r="J229" i="35" s="1"/>
  <c r="I230" i="35"/>
  <c r="I229" i="35" s="1"/>
  <c r="H230" i="35"/>
  <c r="H229" i="35" s="1"/>
  <c r="G230" i="35"/>
  <c r="F230" i="35"/>
  <c r="E230" i="35"/>
  <c r="O229" i="35"/>
  <c r="N229" i="35"/>
  <c r="M229" i="35"/>
  <c r="G229" i="35"/>
  <c r="F229" i="35"/>
  <c r="E229" i="35"/>
  <c r="Q228" i="35"/>
  <c r="P227" i="35"/>
  <c r="P226" i="35" s="1"/>
  <c r="O227" i="35"/>
  <c r="N227" i="35"/>
  <c r="M227" i="35"/>
  <c r="L227" i="35"/>
  <c r="K227" i="35"/>
  <c r="K226" i="35" s="1"/>
  <c r="J227" i="35"/>
  <c r="J226" i="35" s="1"/>
  <c r="I227" i="35"/>
  <c r="I226" i="35" s="1"/>
  <c r="H227" i="35"/>
  <c r="H226" i="35" s="1"/>
  <c r="G227" i="35"/>
  <c r="F227" i="35"/>
  <c r="E227" i="35"/>
  <c r="O226" i="35"/>
  <c r="N226" i="35"/>
  <c r="M226" i="35"/>
  <c r="L226" i="35"/>
  <c r="G226" i="35"/>
  <c r="F226" i="35"/>
  <c r="E226" i="35"/>
  <c r="Q225" i="35"/>
  <c r="P224" i="35"/>
  <c r="P223" i="35" s="1"/>
  <c r="O224" i="35"/>
  <c r="N224" i="35"/>
  <c r="N223" i="35" s="1"/>
  <c r="M224" i="35"/>
  <c r="L224" i="35"/>
  <c r="K224" i="35"/>
  <c r="K223" i="35" s="1"/>
  <c r="J224" i="35"/>
  <c r="J223" i="35" s="1"/>
  <c r="I224" i="35"/>
  <c r="I223" i="35" s="1"/>
  <c r="H224" i="35"/>
  <c r="H223" i="35" s="1"/>
  <c r="G224" i="35"/>
  <c r="F224" i="35"/>
  <c r="F223" i="35" s="1"/>
  <c r="E224" i="35"/>
  <c r="O223" i="35"/>
  <c r="M223" i="35"/>
  <c r="L223" i="35"/>
  <c r="G223" i="35"/>
  <c r="E223" i="35"/>
  <c r="Q222" i="35"/>
  <c r="P221" i="35"/>
  <c r="P220" i="35" s="1"/>
  <c r="O221" i="35"/>
  <c r="O220" i="35" s="1"/>
  <c r="N221" i="35"/>
  <c r="M221" i="35"/>
  <c r="L221" i="35"/>
  <c r="K221" i="35"/>
  <c r="J221" i="35"/>
  <c r="J220" i="35" s="1"/>
  <c r="I221" i="35"/>
  <c r="I220" i="35" s="1"/>
  <c r="H221" i="35"/>
  <c r="H220" i="35" s="1"/>
  <c r="G221" i="35"/>
  <c r="G220" i="35" s="1"/>
  <c r="F221" i="35"/>
  <c r="E221" i="35"/>
  <c r="N220" i="35"/>
  <c r="M220" i="35"/>
  <c r="L220" i="35"/>
  <c r="K220" i="35"/>
  <c r="F220" i="35"/>
  <c r="E220" i="35"/>
  <c r="Q219" i="35"/>
  <c r="Q218" i="35"/>
  <c r="P217" i="35"/>
  <c r="P216" i="35" s="1"/>
  <c r="O217" i="35"/>
  <c r="N217" i="35"/>
  <c r="M217" i="35"/>
  <c r="M216" i="35" s="1"/>
  <c r="L217" i="35"/>
  <c r="K217" i="35"/>
  <c r="K216" i="35" s="1"/>
  <c r="J217" i="35"/>
  <c r="J216" i="35" s="1"/>
  <c r="I217" i="35"/>
  <c r="I216" i="35" s="1"/>
  <c r="H217" i="35"/>
  <c r="H216" i="35" s="1"/>
  <c r="G217" i="35"/>
  <c r="F217" i="35"/>
  <c r="E217" i="35"/>
  <c r="O216" i="35"/>
  <c r="N216" i="35"/>
  <c r="L216" i="35"/>
  <c r="G216" i="35"/>
  <c r="F216" i="35"/>
  <c r="Q215" i="35"/>
  <c r="Q214" i="35"/>
  <c r="Q213" i="35"/>
  <c r="P212" i="35"/>
  <c r="P211" i="35" s="1"/>
  <c r="O212" i="35"/>
  <c r="N212" i="35"/>
  <c r="M212" i="35"/>
  <c r="L212" i="35"/>
  <c r="K212" i="35"/>
  <c r="K211" i="35" s="1"/>
  <c r="J212" i="35"/>
  <c r="J211" i="35" s="1"/>
  <c r="I212" i="35"/>
  <c r="I211" i="35" s="1"/>
  <c r="H212" i="35"/>
  <c r="H211" i="35" s="1"/>
  <c r="G212" i="35"/>
  <c r="F212" i="35"/>
  <c r="E212" i="35"/>
  <c r="O211" i="35"/>
  <c r="N211" i="35"/>
  <c r="M211" i="35"/>
  <c r="L211" i="35"/>
  <c r="G211" i="35"/>
  <c r="F211" i="35"/>
  <c r="E211" i="35"/>
  <c r="Q210" i="35"/>
  <c r="Q209" i="35"/>
  <c r="Q208" i="35"/>
  <c r="Q207" i="35"/>
  <c r="P206" i="35"/>
  <c r="P205" i="35" s="1"/>
  <c r="O206" i="35"/>
  <c r="N206" i="35"/>
  <c r="N205" i="35" s="1"/>
  <c r="M206" i="35"/>
  <c r="M205" i="35" s="1"/>
  <c r="L206" i="35"/>
  <c r="L205" i="35" s="1"/>
  <c r="K206" i="35"/>
  <c r="K205" i="35" s="1"/>
  <c r="J206" i="35"/>
  <c r="I206" i="35"/>
  <c r="H206" i="35"/>
  <c r="H205" i="35" s="1"/>
  <c r="G206" i="35"/>
  <c r="F206" i="35"/>
  <c r="F205" i="35" s="1"/>
  <c r="E206" i="35"/>
  <c r="E205" i="35" s="1"/>
  <c r="O205" i="35"/>
  <c r="J205" i="35"/>
  <c r="I205" i="35"/>
  <c r="G205" i="35"/>
  <c r="Q204" i="35"/>
  <c r="Q203" i="35"/>
  <c r="Q202" i="35"/>
  <c r="Q201" i="35"/>
  <c r="P200" i="35"/>
  <c r="P199" i="35" s="1"/>
  <c r="O200" i="35"/>
  <c r="O199" i="35" s="1"/>
  <c r="N200" i="35"/>
  <c r="N199" i="35" s="1"/>
  <c r="M200" i="35"/>
  <c r="M199" i="35" s="1"/>
  <c r="L200" i="35"/>
  <c r="L199" i="35" s="1"/>
  <c r="K200" i="35"/>
  <c r="J200" i="35"/>
  <c r="I200" i="35"/>
  <c r="H200" i="35"/>
  <c r="H199" i="35" s="1"/>
  <c r="G200" i="35"/>
  <c r="G199" i="35" s="1"/>
  <c r="F200" i="35"/>
  <c r="F199" i="35" s="1"/>
  <c r="E200" i="35"/>
  <c r="K199" i="35"/>
  <c r="J199" i="35"/>
  <c r="I199" i="35"/>
  <c r="Q198" i="35"/>
  <c r="Q197" i="35"/>
  <c r="P196" i="35"/>
  <c r="P195" i="35" s="1"/>
  <c r="O196" i="35"/>
  <c r="O195" i="35" s="1"/>
  <c r="N196" i="35"/>
  <c r="N195" i="35" s="1"/>
  <c r="M196" i="35"/>
  <c r="M195" i="35" s="1"/>
  <c r="L196" i="35"/>
  <c r="L195" i="35" s="1"/>
  <c r="K196" i="35"/>
  <c r="J196" i="35"/>
  <c r="J195" i="35" s="1"/>
  <c r="I196" i="35"/>
  <c r="H196" i="35"/>
  <c r="H195" i="35" s="1"/>
  <c r="G196" i="35"/>
  <c r="F196" i="35"/>
  <c r="F195" i="35" s="1"/>
  <c r="E196" i="35"/>
  <c r="E195" i="35" s="1"/>
  <c r="K195" i="35"/>
  <c r="I195" i="35"/>
  <c r="G195" i="35"/>
  <c r="Q194" i="35"/>
  <c r="P193" i="35"/>
  <c r="O193" i="35"/>
  <c r="N193" i="35"/>
  <c r="M193" i="35"/>
  <c r="M192" i="35" s="1"/>
  <c r="L193" i="35"/>
  <c r="L192" i="35" s="1"/>
  <c r="K193" i="35"/>
  <c r="K192" i="35" s="1"/>
  <c r="J193" i="35"/>
  <c r="J192" i="35" s="1"/>
  <c r="I193" i="35"/>
  <c r="H193" i="35"/>
  <c r="G193" i="35"/>
  <c r="F193" i="35"/>
  <c r="E193" i="35"/>
  <c r="P192" i="35"/>
  <c r="O192" i="35"/>
  <c r="N192" i="35"/>
  <c r="I192" i="35"/>
  <c r="H192" i="35"/>
  <c r="G192" i="35"/>
  <c r="F192" i="35"/>
  <c r="Q191" i="35"/>
  <c r="Q190" i="35"/>
  <c r="Q189" i="35"/>
  <c r="Q188" i="35"/>
  <c r="P187" i="35"/>
  <c r="O187" i="35"/>
  <c r="N187" i="35"/>
  <c r="N186" i="35" s="1"/>
  <c r="M187" i="35"/>
  <c r="M186" i="35" s="1"/>
  <c r="L187" i="35"/>
  <c r="L186" i="35" s="1"/>
  <c r="K187" i="35"/>
  <c r="K186" i="35" s="1"/>
  <c r="J187" i="35"/>
  <c r="I187" i="35"/>
  <c r="H187" i="35"/>
  <c r="G187" i="35"/>
  <c r="F187" i="35"/>
  <c r="F186" i="35" s="1"/>
  <c r="E187" i="35"/>
  <c r="E186" i="35" s="1"/>
  <c r="P186" i="35"/>
  <c r="O186" i="35"/>
  <c r="J186" i="35"/>
  <c r="H186" i="35"/>
  <c r="G186" i="35"/>
  <c r="Q185" i="35"/>
  <c r="P184" i="35"/>
  <c r="O184" i="35"/>
  <c r="N184" i="35"/>
  <c r="N183" i="35" s="1"/>
  <c r="M184" i="35"/>
  <c r="M183" i="35" s="1"/>
  <c r="L184" i="35"/>
  <c r="L183" i="35" s="1"/>
  <c r="K184" i="35"/>
  <c r="K183" i="35" s="1"/>
  <c r="J184" i="35"/>
  <c r="J183" i="35" s="1"/>
  <c r="I184" i="35"/>
  <c r="H184" i="35"/>
  <c r="G184" i="35"/>
  <c r="F184" i="35"/>
  <c r="F183" i="35" s="1"/>
  <c r="E184" i="35"/>
  <c r="P183" i="35"/>
  <c r="O183" i="35"/>
  <c r="I183" i="35"/>
  <c r="H183" i="35"/>
  <c r="G183" i="35"/>
  <c r="E183" i="35"/>
  <c r="Q182" i="35"/>
  <c r="P181" i="35"/>
  <c r="P180" i="35" s="1"/>
  <c r="O181" i="35"/>
  <c r="O180" i="35" s="1"/>
  <c r="N181" i="35"/>
  <c r="M181" i="35"/>
  <c r="L181" i="35"/>
  <c r="K181" i="35"/>
  <c r="K180" i="35" s="1"/>
  <c r="J181" i="35"/>
  <c r="J180" i="35" s="1"/>
  <c r="I181" i="35"/>
  <c r="I180" i="35" s="1"/>
  <c r="H181" i="35"/>
  <c r="H180" i="35" s="1"/>
  <c r="G181" i="35"/>
  <c r="G180" i="35" s="1"/>
  <c r="F181" i="35"/>
  <c r="E181" i="35"/>
  <c r="N180" i="35"/>
  <c r="M180" i="35"/>
  <c r="L180" i="35"/>
  <c r="F180" i="35"/>
  <c r="E180" i="35"/>
  <c r="Q179" i="35"/>
  <c r="Q178" i="35"/>
  <c r="P177" i="35"/>
  <c r="P176" i="35" s="1"/>
  <c r="O177" i="35"/>
  <c r="O176" i="35" s="1"/>
  <c r="N177" i="35"/>
  <c r="M177" i="35"/>
  <c r="M176" i="35" s="1"/>
  <c r="L177" i="35"/>
  <c r="K177" i="35"/>
  <c r="K176" i="35" s="1"/>
  <c r="J177" i="35"/>
  <c r="J176" i="35" s="1"/>
  <c r="I177" i="35"/>
  <c r="I176" i="35" s="1"/>
  <c r="H177" i="35"/>
  <c r="H176" i="35" s="1"/>
  <c r="G177" i="35"/>
  <c r="G176" i="35" s="1"/>
  <c r="F177" i="35"/>
  <c r="E177" i="35"/>
  <c r="N176" i="35"/>
  <c r="L176" i="35"/>
  <c r="F176" i="35"/>
  <c r="Q175" i="35"/>
  <c r="Q174" i="35"/>
  <c r="Q173" i="35"/>
  <c r="Q172" i="35"/>
  <c r="Q171" i="35"/>
  <c r="P170" i="35"/>
  <c r="O170" i="35"/>
  <c r="N170" i="35"/>
  <c r="M170" i="35"/>
  <c r="M169" i="35" s="1"/>
  <c r="L170" i="35"/>
  <c r="L169" i="35" s="1"/>
  <c r="K170" i="35"/>
  <c r="K169" i="35" s="1"/>
  <c r="J170" i="35"/>
  <c r="J169" i="35" s="1"/>
  <c r="I170" i="35"/>
  <c r="I169" i="35" s="1"/>
  <c r="H170" i="35"/>
  <c r="G170" i="35"/>
  <c r="F170" i="35"/>
  <c r="E170" i="35"/>
  <c r="P169" i="35"/>
  <c r="O169" i="35"/>
  <c r="N169" i="35"/>
  <c r="H169" i="35"/>
  <c r="G169" i="35"/>
  <c r="F169" i="35"/>
  <c r="Q169" i="35" s="1"/>
  <c r="E169" i="35"/>
  <c r="Q168" i="35"/>
  <c r="Q167" i="35"/>
  <c r="Q166" i="35"/>
  <c r="Q165" i="35"/>
  <c r="Q164" i="35"/>
  <c r="Q163" i="35"/>
  <c r="Q162" i="35"/>
  <c r="P161" i="35"/>
  <c r="P160" i="35" s="1"/>
  <c r="O161" i="35"/>
  <c r="O160" i="35" s="1"/>
  <c r="N161" i="35"/>
  <c r="M161" i="35"/>
  <c r="M160" i="35" s="1"/>
  <c r="L161" i="35"/>
  <c r="K161" i="35"/>
  <c r="K160" i="35" s="1"/>
  <c r="J161" i="35"/>
  <c r="J160" i="35" s="1"/>
  <c r="I161" i="35"/>
  <c r="I160" i="35" s="1"/>
  <c r="H161" i="35"/>
  <c r="H160" i="35" s="1"/>
  <c r="G161" i="35"/>
  <c r="G160" i="35" s="1"/>
  <c r="F161" i="35"/>
  <c r="E161" i="35"/>
  <c r="N160" i="35"/>
  <c r="L160" i="35"/>
  <c r="F160" i="35"/>
  <c r="Q159" i="35"/>
  <c r="Q158" i="35"/>
  <c r="Q157" i="35"/>
  <c r="Q156" i="35"/>
  <c r="P155" i="35"/>
  <c r="P154" i="35" s="1"/>
  <c r="O155" i="35"/>
  <c r="O154" i="35" s="1"/>
  <c r="N155" i="35"/>
  <c r="M155" i="35"/>
  <c r="L155" i="35"/>
  <c r="K155" i="35"/>
  <c r="K154" i="35" s="1"/>
  <c r="J155" i="35"/>
  <c r="J154" i="35" s="1"/>
  <c r="I155" i="35"/>
  <c r="I154" i="35" s="1"/>
  <c r="H155" i="35"/>
  <c r="H154" i="35" s="1"/>
  <c r="G155" i="35"/>
  <c r="G154" i="35" s="1"/>
  <c r="F155" i="35"/>
  <c r="E155" i="35"/>
  <c r="N154" i="35"/>
  <c r="M154" i="35"/>
  <c r="L154" i="35"/>
  <c r="F154" i="35"/>
  <c r="E154" i="35"/>
  <c r="Q153" i="35"/>
  <c r="P152" i="35"/>
  <c r="O152" i="35"/>
  <c r="O151" i="35" s="1"/>
  <c r="N152" i="35"/>
  <c r="N151" i="35" s="1"/>
  <c r="M152" i="35"/>
  <c r="M151" i="35" s="1"/>
  <c r="L152" i="35"/>
  <c r="L151" i="35" s="1"/>
  <c r="K152" i="35"/>
  <c r="J152" i="35"/>
  <c r="J151" i="35" s="1"/>
  <c r="I152" i="35"/>
  <c r="H152" i="35"/>
  <c r="G152" i="35"/>
  <c r="F152" i="35"/>
  <c r="F151" i="35" s="1"/>
  <c r="E152" i="35"/>
  <c r="P151" i="35"/>
  <c r="K151" i="35"/>
  <c r="I151" i="35"/>
  <c r="H151" i="35"/>
  <c r="G151" i="35"/>
  <c r="E151" i="35"/>
  <c r="Q150" i="35"/>
  <c r="Q149" i="35"/>
  <c r="P148" i="35"/>
  <c r="P147" i="35" s="1"/>
  <c r="O148" i="35"/>
  <c r="N148" i="35"/>
  <c r="N147" i="35" s="1"/>
  <c r="M148" i="35"/>
  <c r="M147" i="35" s="1"/>
  <c r="L148" i="35"/>
  <c r="L147" i="35" s="1"/>
  <c r="K148" i="35"/>
  <c r="K147" i="35" s="1"/>
  <c r="J148" i="35"/>
  <c r="J147" i="35" s="1"/>
  <c r="I148" i="35"/>
  <c r="H148" i="35"/>
  <c r="H147" i="35" s="1"/>
  <c r="G148" i="35"/>
  <c r="F148" i="35"/>
  <c r="E148" i="35"/>
  <c r="E147" i="35" s="1"/>
  <c r="O147" i="35"/>
  <c r="I147" i="35"/>
  <c r="G147" i="35"/>
  <c r="Q146" i="35"/>
  <c r="Q145" i="35"/>
  <c r="Q144" i="35"/>
  <c r="Q143" i="35"/>
  <c r="P142" i="35"/>
  <c r="P141" i="35" s="1"/>
  <c r="O142" i="35"/>
  <c r="N142" i="35"/>
  <c r="N141" i="35" s="1"/>
  <c r="M142" i="35"/>
  <c r="L142" i="35"/>
  <c r="L141" i="35" s="1"/>
  <c r="K142" i="35"/>
  <c r="K141" i="35" s="1"/>
  <c r="J142" i="35"/>
  <c r="J141" i="35" s="1"/>
  <c r="I142" i="35"/>
  <c r="I141" i="35" s="1"/>
  <c r="H142" i="35"/>
  <c r="H141" i="35" s="1"/>
  <c r="G142" i="35"/>
  <c r="F142" i="35"/>
  <c r="F141" i="35" s="1"/>
  <c r="E142" i="35"/>
  <c r="O141" i="35"/>
  <c r="M141" i="35"/>
  <c r="G141" i="35"/>
  <c r="Q140" i="35"/>
  <c r="Q139" i="35"/>
  <c r="Q138" i="35"/>
  <c r="Q137" i="35"/>
  <c r="Q136" i="35"/>
  <c r="Q135" i="35"/>
  <c r="Q134" i="35"/>
  <c r="Q133" i="35"/>
  <c r="Q132" i="35"/>
  <c r="P131" i="35"/>
  <c r="P130" i="35" s="1"/>
  <c r="O131" i="35"/>
  <c r="O130" i="35" s="1"/>
  <c r="N131" i="35"/>
  <c r="N130" i="35" s="1"/>
  <c r="M131" i="35"/>
  <c r="M130" i="35" s="1"/>
  <c r="L131" i="35"/>
  <c r="K131" i="35"/>
  <c r="K130" i="35" s="1"/>
  <c r="J131" i="35"/>
  <c r="I131" i="35"/>
  <c r="I130" i="35" s="1"/>
  <c r="H131" i="35"/>
  <c r="G131" i="35"/>
  <c r="G130" i="35" s="1"/>
  <c r="F131" i="35"/>
  <c r="E131" i="35"/>
  <c r="L130" i="35"/>
  <c r="J130" i="35"/>
  <c r="H130" i="35"/>
  <c r="F130" i="35"/>
  <c r="E130" i="35"/>
  <c r="Q129" i="35"/>
  <c r="Q128" i="35"/>
  <c r="Q127" i="35"/>
  <c r="Q126" i="35"/>
  <c r="Q125" i="35"/>
  <c r="Q124" i="35"/>
  <c r="Q123" i="35"/>
  <c r="Q122" i="35"/>
  <c r="Q121" i="35"/>
  <c r="Q120" i="35"/>
  <c r="Q119" i="35"/>
  <c r="Q118" i="35"/>
  <c r="P117" i="35"/>
  <c r="P116" i="35" s="1"/>
  <c r="O117" i="35"/>
  <c r="O116" i="35" s="1"/>
  <c r="N117" i="35"/>
  <c r="N116" i="35" s="1"/>
  <c r="M117" i="35"/>
  <c r="M116" i="35" s="1"/>
  <c r="L117" i="35"/>
  <c r="K117" i="35"/>
  <c r="J117" i="35"/>
  <c r="I117" i="35"/>
  <c r="I116" i="35" s="1"/>
  <c r="H117" i="35"/>
  <c r="G117" i="35"/>
  <c r="G116" i="35" s="1"/>
  <c r="F117" i="35"/>
  <c r="E117" i="35"/>
  <c r="E116" i="35" s="1"/>
  <c r="L116" i="35"/>
  <c r="K116" i="35"/>
  <c r="J116" i="35"/>
  <c r="H116" i="35"/>
  <c r="F116" i="35"/>
  <c r="Q115" i="35"/>
  <c r="Q114" i="35"/>
  <c r="Q113" i="35"/>
  <c r="Q112" i="35"/>
  <c r="Q111" i="35"/>
  <c r="P110" i="35"/>
  <c r="P109" i="35" s="1"/>
  <c r="O110" i="35"/>
  <c r="O109" i="35" s="1"/>
  <c r="N110" i="35"/>
  <c r="N109" i="35" s="1"/>
  <c r="M110" i="35"/>
  <c r="M109" i="35" s="1"/>
  <c r="L110" i="35"/>
  <c r="L109" i="35" s="1"/>
  <c r="K110" i="35"/>
  <c r="J110" i="35"/>
  <c r="I110" i="35"/>
  <c r="H110" i="35"/>
  <c r="H109" i="35" s="1"/>
  <c r="G110" i="35"/>
  <c r="G109" i="35" s="1"/>
  <c r="F110" i="35"/>
  <c r="F109" i="35" s="1"/>
  <c r="E110" i="35"/>
  <c r="K109" i="35"/>
  <c r="J109" i="35"/>
  <c r="I109" i="35"/>
  <c r="E109" i="35"/>
  <c r="Q108" i="35"/>
  <c r="Q107" i="35"/>
  <c r="Q106" i="35"/>
  <c r="P105" i="35"/>
  <c r="O105" i="35"/>
  <c r="N105" i="35"/>
  <c r="M105" i="35"/>
  <c r="L105" i="35"/>
  <c r="K105" i="35"/>
  <c r="J105" i="35"/>
  <c r="I105" i="35"/>
  <c r="H105" i="35"/>
  <c r="G105" i="35"/>
  <c r="F105" i="35"/>
  <c r="E105" i="35"/>
  <c r="Q105" i="35" s="1"/>
  <c r="Q104" i="35"/>
  <c r="Q103" i="35"/>
  <c r="Q102" i="35"/>
  <c r="P101" i="35"/>
  <c r="O101" i="35"/>
  <c r="N101" i="35"/>
  <c r="M101" i="35"/>
  <c r="L101" i="35"/>
  <c r="K101" i="35"/>
  <c r="J101" i="35"/>
  <c r="I101" i="35"/>
  <c r="H101" i="35"/>
  <c r="G101" i="35"/>
  <c r="F101" i="35"/>
  <c r="E101" i="35"/>
  <c r="Q100" i="35"/>
  <c r="Q99" i="35"/>
  <c r="Q98" i="35"/>
  <c r="P97" i="35"/>
  <c r="O97" i="35"/>
  <c r="N97" i="35"/>
  <c r="M97" i="35"/>
  <c r="L97" i="35"/>
  <c r="K97" i="35"/>
  <c r="K73" i="35" s="1"/>
  <c r="J97" i="35"/>
  <c r="J73" i="35" s="1"/>
  <c r="I97" i="35"/>
  <c r="I73" i="35" s="1"/>
  <c r="H97" i="35"/>
  <c r="G97" i="35"/>
  <c r="F97" i="35"/>
  <c r="E97" i="35"/>
  <c r="Q96" i="35"/>
  <c r="Q95" i="35"/>
  <c r="Q94" i="35"/>
  <c r="Q93" i="35"/>
  <c r="Q92" i="35"/>
  <c r="Q91" i="35"/>
  <c r="Q90" i="35"/>
  <c r="Q89" i="35"/>
  <c r="Q88" i="35"/>
  <c r="Q87" i="35"/>
  <c r="Q86" i="35"/>
  <c r="Q85" i="35"/>
  <c r="Q84" i="35"/>
  <c r="Q83" i="35"/>
  <c r="Q82" i="35"/>
  <c r="Q81" i="35"/>
  <c r="Q80" i="35"/>
  <c r="Q79" i="35"/>
  <c r="Q78" i="35"/>
  <c r="Q77" i="35"/>
  <c r="Q76" i="35"/>
  <c r="Q75" i="35"/>
  <c r="P74" i="35"/>
  <c r="P73" i="35" s="1"/>
  <c r="O74" i="35"/>
  <c r="N74" i="35"/>
  <c r="N73" i="35" s="1"/>
  <c r="M74" i="35"/>
  <c r="L74" i="35"/>
  <c r="K74" i="35"/>
  <c r="J74" i="35"/>
  <c r="I74" i="35"/>
  <c r="H74" i="35"/>
  <c r="H73" i="35" s="1"/>
  <c r="G74" i="35"/>
  <c r="G73" i="35" s="1"/>
  <c r="F74" i="35"/>
  <c r="F73" i="35" s="1"/>
  <c r="E74" i="35"/>
  <c r="O73" i="35"/>
  <c r="Q72" i="35"/>
  <c r="Q71" i="35"/>
  <c r="Q70" i="35"/>
  <c r="Q69" i="35"/>
  <c r="Q68" i="35"/>
  <c r="Q67" i="35"/>
  <c r="Q66" i="35"/>
  <c r="P65" i="35"/>
  <c r="O65" i="35"/>
  <c r="N65" i="35"/>
  <c r="M65" i="35"/>
  <c r="L65" i="35"/>
  <c r="K65" i="35"/>
  <c r="J65" i="35"/>
  <c r="I65" i="35"/>
  <c r="H65" i="35"/>
  <c r="G65" i="35"/>
  <c r="G53" i="35" s="1"/>
  <c r="F65" i="35"/>
  <c r="E65" i="35"/>
  <c r="Q64" i="35"/>
  <c r="Q63" i="35"/>
  <c r="Q62" i="35"/>
  <c r="Q61" i="35"/>
  <c r="Q60" i="35"/>
  <c r="Q59" i="35"/>
  <c r="Q58" i="35"/>
  <c r="Q57" i="35"/>
  <c r="Q56" i="35"/>
  <c r="Q55" i="35"/>
  <c r="P54" i="35"/>
  <c r="P53" i="35" s="1"/>
  <c r="O54" i="35"/>
  <c r="N54" i="35"/>
  <c r="M54" i="35"/>
  <c r="L54" i="35"/>
  <c r="L53" i="35" s="1"/>
  <c r="K54" i="35"/>
  <c r="K53" i="35" s="1"/>
  <c r="J54" i="35"/>
  <c r="J53" i="35" s="1"/>
  <c r="I54" i="35"/>
  <c r="H54" i="35"/>
  <c r="H53" i="35" s="1"/>
  <c r="G54" i="35"/>
  <c r="F54" i="35"/>
  <c r="E54" i="35"/>
  <c r="E53" i="35" s="1"/>
  <c r="O53" i="35"/>
  <c r="M53" i="35"/>
  <c r="Q52" i="35"/>
  <c r="Q51" i="35"/>
  <c r="Q50" i="35"/>
  <c r="Q49" i="35"/>
  <c r="Q48" i="35"/>
  <c r="Q47" i="35"/>
  <c r="Q46" i="35"/>
  <c r="P45" i="35"/>
  <c r="O45" i="35"/>
  <c r="N45" i="35"/>
  <c r="M45" i="35"/>
  <c r="L45" i="35"/>
  <c r="L18" i="35" s="1"/>
  <c r="K45" i="35"/>
  <c r="J45" i="35"/>
  <c r="I45" i="35"/>
  <c r="H45" i="35"/>
  <c r="G45" i="35"/>
  <c r="F45" i="35"/>
  <c r="E45" i="35"/>
  <c r="Q44" i="35"/>
  <c r="P43" i="35"/>
  <c r="O43" i="35"/>
  <c r="N43" i="35"/>
  <c r="M43" i="35"/>
  <c r="L43" i="35"/>
  <c r="K43" i="35"/>
  <c r="J43" i="35"/>
  <c r="J18" i="35" s="1"/>
  <c r="I43" i="35"/>
  <c r="H43" i="35"/>
  <c r="G43" i="35"/>
  <c r="F43" i="35"/>
  <c r="E43" i="35"/>
  <c r="Q42" i="35"/>
  <c r="Q41" i="35"/>
  <c r="Q40" i="35"/>
  <c r="Q39" i="35"/>
  <c r="Q38" i="35"/>
  <c r="Q37" i="35"/>
  <c r="Q36" i="35"/>
  <c r="Q35" i="35"/>
  <c r="Q34" i="35"/>
  <c r="Q33" i="35"/>
  <c r="Q32" i="35"/>
  <c r="P31" i="35"/>
  <c r="O31" i="35"/>
  <c r="N31" i="35"/>
  <c r="M31" i="35"/>
  <c r="L31" i="35"/>
  <c r="K31" i="35"/>
  <c r="J31" i="35"/>
  <c r="I31" i="35"/>
  <c r="H31" i="35"/>
  <c r="G31" i="35"/>
  <c r="F31" i="35"/>
  <c r="E31" i="35"/>
  <c r="Q30" i="35"/>
  <c r="Q29" i="35"/>
  <c r="Q28" i="35"/>
  <c r="Q27" i="35"/>
  <c r="Q26" i="35"/>
  <c r="Q25" i="35"/>
  <c r="Q24" i="35"/>
  <c r="Q23" i="35"/>
  <c r="Q22" i="35"/>
  <c r="Q21" i="35"/>
  <c r="Q20" i="35"/>
  <c r="P19" i="35"/>
  <c r="P18" i="35" s="1"/>
  <c r="O19" i="35"/>
  <c r="N19" i="35"/>
  <c r="N18" i="35" s="1"/>
  <c r="M19" i="35"/>
  <c r="L19" i="35"/>
  <c r="K19" i="35"/>
  <c r="J19" i="35"/>
  <c r="I19" i="35"/>
  <c r="H19" i="35"/>
  <c r="H18" i="35" s="1"/>
  <c r="G19" i="35"/>
  <c r="F19" i="35"/>
  <c r="E19" i="35"/>
  <c r="F18" i="35"/>
  <c r="Q16" i="35"/>
  <c r="P15" i="35"/>
  <c r="P14" i="35" s="1"/>
  <c r="P10" i="35" s="1"/>
  <c r="O15" i="35"/>
  <c r="O14" i="35" s="1"/>
  <c r="N15" i="35"/>
  <c r="M15" i="35"/>
  <c r="L15" i="35"/>
  <c r="K15" i="35"/>
  <c r="K14" i="35" s="1"/>
  <c r="J15" i="35"/>
  <c r="J14" i="35" s="1"/>
  <c r="I15" i="35"/>
  <c r="I14" i="35" s="1"/>
  <c r="H15" i="35"/>
  <c r="H14" i="35" s="1"/>
  <c r="H10" i="35" s="1"/>
  <c r="G15" i="35"/>
  <c r="G14" i="35" s="1"/>
  <c r="F15" i="35"/>
  <c r="E15" i="35"/>
  <c r="N14" i="35"/>
  <c r="M14" i="35"/>
  <c r="L14" i="35"/>
  <c r="F14" i="35"/>
  <c r="E14" i="35"/>
  <c r="Q13" i="35"/>
  <c r="P12" i="35"/>
  <c r="P11" i="35" s="1"/>
  <c r="O12" i="35"/>
  <c r="O11" i="35" s="1"/>
  <c r="O10" i="35" s="1"/>
  <c r="N12" i="35"/>
  <c r="N11" i="35" s="1"/>
  <c r="M12" i="35"/>
  <c r="M11" i="35" s="1"/>
  <c r="M10" i="35" s="1"/>
  <c r="L12" i="35"/>
  <c r="K12" i="35"/>
  <c r="J12" i="35"/>
  <c r="J11" i="35" s="1"/>
  <c r="I12" i="35"/>
  <c r="H12" i="35"/>
  <c r="H11" i="35" s="1"/>
  <c r="G12" i="35"/>
  <c r="G11" i="35" s="1"/>
  <c r="F12" i="35"/>
  <c r="F11" i="35" s="1"/>
  <c r="F10" i="35" s="1"/>
  <c r="E12" i="35"/>
  <c r="E11" i="35" s="1"/>
  <c r="E10" i="35" s="1"/>
  <c r="L11" i="35"/>
  <c r="L10" i="35" s="1"/>
  <c r="K11" i="35"/>
  <c r="K10" i="35" s="1"/>
  <c r="I11" i="35"/>
  <c r="I10" i="35" s="1"/>
  <c r="C278" i="34" l="1"/>
  <c r="C269" i="34"/>
  <c r="O288" i="34"/>
  <c r="N288" i="34"/>
  <c r="K288" i="34"/>
  <c r="J288" i="34"/>
  <c r="Q19" i="35"/>
  <c r="M18" i="35"/>
  <c r="Q110" i="35"/>
  <c r="Q200" i="35"/>
  <c r="E238" i="35"/>
  <c r="Q238" i="35" s="1"/>
  <c r="Q101" i="35"/>
  <c r="N10" i="35"/>
  <c r="L73" i="35"/>
  <c r="Q152" i="35"/>
  <c r="Q241" i="35"/>
  <c r="Q226" i="35"/>
  <c r="Q97" i="35"/>
  <c r="M73" i="35"/>
  <c r="Q142" i="35"/>
  <c r="Q148" i="35"/>
  <c r="Q230" i="35"/>
  <c r="Q206" i="35"/>
  <c r="Q223" i="35"/>
  <c r="J10" i="35"/>
  <c r="J247" i="35" s="1"/>
  <c r="Q15" i="35"/>
  <c r="F53" i="35"/>
  <c r="Q53" i="35" s="1"/>
  <c r="N53" i="35"/>
  <c r="E141" i="35"/>
  <c r="Q236" i="35"/>
  <c r="K18" i="35"/>
  <c r="I53" i="35"/>
  <c r="Q184" i="35"/>
  <c r="I18" i="35"/>
  <c r="E199" i="35"/>
  <c r="D277" i="35"/>
  <c r="Q221" i="35"/>
  <c r="G18" i="35"/>
  <c r="G17" i="35" s="1"/>
  <c r="O18" i="35"/>
  <c r="O17" i="35" s="1"/>
  <c r="O247" i="35" s="1"/>
  <c r="O277" i="35" s="1"/>
  <c r="Q141" i="35"/>
  <c r="Q183" i="35"/>
  <c r="Q233" i="35"/>
  <c r="E232" i="35"/>
  <c r="Q232" i="35" s="1"/>
  <c r="Q242" i="35"/>
  <c r="M275" i="35"/>
  <c r="Q14" i="35"/>
  <c r="Q193" i="35"/>
  <c r="E192" i="35"/>
  <c r="Q192" i="35" s="1"/>
  <c r="H17" i="35"/>
  <c r="H247" i="35" s="1"/>
  <c r="H277" i="35" s="1"/>
  <c r="Q154" i="35"/>
  <c r="Q161" i="35"/>
  <c r="E160" i="35"/>
  <c r="Q160" i="35" s="1"/>
  <c r="Q177" i="35"/>
  <c r="E176" i="35"/>
  <c r="Q176" i="35" s="1"/>
  <c r="Q212" i="35"/>
  <c r="Q217" i="35"/>
  <c r="E216" i="35"/>
  <c r="Q216" i="35" s="1"/>
  <c r="O275" i="35"/>
  <c r="Q180" i="35"/>
  <c r="G10" i="35"/>
  <c r="Q10" i="35" s="1"/>
  <c r="Q12" i="35"/>
  <c r="J17" i="35"/>
  <c r="Q116" i="35"/>
  <c r="Q187" i="35"/>
  <c r="Q224" i="35"/>
  <c r="Q227" i="35"/>
  <c r="Q229" i="35"/>
  <c r="L275" i="35"/>
  <c r="N247" i="35"/>
  <c r="L17" i="35"/>
  <c r="L247" i="35" s="1"/>
  <c r="Q54" i="35"/>
  <c r="Q109" i="35"/>
  <c r="Q130" i="35"/>
  <c r="Q170" i="35"/>
  <c r="Q245" i="35"/>
  <c r="F275" i="35"/>
  <c r="N275" i="35"/>
  <c r="P275" i="35"/>
  <c r="G275" i="35"/>
  <c r="K17" i="35"/>
  <c r="Q43" i="35"/>
  <c r="N17" i="35"/>
  <c r="Q74" i="35"/>
  <c r="Q181" i="35"/>
  <c r="Q195" i="35"/>
  <c r="Q205" i="35"/>
  <c r="Q117" i="35"/>
  <c r="Q211" i="35"/>
  <c r="Q220" i="35"/>
  <c r="Q11" i="35"/>
  <c r="K247" i="35"/>
  <c r="P17" i="35"/>
  <c r="P247" i="35" s="1"/>
  <c r="P277" i="35" s="1"/>
  <c r="Q31" i="35"/>
  <c r="Q45" i="35"/>
  <c r="Q65" i="35"/>
  <c r="E73" i="35"/>
  <c r="Q73" i="35" s="1"/>
  <c r="Q151" i="35"/>
  <c r="Q196" i="35"/>
  <c r="Q199" i="35"/>
  <c r="Q235" i="35"/>
  <c r="Q244" i="35"/>
  <c r="C277" i="35"/>
  <c r="K275" i="35"/>
  <c r="I275" i="35"/>
  <c r="J275" i="35"/>
  <c r="E18" i="35"/>
  <c r="I186" i="35"/>
  <c r="I17" i="35" s="1"/>
  <c r="I247" i="35" s="1"/>
  <c r="I277" i="35" s="1"/>
  <c r="Q131" i="35"/>
  <c r="Q155" i="35"/>
  <c r="F147" i="35"/>
  <c r="Q147" i="35" s="1"/>
  <c r="K290" i="34" l="1"/>
  <c r="M17" i="35"/>
  <c r="M247" i="35" s="1"/>
  <c r="N277" i="35"/>
  <c r="K277" i="35"/>
  <c r="F17" i="35"/>
  <c r="F247" i="35" s="1"/>
  <c r="F277" i="35" s="1"/>
  <c r="Q18" i="35"/>
  <c r="M277" i="35"/>
  <c r="J277" i="35"/>
  <c r="L277" i="35"/>
  <c r="Q186" i="35"/>
  <c r="G247" i="35"/>
  <c r="G277" i="35" s="1"/>
  <c r="Q17" i="35" l="1"/>
  <c r="E247" i="35"/>
  <c r="Q275" i="35"/>
  <c r="E275" i="35"/>
  <c r="E277" i="35" l="1"/>
  <c r="Q247" i="35"/>
  <c r="Q277" i="35" s="1"/>
  <c r="C255" i="34" l="1"/>
  <c r="C212" i="34"/>
  <c r="C192" i="34"/>
  <c r="C283" i="34"/>
  <c r="C286" i="34"/>
  <c r="C12" i="34"/>
  <c r="C15" i="34"/>
  <c r="C43" i="34"/>
  <c r="C45" i="34"/>
  <c r="C54" i="34"/>
  <c r="C65" i="34"/>
  <c r="C74" i="34"/>
  <c r="C103" i="34"/>
  <c r="C107" i="34"/>
  <c r="C112" i="34"/>
  <c r="C119" i="34"/>
  <c r="C142" i="34"/>
  <c r="C155" i="34"/>
  <c r="C157" i="34"/>
  <c r="C175" i="34"/>
  <c r="C182" i="34"/>
  <c r="C186" i="34"/>
  <c r="C189" i="34"/>
  <c r="C199" i="34"/>
  <c r="C202" i="34"/>
  <c r="C206" i="34"/>
  <c r="C219" i="34"/>
  <c r="C224" i="34"/>
  <c r="C228" i="34"/>
  <c r="C237" i="34"/>
  <c r="C240" i="34"/>
  <c r="C243" i="34"/>
  <c r="C246" i="34"/>
  <c r="C249" i="34"/>
  <c r="C252" i="34"/>
  <c r="C131" i="34" l="1"/>
  <c r="C227" i="34"/>
  <c r="C181" i="34"/>
  <c r="C111" i="34"/>
  <c r="C211" i="34"/>
  <c r="C239" i="34"/>
  <c r="C118" i="34"/>
  <c r="C223" i="34"/>
  <c r="C174" i="34"/>
  <c r="C14" i="34"/>
  <c r="C188" i="34"/>
  <c r="C185" i="34"/>
  <c r="C251" i="34"/>
  <c r="C218" i="34"/>
  <c r="C11" i="34"/>
  <c r="C254" i="34"/>
  <c r="C248" i="34"/>
  <c r="C205" i="34"/>
  <c r="C154" i="34"/>
  <c r="C285" i="34"/>
  <c r="C191" i="34"/>
  <c r="C236" i="34"/>
  <c r="C245" i="34"/>
  <c r="C201" i="34"/>
  <c r="C149" i="34"/>
  <c r="C282" i="34"/>
  <c r="C242" i="34"/>
  <c r="C198" i="34"/>
  <c r="C73" i="34"/>
  <c r="C53" i="34"/>
  <c r="C18" i="34"/>
  <c r="E288" i="34"/>
  <c r="C288" i="34" l="1"/>
  <c r="C17" i="34"/>
  <c r="C10" i="34"/>
  <c r="P290" i="34"/>
  <c r="F290" i="34"/>
  <c r="J290" i="34"/>
  <c r="H290" i="34"/>
  <c r="L290" i="34"/>
  <c r="M290" i="34"/>
  <c r="N290" i="34"/>
  <c r="G290" i="34"/>
  <c r="O290" i="34"/>
  <c r="I290" i="34"/>
  <c r="Q215" i="33"/>
  <c r="M275" i="33"/>
  <c r="I275" i="33"/>
  <c r="E275" i="33"/>
  <c r="Q274" i="33"/>
  <c r="Q273" i="33"/>
  <c r="Q272" i="33"/>
  <c r="Q271" i="33"/>
  <c r="Q270" i="33"/>
  <c r="Q269" i="33"/>
  <c r="Q258" i="33" s="1"/>
  <c r="Q268" i="33"/>
  <c r="Q267" i="33"/>
  <c r="Q266" i="33"/>
  <c r="Q265" i="33"/>
  <c r="Q264" i="33"/>
  <c r="Q263" i="33"/>
  <c r="Q262" i="33"/>
  <c r="Q261" i="33"/>
  <c r="Q260" i="33"/>
  <c r="Q259" i="33"/>
  <c r="P258" i="33"/>
  <c r="O258" i="33"/>
  <c r="N258" i="33"/>
  <c r="M258" i="33"/>
  <c r="L258" i="33"/>
  <c r="K258" i="33"/>
  <c r="J258" i="33"/>
  <c r="I258" i="33"/>
  <c r="H258" i="33"/>
  <c r="G258" i="33"/>
  <c r="F258" i="33"/>
  <c r="E258" i="33"/>
  <c r="D258" i="33"/>
  <c r="C258" i="33"/>
  <c r="Q257" i="33"/>
  <c r="Q256" i="33"/>
  <c r="Q255" i="33"/>
  <c r="P254" i="33"/>
  <c r="P275" i="33" s="1"/>
  <c r="O254" i="33"/>
  <c r="O275" i="33" s="1"/>
  <c r="N254" i="33"/>
  <c r="N275" i="33" s="1"/>
  <c r="M254" i="33"/>
  <c r="L254" i="33"/>
  <c r="L275" i="33" s="1"/>
  <c r="K254" i="33"/>
  <c r="K275" i="33" s="1"/>
  <c r="J254" i="33"/>
  <c r="J275" i="33" s="1"/>
  <c r="I254" i="33"/>
  <c r="H254" i="33"/>
  <c r="H275" i="33" s="1"/>
  <c r="G254" i="33"/>
  <c r="G275" i="33" s="1"/>
  <c r="F254" i="33"/>
  <c r="F275" i="33" s="1"/>
  <c r="E254" i="33"/>
  <c r="Q254" i="33" s="1"/>
  <c r="D254" i="33"/>
  <c r="D275" i="33" s="1"/>
  <c r="C254" i="33"/>
  <c r="C275" i="33" s="1"/>
  <c r="Q250" i="33"/>
  <c r="Q249" i="33"/>
  <c r="Q248" i="33"/>
  <c r="C248" i="33"/>
  <c r="Q247" i="33"/>
  <c r="Q246" i="33"/>
  <c r="Q245" i="33"/>
  <c r="C245" i="33"/>
  <c r="Q244" i="33"/>
  <c r="Q243" i="33"/>
  <c r="Q242" i="33"/>
  <c r="C242" i="33"/>
  <c r="Q241" i="33"/>
  <c r="Q240" i="33"/>
  <c r="Q239" i="33"/>
  <c r="C239" i="33"/>
  <c r="Q238" i="33"/>
  <c r="Q237" i="33"/>
  <c r="Q236" i="33"/>
  <c r="C236" i="33"/>
  <c r="Q235" i="33"/>
  <c r="Q234" i="33"/>
  <c r="Q233" i="33"/>
  <c r="C233" i="33"/>
  <c r="Q232" i="33"/>
  <c r="Q231" i="33"/>
  <c r="Q230" i="33"/>
  <c r="C230" i="33"/>
  <c r="Q229" i="33"/>
  <c r="Q228" i="33"/>
  <c r="Q227" i="33"/>
  <c r="C227" i="33"/>
  <c r="Q226" i="33"/>
  <c r="Q225" i="33"/>
  <c r="Q224" i="33"/>
  <c r="Q223" i="33"/>
  <c r="Q222" i="33"/>
  <c r="C222" i="33"/>
  <c r="Q221" i="33"/>
  <c r="Q220" i="33"/>
  <c r="Q219" i="33"/>
  <c r="Q218" i="33"/>
  <c r="C218" i="33"/>
  <c r="Q217" i="33"/>
  <c r="Q216" i="33"/>
  <c r="Q214" i="33"/>
  <c r="Q213" i="33"/>
  <c r="Q212" i="33"/>
  <c r="C212" i="33"/>
  <c r="Q211" i="33"/>
  <c r="Q210" i="33"/>
  <c r="Q209" i="33"/>
  <c r="Q208" i="33"/>
  <c r="Q207" i="33"/>
  <c r="Q206" i="33"/>
  <c r="C206" i="33"/>
  <c r="Q205" i="33"/>
  <c r="Q204" i="33"/>
  <c r="Q203" i="33"/>
  <c r="Q202" i="33"/>
  <c r="C202" i="33"/>
  <c r="Q201" i="33"/>
  <c r="Q200" i="33"/>
  <c r="Q199" i="33"/>
  <c r="C199" i="33"/>
  <c r="Q198" i="33"/>
  <c r="Q197" i="33"/>
  <c r="Q196" i="33"/>
  <c r="Q195" i="33"/>
  <c r="Q194" i="33"/>
  <c r="Q193" i="33"/>
  <c r="C193" i="33"/>
  <c r="Q192" i="33"/>
  <c r="Q191" i="33"/>
  <c r="Q190" i="33"/>
  <c r="C190" i="33"/>
  <c r="Q189" i="33"/>
  <c r="Q188" i="33"/>
  <c r="Q187" i="33"/>
  <c r="C187" i="33"/>
  <c r="Q186" i="33"/>
  <c r="Q185" i="33"/>
  <c r="Q184" i="33"/>
  <c r="Q183" i="33"/>
  <c r="C183" i="33"/>
  <c r="Q182" i="33"/>
  <c r="Q181" i="33"/>
  <c r="Q180" i="33"/>
  <c r="Q179" i="33"/>
  <c r="Q178" i="33"/>
  <c r="Q177" i="33"/>
  <c r="Q176" i="33"/>
  <c r="C176" i="33"/>
  <c r="Q175" i="33"/>
  <c r="Q174" i="33"/>
  <c r="Q173" i="33"/>
  <c r="Q172" i="33"/>
  <c r="Q171" i="33"/>
  <c r="Q170" i="33"/>
  <c r="Q169" i="33"/>
  <c r="Q168" i="33"/>
  <c r="Q167" i="33"/>
  <c r="C167" i="33"/>
  <c r="Q166" i="33"/>
  <c r="Q165" i="33"/>
  <c r="Q164" i="33"/>
  <c r="Q163" i="33"/>
  <c r="Q162" i="33"/>
  <c r="C162" i="33"/>
  <c r="Q161" i="33"/>
  <c r="Q160" i="33"/>
  <c r="Q159" i="33"/>
  <c r="C159" i="33"/>
  <c r="Q158" i="33"/>
  <c r="Q157" i="33"/>
  <c r="Q156" i="33"/>
  <c r="C156" i="33"/>
  <c r="Q155" i="33"/>
  <c r="Q154" i="33"/>
  <c r="Q153" i="33"/>
  <c r="Q152" i="33"/>
  <c r="Q151" i="33"/>
  <c r="Q150" i="33"/>
  <c r="Q149" i="33"/>
  <c r="Q148" i="33"/>
  <c r="Q147" i="33"/>
  <c r="Q146" i="33"/>
  <c r="C146" i="33"/>
  <c r="Q145" i="33"/>
  <c r="Q144" i="33"/>
  <c r="Q143" i="33"/>
  <c r="Q142" i="33"/>
  <c r="Q141" i="33"/>
  <c r="Q140" i="33"/>
  <c r="Q139" i="33"/>
  <c r="Q138" i="33"/>
  <c r="Q137" i="33"/>
  <c r="Q136" i="33"/>
  <c r="Q135" i="33"/>
  <c r="C135" i="33"/>
  <c r="Q134" i="33"/>
  <c r="Q133" i="33"/>
  <c r="Q132" i="33"/>
  <c r="Q131" i="33"/>
  <c r="Q130" i="33"/>
  <c r="Q129" i="33"/>
  <c r="Q128" i="33"/>
  <c r="Q127" i="33"/>
  <c r="Q126" i="33"/>
  <c r="Q125" i="33"/>
  <c r="Q124" i="33"/>
  <c r="Q123" i="33"/>
  <c r="Q122" i="33"/>
  <c r="Q121" i="33"/>
  <c r="C121" i="33"/>
  <c r="Q120" i="33"/>
  <c r="Q119" i="33"/>
  <c r="Q118" i="33"/>
  <c r="Q117" i="33"/>
  <c r="Q116" i="33"/>
  <c r="Q115" i="33"/>
  <c r="Q114" i="33"/>
  <c r="C114" i="33"/>
  <c r="Q113" i="33"/>
  <c r="Q112" i="33"/>
  <c r="Q111" i="33"/>
  <c r="Q110" i="33"/>
  <c r="Q109" i="33"/>
  <c r="Q108" i="33"/>
  <c r="Q107" i="33"/>
  <c r="Q106" i="33"/>
  <c r="Q105" i="33"/>
  <c r="Q104" i="33"/>
  <c r="Q103" i="33"/>
  <c r="Q102" i="33"/>
  <c r="Q101" i="33"/>
  <c r="Q100" i="33"/>
  <c r="Q99" i="33"/>
  <c r="Q98" i="33"/>
  <c r="Q97" i="33"/>
  <c r="Q96" i="33"/>
  <c r="Q95" i="33"/>
  <c r="Q94" i="33"/>
  <c r="Q93" i="33"/>
  <c r="Q92" i="33"/>
  <c r="Q91" i="33"/>
  <c r="Q90" i="33"/>
  <c r="Q89" i="33"/>
  <c r="Q88" i="33"/>
  <c r="Q87" i="33"/>
  <c r="Q86" i="33"/>
  <c r="Q85" i="33"/>
  <c r="Q84" i="33"/>
  <c r="Q83" i="33"/>
  <c r="Q82" i="33"/>
  <c r="Q81" i="33"/>
  <c r="Q80" i="33"/>
  <c r="Q79" i="33"/>
  <c r="Q78" i="33"/>
  <c r="C78" i="33"/>
  <c r="Q77" i="33"/>
  <c r="Q76" i="33"/>
  <c r="Q75" i="33"/>
  <c r="Q74" i="33"/>
  <c r="Q73" i="33"/>
  <c r="Q72" i="33"/>
  <c r="Q71" i="33"/>
  <c r="Q70" i="33"/>
  <c r="Q69" i="33"/>
  <c r="Q68" i="33"/>
  <c r="Q67" i="33"/>
  <c r="Q66" i="33"/>
  <c r="Q65" i="33"/>
  <c r="Q64" i="33"/>
  <c r="Q63" i="33"/>
  <c r="Q62" i="33"/>
  <c r="Q61" i="33"/>
  <c r="Q60" i="33"/>
  <c r="Q59" i="33"/>
  <c r="Q58" i="33"/>
  <c r="C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P18" i="33"/>
  <c r="P17" i="33" s="1"/>
  <c r="O18" i="33"/>
  <c r="N18" i="33"/>
  <c r="N17" i="33" s="1"/>
  <c r="N251" i="33" s="1"/>
  <c r="M18" i="33"/>
  <c r="M17" i="33" s="1"/>
  <c r="M251" i="33" s="1"/>
  <c r="M277" i="33" s="1"/>
  <c r="L18" i="33"/>
  <c r="L17" i="33" s="1"/>
  <c r="K18" i="33"/>
  <c r="J18" i="33"/>
  <c r="J17" i="33" s="1"/>
  <c r="J251" i="33" s="1"/>
  <c r="I18" i="33"/>
  <c r="I17" i="33" s="1"/>
  <c r="I251" i="33" s="1"/>
  <c r="I277" i="33" s="1"/>
  <c r="H18" i="33"/>
  <c r="H17" i="33" s="1"/>
  <c r="G18" i="33"/>
  <c r="F18" i="33"/>
  <c r="F17" i="33" s="1"/>
  <c r="F251" i="33" s="1"/>
  <c r="E18" i="33"/>
  <c r="E17" i="33" s="1"/>
  <c r="D18" i="33"/>
  <c r="D17" i="33" s="1"/>
  <c r="C18" i="33"/>
  <c r="O17" i="33"/>
  <c r="O251" i="33" s="1"/>
  <c r="K17" i="33"/>
  <c r="K251" i="33" s="1"/>
  <c r="K277" i="33" s="1"/>
  <c r="G17" i="33"/>
  <c r="G251" i="33" s="1"/>
  <c r="G277" i="33" s="1"/>
  <c r="C17" i="33"/>
  <c r="Q16" i="33"/>
  <c r="Q15" i="33"/>
  <c r="Q14" i="33"/>
  <c r="D14" i="33"/>
  <c r="C14" i="33"/>
  <c r="Q13" i="33"/>
  <c r="Q12" i="33"/>
  <c r="Q11" i="33"/>
  <c r="D11" i="33"/>
  <c r="C11" i="33"/>
  <c r="C10" i="33" s="1"/>
  <c r="C251" i="33" s="1"/>
  <c r="C277" i="33" s="1"/>
  <c r="P10" i="33"/>
  <c r="P251" i="33" s="1"/>
  <c r="P277" i="33" s="1"/>
  <c r="O10" i="33"/>
  <c r="N10" i="33"/>
  <c r="M10" i="33"/>
  <c r="L10" i="33"/>
  <c r="L251" i="33" s="1"/>
  <c r="L277" i="33" s="1"/>
  <c r="K10" i="33"/>
  <c r="J10" i="33"/>
  <c r="I10" i="33"/>
  <c r="H10" i="33"/>
  <c r="H251" i="33" s="1"/>
  <c r="H277" i="33" s="1"/>
  <c r="G10" i="33"/>
  <c r="F10" i="33"/>
  <c r="E10" i="33"/>
  <c r="Q10" i="33" s="1"/>
  <c r="D10" i="33"/>
  <c r="D251" i="33" s="1"/>
  <c r="D277" i="33" s="1"/>
  <c r="C257" i="34" l="1"/>
  <c r="Q10" i="34"/>
  <c r="Q275" i="33"/>
  <c r="Q17" i="33"/>
  <c r="E251" i="33"/>
  <c r="O277" i="33"/>
  <c r="F277" i="33"/>
  <c r="J277" i="33"/>
  <c r="N277" i="33"/>
  <c r="Q18" i="33"/>
  <c r="Q288" i="34" l="1"/>
  <c r="C290" i="34"/>
  <c r="E290" i="34"/>
  <c r="Q257" i="34"/>
  <c r="E277" i="33"/>
  <c r="Q251" i="33"/>
  <c r="Q277" i="33" s="1"/>
  <c r="Q290" i="34" l="1"/>
  <c r="C10" i="30"/>
  <c r="D10" i="30"/>
  <c r="E10" i="30"/>
  <c r="F10" i="30"/>
  <c r="G10" i="30"/>
  <c r="G44" i="30" s="1"/>
  <c r="H10" i="30"/>
  <c r="H44" i="30" s="1"/>
  <c r="H66" i="30" s="1"/>
  <c r="I10" i="30"/>
  <c r="J10" i="30"/>
  <c r="K10" i="30"/>
  <c r="L10" i="30"/>
  <c r="M10" i="30"/>
  <c r="N10" i="30"/>
  <c r="O10" i="30"/>
  <c r="O44" i="30" s="1"/>
  <c r="P10" i="30"/>
  <c r="P44" i="30" s="1"/>
  <c r="P66" i="30" s="1"/>
  <c r="Q11" i="30"/>
  <c r="Q12" i="30"/>
  <c r="C13" i="30"/>
  <c r="D13" i="30"/>
  <c r="E13" i="30"/>
  <c r="E44" i="30" s="1"/>
  <c r="F13" i="30"/>
  <c r="Q13" i="30" s="1"/>
  <c r="G13" i="30"/>
  <c r="H13" i="30"/>
  <c r="I13" i="30"/>
  <c r="I44" i="30" s="1"/>
  <c r="J13" i="30"/>
  <c r="K13" i="30"/>
  <c r="L13" i="30"/>
  <c r="M13" i="30"/>
  <c r="M44" i="30" s="1"/>
  <c r="N13" i="30"/>
  <c r="O13" i="30"/>
  <c r="P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D44" i="30"/>
  <c r="K44" i="30"/>
  <c r="L44" i="30"/>
  <c r="E46" i="30"/>
  <c r="F46" i="30"/>
  <c r="G46" i="30"/>
  <c r="H46" i="30"/>
  <c r="I46" i="30"/>
  <c r="J46" i="30"/>
  <c r="K46" i="30"/>
  <c r="L46" i="30"/>
  <c r="M46" i="30"/>
  <c r="N46" i="30"/>
  <c r="O46" i="30"/>
  <c r="P46" i="30"/>
  <c r="Q46" i="30"/>
  <c r="Q47" i="30"/>
  <c r="Q48" i="30"/>
  <c r="Q49" i="30"/>
  <c r="Q50" i="30"/>
  <c r="Q51" i="30"/>
  <c r="Q52" i="30"/>
  <c r="Q53" i="30"/>
  <c r="Q54" i="30"/>
  <c r="Q55" i="30"/>
  <c r="Q56" i="30"/>
  <c r="Q57" i="30"/>
  <c r="Q58" i="30"/>
  <c r="Q59" i="30"/>
  <c r="Q60" i="30"/>
  <c r="Q61" i="30"/>
  <c r="Q62" i="30"/>
  <c r="Q63" i="30"/>
  <c r="C64" i="30"/>
  <c r="D64" i="30"/>
  <c r="D66" i="30" s="1"/>
  <c r="E64" i="30"/>
  <c r="F64" i="30"/>
  <c r="G64" i="30"/>
  <c r="H64" i="30"/>
  <c r="I64" i="30"/>
  <c r="J64" i="30"/>
  <c r="K64" i="30"/>
  <c r="K66" i="30" s="1"/>
  <c r="L64" i="30"/>
  <c r="L66" i="30" s="1"/>
  <c r="M64" i="30"/>
  <c r="N64" i="30"/>
  <c r="O64" i="30"/>
  <c r="P64" i="30"/>
  <c r="C44" i="30" l="1"/>
  <c r="C66" i="30" s="1"/>
  <c r="F44" i="30"/>
  <c r="F66" i="30" s="1"/>
  <c r="M66" i="30"/>
  <c r="N44" i="30"/>
  <c r="N66" i="30" s="1"/>
  <c r="O66" i="30"/>
  <c r="G66" i="30"/>
  <c r="J44" i="30"/>
  <c r="J66" i="30" s="1"/>
  <c r="Q64" i="30"/>
  <c r="I66" i="30"/>
  <c r="E66" i="30"/>
  <c r="Q66" i="30" s="1"/>
  <c r="Q10" i="30"/>
  <c r="Q44" i="30" l="1"/>
  <c r="P66" i="25" l="1"/>
  <c r="O66" i="25"/>
  <c r="N66" i="25"/>
  <c r="M66" i="25"/>
  <c r="L66" i="25"/>
  <c r="K66" i="25"/>
  <c r="J66" i="25"/>
  <c r="I66" i="25"/>
  <c r="H66" i="25"/>
  <c r="G66" i="25"/>
  <c r="F66" i="25"/>
  <c r="E66" i="25"/>
  <c r="D66" i="25"/>
  <c r="C66" i="25"/>
  <c r="Q65" i="25"/>
  <c r="Q64" i="25"/>
  <c r="Q63" i="25"/>
  <c r="Q62" i="25"/>
  <c r="Q61" i="25"/>
  <c r="Q60" i="25"/>
  <c r="Q59" i="25"/>
  <c r="Q58" i="25"/>
  <c r="Q57" i="25"/>
  <c r="Q56" i="25"/>
  <c r="Q55" i="25"/>
  <c r="Q54" i="25"/>
  <c r="Q53" i="25"/>
  <c r="Q52" i="25"/>
  <c r="Q51" i="25"/>
  <c r="Q50" i="25"/>
  <c r="Q49" i="25"/>
  <c r="Q48" i="25"/>
  <c r="Q47" i="25"/>
  <c r="Q46" i="25"/>
  <c r="O46" i="25"/>
  <c r="N46" i="25"/>
  <c r="M46" i="25"/>
  <c r="L46" i="25"/>
  <c r="K46" i="25"/>
  <c r="J46" i="25"/>
  <c r="I46" i="25"/>
  <c r="H46" i="25"/>
  <c r="G46" i="25"/>
  <c r="F46" i="25"/>
  <c r="E46"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P13" i="25"/>
  <c r="O13" i="25"/>
  <c r="N13" i="25"/>
  <c r="M13" i="25"/>
  <c r="L13" i="25"/>
  <c r="K13" i="25"/>
  <c r="J13" i="25"/>
  <c r="I13" i="25"/>
  <c r="H13" i="25"/>
  <c r="G13" i="25"/>
  <c r="F13" i="25"/>
  <c r="E13" i="25"/>
  <c r="D13" i="25"/>
  <c r="C13" i="25"/>
  <c r="Q12" i="25"/>
  <c r="Q11" i="25"/>
  <c r="P10" i="25"/>
  <c r="O10" i="25"/>
  <c r="N10" i="25"/>
  <c r="M10" i="25"/>
  <c r="L10" i="25"/>
  <c r="K10" i="25"/>
  <c r="J10" i="25"/>
  <c r="I10" i="25"/>
  <c r="H10" i="25"/>
  <c r="G10" i="25"/>
  <c r="F10" i="25"/>
  <c r="E10" i="25"/>
  <c r="D10" i="25"/>
  <c r="C10" i="25"/>
  <c r="C44" i="25" l="1"/>
  <c r="C68" i="25" s="1"/>
  <c r="K44" i="25"/>
  <c r="K68" i="25" s="1"/>
  <c r="M44" i="25"/>
  <c r="M68" i="25" s="1"/>
  <c r="L44" i="25"/>
  <c r="L68" i="25" s="1"/>
  <c r="I44" i="25"/>
  <c r="I68" i="25" s="1"/>
  <c r="E44" i="25"/>
  <c r="E68" i="25" s="1"/>
  <c r="D44" i="25"/>
  <c r="D68" i="25" s="1"/>
  <c r="G44" i="25"/>
  <c r="G68" i="25" s="1"/>
  <c r="H44" i="25"/>
  <c r="H68" i="25" s="1"/>
  <c r="P44" i="25"/>
  <c r="P68" i="25" s="1"/>
  <c r="Q66" i="25"/>
  <c r="O44" i="25"/>
  <c r="O68" i="25" s="1"/>
  <c r="Q10" i="25"/>
  <c r="F44" i="25"/>
  <c r="F68" i="25" s="1"/>
  <c r="J44" i="25"/>
  <c r="J68" i="25" s="1"/>
  <c r="N44" i="25"/>
  <c r="N68" i="25" s="1"/>
  <c r="Q13" i="25"/>
  <c r="Q68" i="25" l="1"/>
  <c r="Q44" i="25"/>
  <c r="C10" i="23"/>
  <c r="D10" i="23"/>
  <c r="E10" i="23"/>
  <c r="F10" i="23"/>
  <c r="G10" i="23"/>
  <c r="H10" i="23"/>
  <c r="I10" i="23"/>
  <c r="J10" i="23"/>
  <c r="K10" i="23"/>
  <c r="L10" i="23"/>
  <c r="M10" i="23"/>
  <c r="N10" i="23"/>
  <c r="O10" i="23"/>
  <c r="P10" i="23"/>
  <c r="Q11" i="23"/>
  <c r="Q12" i="23"/>
  <c r="C13" i="23"/>
  <c r="D13" i="23"/>
  <c r="E13" i="23"/>
  <c r="F13" i="23"/>
  <c r="G13" i="23"/>
  <c r="H13" i="23"/>
  <c r="I13" i="23"/>
  <c r="J13" i="23"/>
  <c r="K13" i="23"/>
  <c r="L13" i="23"/>
  <c r="M13" i="23"/>
  <c r="M44" i="23" s="1"/>
  <c r="N13" i="23"/>
  <c r="O13" i="23"/>
  <c r="P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E46" i="23"/>
  <c r="F46" i="23"/>
  <c r="G46" i="23"/>
  <c r="H46" i="23"/>
  <c r="I46" i="23"/>
  <c r="J46" i="23"/>
  <c r="K46" i="23"/>
  <c r="L46" i="23"/>
  <c r="M46" i="23"/>
  <c r="N46" i="23"/>
  <c r="O46" i="23"/>
  <c r="P46" i="23"/>
  <c r="Q46" i="23"/>
  <c r="Q47" i="23"/>
  <c r="Q48" i="23"/>
  <c r="Q49" i="23"/>
  <c r="Q50" i="23"/>
  <c r="Q51" i="23"/>
  <c r="Q52" i="23"/>
  <c r="Q53" i="23"/>
  <c r="Q54" i="23"/>
  <c r="Q55" i="23"/>
  <c r="Q56" i="23"/>
  <c r="Q57" i="23"/>
  <c r="Q58" i="23"/>
  <c r="Q59" i="23"/>
  <c r="Q60" i="23"/>
  <c r="Q61" i="23"/>
  <c r="Q62" i="23"/>
  <c r="Q63" i="23"/>
  <c r="Q64" i="23"/>
  <c r="Q65" i="23"/>
  <c r="Q66" i="23"/>
  <c r="C67" i="23"/>
  <c r="D67" i="23"/>
  <c r="E67" i="23"/>
  <c r="F67" i="23"/>
  <c r="G67" i="23"/>
  <c r="H67" i="23"/>
  <c r="I67" i="23"/>
  <c r="J67" i="23"/>
  <c r="K67" i="23"/>
  <c r="L67" i="23"/>
  <c r="M67" i="23"/>
  <c r="N67" i="23"/>
  <c r="O67" i="23"/>
  <c r="P67" i="23"/>
  <c r="P44" i="23" l="1"/>
  <c r="P69" i="23" s="1"/>
  <c r="O44" i="23"/>
  <c r="O69" i="23" s="1"/>
  <c r="L44" i="23"/>
  <c r="L69" i="23" s="1"/>
  <c r="K44" i="23"/>
  <c r="K69" i="23" s="1"/>
  <c r="H44" i="23"/>
  <c r="H69" i="23" s="1"/>
  <c r="G44" i="23"/>
  <c r="G69" i="23" s="1"/>
  <c r="D44" i="23"/>
  <c r="D69" i="23" s="1"/>
  <c r="C44" i="23"/>
  <c r="C69" i="23" s="1"/>
  <c r="I44" i="23"/>
  <c r="I69" i="23" s="1"/>
  <c r="E44" i="23"/>
  <c r="E69" i="23" s="1"/>
  <c r="N44" i="23"/>
  <c r="N69" i="23" s="1"/>
  <c r="F44" i="23"/>
  <c r="F69" i="23" s="1"/>
  <c r="M69" i="23"/>
  <c r="J44" i="23"/>
  <c r="J69" i="23" s="1"/>
  <c r="Q67" i="23"/>
  <c r="Q10" i="23"/>
  <c r="Q13" i="23"/>
  <c r="Q69" i="23" l="1"/>
  <c r="Q44" i="23"/>
  <c r="R13" i="19" l="1"/>
  <c r="S13" i="19"/>
  <c r="T13" i="19"/>
  <c r="U13" i="19"/>
  <c r="V13" i="19"/>
  <c r="W13" i="19"/>
  <c r="X13" i="19"/>
  <c r="Y13" i="19"/>
  <c r="Z13" i="19"/>
  <c r="AA13" i="19"/>
  <c r="AB13" i="19"/>
  <c r="AC13" i="19"/>
  <c r="AD13" i="19"/>
  <c r="Q13" i="19"/>
  <c r="E13" i="19" l="1"/>
  <c r="D13" i="19"/>
  <c r="D10" i="19" l="1"/>
  <c r="AQ63" i="19" l="1"/>
  <c r="AE63" i="19"/>
  <c r="AF63" i="19"/>
  <c r="F13" i="19"/>
  <c r="D65" i="19" l="1"/>
  <c r="P13" i="19"/>
  <c r="O13" i="19"/>
  <c r="N13" i="19"/>
  <c r="AN13" i="19" s="1"/>
  <c r="M13" i="19"/>
  <c r="AM13" i="19" s="1"/>
  <c r="L13" i="19"/>
  <c r="AL13" i="19" s="1"/>
  <c r="K13" i="19"/>
  <c r="AK13" i="19" s="1"/>
  <c r="J13" i="19"/>
  <c r="AJ13" i="19" s="1"/>
  <c r="I13" i="19"/>
  <c r="H13" i="19"/>
  <c r="AH13" i="19" s="1"/>
  <c r="G13" i="19"/>
  <c r="AO48" i="19"/>
  <c r="AO49" i="19"/>
  <c r="AO50" i="19"/>
  <c r="AO51" i="19"/>
  <c r="AO52" i="19"/>
  <c r="AO53" i="19"/>
  <c r="AO54" i="19"/>
  <c r="AO55" i="19"/>
  <c r="AO56" i="19"/>
  <c r="AO57" i="19"/>
  <c r="AO58" i="19"/>
  <c r="AO59" i="19"/>
  <c r="AO60" i="19"/>
  <c r="AO61" i="19"/>
  <c r="AO62" i="19"/>
  <c r="AO63" i="19"/>
  <c r="AN48" i="19"/>
  <c r="AN49" i="19"/>
  <c r="AN50" i="19"/>
  <c r="AN51" i="19"/>
  <c r="AN52" i="19"/>
  <c r="AN53" i="19"/>
  <c r="AN54" i="19"/>
  <c r="AN55" i="19"/>
  <c r="AN56" i="19"/>
  <c r="AN57" i="19"/>
  <c r="AN58" i="19"/>
  <c r="AN59" i="19"/>
  <c r="AN60" i="19"/>
  <c r="AN61" i="19"/>
  <c r="AN62" i="19"/>
  <c r="AN63" i="19"/>
  <c r="AM48" i="19"/>
  <c r="AM49" i="19"/>
  <c r="AM50" i="19"/>
  <c r="AM51" i="19"/>
  <c r="AM52" i="19"/>
  <c r="AM53" i="19"/>
  <c r="AM54" i="19"/>
  <c r="AM55" i="19"/>
  <c r="AM56" i="19"/>
  <c r="AM57" i="19"/>
  <c r="AM58" i="19"/>
  <c r="AM59" i="19"/>
  <c r="AM60" i="19"/>
  <c r="AM61" i="19"/>
  <c r="AM62" i="19"/>
  <c r="AM63" i="19"/>
  <c r="AP48" i="19"/>
  <c r="AP49" i="19"/>
  <c r="AP50" i="19"/>
  <c r="AP51" i="19"/>
  <c r="AP52" i="19"/>
  <c r="AP53" i="19"/>
  <c r="AP54" i="19"/>
  <c r="AP55" i="19"/>
  <c r="AP56" i="19"/>
  <c r="AP57" i="19"/>
  <c r="AP58" i="19"/>
  <c r="AP59" i="19"/>
  <c r="AP60" i="19"/>
  <c r="AP61" i="19"/>
  <c r="AP62" i="19"/>
  <c r="AP63" i="19"/>
  <c r="AL48" i="19"/>
  <c r="AL49" i="19"/>
  <c r="AL50" i="19"/>
  <c r="AL51" i="19"/>
  <c r="AL52" i="19"/>
  <c r="AL53" i="19"/>
  <c r="AL54" i="19"/>
  <c r="AL55" i="19"/>
  <c r="AL56" i="19"/>
  <c r="AL57" i="19"/>
  <c r="AL58" i="19"/>
  <c r="AL59" i="19"/>
  <c r="AL60" i="19"/>
  <c r="AL61" i="19"/>
  <c r="AL62" i="19"/>
  <c r="AL63" i="19"/>
  <c r="AK48" i="19"/>
  <c r="AK49" i="19"/>
  <c r="AK50" i="19"/>
  <c r="AK51" i="19"/>
  <c r="AK52" i="19"/>
  <c r="AK53" i="19"/>
  <c r="AK54" i="19"/>
  <c r="AK55" i="19"/>
  <c r="AK56" i="19"/>
  <c r="AK57" i="19"/>
  <c r="AK58" i="19"/>
  <c r="AK59" i="19"/>
  <c r="AK60" i="19"/>
  <c r="AK61" i="19"/>
  <c r="AK62" i="19"/>
  <c r="AK63" i="19"/>
  <c r="AQ48" i="19"/>
  <c r="AQ49" i="19"/>
  <c r="AQ50" i="19"/>
  <c r="AQ51" i="19"/>
  <c r="AQ52" i="19"/>
  <c r="AQ53" i="19"/>
  <c r="AQ54" i="19"/>
  <c r="AQ55" i="19"/>
  <c r="AQ56" i="19"/>
  <c r="AQ57" i="19"/>
  <c r="AQ58" i="19"/>
  <c r="AQ59" i="19"/>
  <c r="AQ60" i="19"/>
  <c r="AQ61" i="19"/>
  <c r="AQ62" i="19"/>
  <c r="AJ48" i="19"/>
  <c r="AJ49" i="19"/>
  <c r="AJ50" i="19"/>
  <c r="AJ51" i="19"/>
  <c r="AJ52" i="19"/>
  <c r="AJ53" i="19"/>
  <c r="AJ54" i="19"/>
  <c r="AJ55" i="19"/>
  <c r="AJ56" i="19"/>
  <c r="AJ57" i="19"/>
  <c r="AJ58" i="19"/>
  <c r="AJ59" i="19"/>
  <c r="AJ60" i="19"/>
  <c r="AJ61" i="19"/>
  <c r="AJ62" i="19"/>
  <c r="AJ63" i="19"/>
  <c r="AI48" i="19"/>
  <c r="AI49" i="19"/>
  <c r="AI50" i="19"/>
  <c r="AI51" i="19"/>
  <c r="AI52" i="19"/>
  <c r="AI53" i="19"/>
  <c r="AI54" i="19"/>
  <c r="AI55" i="19"/>
  <c r="AI56" i="19"/>
  <c r="AI57" i="19"/>
  <c r="AI58" i="19"/>
  <c r="AI59" i="19"/>
  <c r="AI60" i="19"/>
  <c r="AI61" i="19"/>
  <c r="AI62" i="19"/>
  <c r="AI63" i="19"/>
  <c r="AH48" i="19"/>
  <c r="AH49" i="19"/>
  <c r="AH50" i="19"/>
  <c r="AH51" i="19"/>
  <c r="AH52" i="19"/>
  <c r="AH53" i="19"/>
  <c r="AH54" i="19"/>
  <c r="AH55" i="19"/>
  <c r="AH56" i="19"/>
  <c r="AH57" i="19"/>
  <c r="AH58" i="19"/>
  <c r="AH59" i="19"/>
  <c r="AH60" i="19"/>
  <c r="AH61" i="19"/>
  <c r="AH62" i="19"/>
  <c r="AH63" i="19"/>
  <c r="AG48" i="19"/>
  <c r="AG49" i="19"/>
  <c r="AG50" i="19"/>
  <c r="AG51" i="19"/>
  <c r="AG52" i="19"/>
  <c r="AG53" i="19"/>
  <c r="AG54" i="19"/>
  <c r="AG55" i="19"/>
  <c r="AG56" i="19"/>
  <c r="AG57" i="19"/>
  <c r="AG58" i="19"/>
  <c r="AG59" i="19"/>
  <c r="AG60" i="19"/>
  <c r="AG61" i="19"/>
  <c r="AG62" i="19"/>
  <c r="AG63" i="19"/>
  <c r="AF48" i="19"/>
  <c r="AF49" i="19"/>
  <c r="AF50" i="19"/>
  <c r="AF51" i="19"/>
  <c r="AF52" i="19"/>
  <c r="AF53" i="19"/>
  <c r="AF54" i="19"/>
  <c r="AF55" i="19"/>
  <c r="AF56" i="19"/>
  <c r="AF57" i="19"/>
  <c r="AF58" i="19"/>
  <c r="AF59" i="19"/>
  <c r="AF60" i="19"/>
  <c r="AF61" i="19"/>
  <c r="AF62" i="19"/>
  <c r="AF47" i="19"/>
  <c r="AG47" i="19"/>
  <c r="AH47" i="19"/>
  <c r="AI47" i="19"/>
  <c r="AJ47" i="19"/>
  <c r="AK47" i="19"/>
  <c r="AL47" i="19"/>
  <c r="AM47" i="19"/>
  <c r="AN47" i="19"/>
  <c r="AO47" i="19"/>
  <c r="AP47" i="19"/>
  <c r="AQ47" i="19"/>
  <c r="AE47" i="19"/>
  <c r="AE48" i="19"/>
  <c r="AE49" i="19"/>
  <c r="AE50" i="19"/>
  <c r="AE51" i="19"/>
  <c r="AE52" i="19"/>
  <c r="AE53" i="19"/>
  <c r="AE54" i="19"/>
  <c r="AE55" i="19"/>
  <c r="AE56" i="19"/>
  <c r="AE57" i="19"/>
  <c r="AE58" i="19"/>
  <c r="AE59" i="19"/>
  <c r="AE60" i="19"/>
  <c r="AE61" i="19"/>
  <c r="AE6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43" i="19"/>
  <c r="AO44"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43" i="19"/>
  <c r="AN44"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43" i="19"/>
  <c r="AQ44" i="19"/>
  <c r="AQ65"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43" i="19"/>
  <c r="AM44"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43" i="19"/>
  <c r="AK44" i="19"/>
  <c r="AK65" i="19" s="1"/>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65"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43" i="19"/>
  <c r="AI44" i="19"/>
  <c r="AI65" i="19" s="1"/>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65"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43" i="19"/>
  <c r="AF44" i="19"/>
  <c r="AF65" i="19" s="1"/>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G13" i="19"/>
  <c r="AI13" i="19"/>
  <c r="AO13" i="19"/>
  <c r="AP13" i="19"/>
  <c r="AQ13" i="19"/>
  <c r="F10" i="19"/>
  <c r="AF10" i="19" s="1"/>
  <c r="G10" i="19"/>
  <c r="AG10" i="19" s="1"/>
  <c r="H10" i="19"/>
  <c r="AH10" i="19" s="1"/>
  <c r="I10" i="19"/>
  <c r="AI10" i="19" s="1"/>
  <c r="J10" i="19"/>
  <c r="AJ10" i="19" s="1"/>
  <c r="K10" i="19"/>
  <c r="AK10" i="19" s="1"/>
  <c r="L10" i="19"/>
  <c r="AL10" i="19" s="1"/>
  <c r="M10" i="19"/>
  <c r="AM10" i="19" s="1"/>
  <c r="N10" i="19"/>
  <c r="AN10" i="19" s="1"/>
  <c r="O10" i="19"/>
  <c r="AO10" i="19" s="1"/>
  <c r="P10" i="19"/>
  <c r="AP10" i="19" s="1"/>
  <c r="Q10" i="19"/>
  <c r="AQ10" i="19" s="1"/>
  <c r="E10" i="19"/>
  <c r="AE10" i="19" s="1"/>
  <c r="AE65" i="19"/>
  <c r="R65" i="19"/>
  <c r="S65" i="19"/>
  <c r="T65" i="19"/>
  <c r="U65" i="19"/>
  <c r="V65" i="19"/>
  <c r="W65" i="19"/>
  <c r="X65" i="19"/>
  <c r="Y65" i="19"/>
  <c r="Z65" i="19"/>
  <c r="AA65" i="19"/>
  <c r="AB65" i="19"/>
  <c r="AC65" i="19"/>
  <c r="AD65" i="19"/>
  <c r="F65" i="19"/>
  <c r="G65" i="19"/>
  <c r="H65" i="19"/>
  <c r="I65" i="19"/>
  <c r="J65" i="19"/>
  <c r="K65" i="19"/>
  <c r="L65" i="19"/>
  <c r="M65" i="19"/>
  <c r="N65" i="19"/>
  <c r="O65" i="19"/>
  <c r="P65" i="19"/>
  <c r="Q65" i="19"/>
  <c r="E65" i="19"/>
  <c r="AM65" i="19" l="1"/>
  <c r="AP65" i="19"/>
  <c r="AO65" i="19"/>
  <c r="AN65" i="19"/>
  <c r="AL65" i="19"/>
  <c r="AH65" i="19"/>
</calcChain>
</file>

<file path=xl/sharedStrings.xml><?xml version="1.0" encoding="utf-8"?>
<sst xmlns="http://schemas.openxmlformats.org/spreadsheetml/2006/main" count="2743" uniqueCount="472">
  <si>
    <t>MINISTERIO DE HACIENDA</t>
  </si>
  <si>
    <t>DIRECCIÓN GENERAL DE PRESUPUESTO</t>
  </si>
  <si>
    <t>EJECUCIÓN PRESUPUESTARIA DEL GOBIERNO CENTRAL</t>
  </si>
  <si>
    <t>CLASIFICACIÓN INSTITUCIONAL</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</si>
  <si>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</si>
  <si>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</si>
  <si>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</si>
  <si>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</si>
  <si>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</si>
  <si>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</si>
  <si>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</si>
  <si>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</si>
  <si>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</si>
  <si>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</si>
  <si>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</si>
  <si>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</si>
  <si>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</si>
  <si>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</si>
  <si>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 xml:space="preserve">SEPTIEMBRE </t>
  </si>
  <si>
    <t>OCTUBRE</t>
  </si>
  <si>
    <t>NOVIEMBRE</t>
  </si>
  <si>
    <t>DICIEMBRE</t>
  </si>
  <si>
    <t>TOTAL</t>
  </si>
  <si>
    <t>0101 - CONGRESO NACIONAL</t>
  </si>
  <si>
    <t>0201 - PRESIDENCIA DE LA REPÚBLICA</t>
  </si>
  <si>
    <t>0202 - SEC. DE ESTADO DE INT. Y POL.</t>
  </si>
  <si>
    <t>0203 - SEC. DE ESTADO DE LAS FF AA</t>
  </si>
  <si>
    <t>0204 - SEC. DE ESTADO DE REL. EXT.</t>
  </si>
  <si>
    <t>0205 - SEC. DE ESTADO DE FINANZAS</t>
  </si>
  <si>
    <t>0206 - SEC. DE ESTADO DE EDUCACIÓN</t>
  </si>
  <si>
    <t>0207 - SEC. DE ESTADO DE SALUD PÚBLICA</t>
  </si>
  <si>
    <t>0208 - SEC. DE E. DE DEP., EDUC. FÍS. Y REC.</t>
  </si>
  <si>
    <t>0209 - SEC. DE ESTADO DE TRABAJO</t>
  </si>
  <si>
    <t>0210 - SEC. DE ESTADO DE AGRICULTURA</t>
  </si>
  <si>
    <t>0211 - SEC. DE E. DE OBRAS PÚB. Y COM.</t>
  </si>
  <si>
    <t>0212 - SEC. DE ESTADO DE IND. Y COM.</t>
  </si>
  <si>
    <t>0213 - SEC. DE ESTADO DE TURISMO</t>
  </si>
  <si>
    <t>0214 - PROCURADURÍA GRAL. DE LA REP.</t>
  </si>
  <si>
    <t>0215 - SEC. DE ESTADO DE LA MUJER</t>
  </si>
  <si>
    <t>0216 - SEC. DE ESTADO DE CULTURA</t>
  </si>
  <si>
    <t>0217 - SEC. DE ESTADO DE LA JUVENTUD</t>
  </si>
  <si>
    <t>0218 - SEC. DE ESTADO  DE MEDIO AMBIENTE. Y REC. NAT.</t>
  </si>
  <si>
    <t>0219 - SEC. DE ESTADO  DE EDUCACION SUP.,  C. Y  TEC.</t>
  </si>
  <si>
    <t>0301 - PODER JUDICIAL</t>
  </si>
  <si>
    <t>0401 - JUNTA CENTRAL ELECTORAL</t>
  </si>
  <si>
    <t>0402 - CÁMARA DE CUENTAS</t>
  </si>
  <si>
    <t>0998 - SERVICIOS DE LA DEUDA PUBLICA</t>
  </si>
  <si>
    <t>0999 - OBLIGACIONES DEL TESORO NACIONAL</t>
  </si>
  <si>
    <t xml:space="preserve">TOTAL GASTOS </t>
  </si>
  <si>
    <t>APLICACIONES FINANCIERAS</t>
  </si>
  <si>
    <t xml:space="preserve">TOTAL APLICACIONES FINANCIERAS </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</si>
  <si>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</si>
  <si>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</si>
  <si>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</si>
  <si>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</si>
  <si>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</si>
  <si>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ENERO - DICIEMBRE 2005</t>
  </si>
  <si>
    <t xml:space="preserve">TOTAL GASTOS Y APLICACIONES FINANCIERAS </t>
  </si>
  <si>
    <t>ENERO - DICIEMBRE 2006</t>
  </si>
  <si>
    <t>0211 - SECRETARIA DE ESTADO DE OBRAS PUBLICAS</t>
  </si>
  <si>
    <t>0998 - ADMINISTRACION DE  DEUDA PUBLICA Y ACTIVOS FINANCIEROS</t>
  </si>
  <si>
    <t>0999 - ADMINISTACION DE OBLIGACIONES DEL TESORO NACIONAL</t>
  </si>
  <si>
    <t xml:space="preserve">TOTAL GASTOS  </t>
  </si>
  <si>
    <t>ENERO - DICIEMBRE 2007</t>
  </si>
  <si>
    <t>0205 - SECRETARIA  DE ESTADO DE HACIENDA</t>
  </si>
  <si>
    <t>1. Etapa del gasto considerada como ejecutada: Libramiento.</t>
  </si>
  <si>
    <t>ENERO - DICIEMBRE 2008</t>
  </si>
  <si>
    <t>0211 - SECRETARIA DE ESTADO DE OBRAS PUBLICAS Y COMUNICACIONES</t>
  </si>
  <si>
    <t>0220 - SEC. DE ESTADO DE ECONOMIA, PLANIFICACION Y DESARROLLO</t>
  </si>
  <si>
    <t>TOTAL GASTOS</t>
  </si>
  <si>
    <t>TOTAL APLICACIONES FINANCIERAS</t>
  </si>
  <si>
    <t>1. Etapa del gasto considerada como ejecutada: Devengado.</t>
  </si>
  <si>
    <t>ENERO - DICIEMBRE 2009</t>
  </si>
  <si>
    <t>0221 - SECRETARIA DE ESTADO DE ADMINISTRACION PUBLICA (SEAP)</t>
  </si>
  <si>
    <t>ENERO - DICIEMBRE 2010</t>
  </si>
  <si>
    <t>0201 - PRESIDENCIA DE LA REPUBLICA</t>
  </si>
  <si>
    <t>0202 - MINISTERIO DE  INTERIOR Y POLICIA</t>
  </si>
  <si>
    <t>0203 - MINISTERIO DE LAS FUERZAS ARMADAS</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</si>
  <si>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</si>
  <si>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</si>
  <si>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</si>
  <si>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</si>
  <si>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</si>
  <si>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</si>
  <si>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</si>
  <si>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</si>
  <si>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</si>
  <si>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</si>
  <si>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0215 - MINISTERIO DE LA MUJER</t>
  </si>
  <si>
    <t>0216 - MINISTERIO DE CULTURA</t>
  </si>
  <si>
    <t>0217 - MINISTERIO DE LA JUVENTUD</t>
  </si>
  <si>
    <t>0218 - MINISTERIO  DE MEDIO AMBIENTE. Y REC. NAT.</t>
  </si>
  <si>
    <t>0219 - MINISTERIO  DE EDUCACION SUPERIOR  CIENCIA Y  TECNOLOGIA</t>
  </si>
  <si>
    <t>0220 - MINISTERIO DE ECONOMIA, PLANIFICACION Y DESARROLLO</t>
  </si>
  <si>
    <t>0221 - MINISTERIO DE ADMINISTRACION PUBLICA (MAP)</t>
  </si>
  <si>
    <t>0999 - ADMINISTRACION DE OBLIGACIONES DEL TESORO NACIONAL</t>
  </si>
  <si>
    <t>ENERO - DICIEMBRE 2011</t>
  </si>
  <si>
    <t>0214 - PROCURADURÍA GENERAL DE LA REPUBLICA</t>
  </si>
  <si>
    <t>0218 - MINISTERIO DE MEDIO AMBIENTE Y RECURSOS NATURALES</t>
  </si>
  <si>
    <t>0219 - MINISTERIO DE EDUCACION SUPERIOR  CIENCIA Y  TECNOLOGIA</t>
  </si>
  <si>
    <t>0221 - MINISTERIO DE ADMINISTRACION PUBLICA</t>
  </si>
  <si>
    <t>0998 - ADMINISTRACION DE DEUDA PUBLICA Y ACTIVOS FINANCIEROS</t>
  </si>
  <si>
    <t>ENERO - DICIEMBRE 2012</t>
  </si>
  <si>
    <t>0403 - TRIBUNAL CONSTITUCIONAL</t>
  </si>
  <si>
    <t>0405 - TRIBUNAL SUPERIOR  ELECTORAL ( TSE)</t>
  </si>
  <si>
    <t>ENERO - DICIEMBRE 2013</t>
  </si>
  <si>
    <t>0202 - MINISTERIO DE INTERIOR Y POLICIA</t>
  </si>
  <si>
    <t>0206 - MINISTERIO DE EDUCACION</t>
  </si>
  <si>
    <t>0207 - MINISTERIO DE SALUD PUBLICA Y ASISTENCIA SOCIAL</t>
  </si>
  <si>
    <t>0214 - PROCURADURIA GENERAL DE LA REPUBLICA</t>
  </si>
  <si>
    <t>0215 - MINISTERIO DE LA  MUJER</t>
  </si>
  <si>
    <t>0218 - MINISTERIO DE MEDIO AMBIENTE Y REC. NAT.</t>
  </si>
  <si>
    <t>0219 - MINISTERIO DE EDUCACION SUPERIOR CIENCIA Y TECNOLOGIA</t>
  </si>
  <si>
    <t>0402 - CAMARA DE CUENTAS</t>
  </si>
  <si>
    <t>0404  DEFENSOR DEL PUEBLO</t>
  </si>
  <si>
    <t>0998 - DEUDA PUBLICA Y OTRAS OPERACIONES FINANCIERAS</t>
  </si>
  <si>
    <t>0999 - ADM. DE OBLIGACIONES DEL TESORO</t>
  </si>
  <si>
    <t>TOTAL GASTO</t>
  </si>
  <si>
    <t>0210 MINISTERIO DE AGRICULTURA</t>
  </si>
  <si>
    <t>0998 ADMINISTRACIÓN DE DEUDA PUBLICA Y ACTIVOS FINANCIEROS</t>
  </si>
  <si>
    <t>0999 ADMINISTRACIÓN DE OBLIGACIONES DEL TESORO NACIONAL</t>
  </si>
  <si>
    <t>TOTAL GASTO + APLICACIONES FINANCIERAS</t>
  </si>
  <si>
    <t>ENERO - DICIEMBRE 2014</t>
  </si>
  <si>
    <t>PRESUPUESTO REFORMULADO APROBADO*</t>
  </si>
  <si>
    <t>SEPTIEMBRE</t>
  </si>
  <si>
    <t>1 - PODER LEGISLATIVO</t>
  </si>
  <si>
    <t>0101 - SENADO DE LA REPUBLICA</t>
  </si>
  <si>
    <t>0102 - CAMARA DE DIPUTADOS</t>
  </si>
  <si>
    <t>2 - PODER EJECUTIVO</t>
  </si>
  <si>
    <t>0203 - MINISTERIO DE DEFENSA</t>
  </si>
  <si>
    <t>0222 - MINISTERIO DE ENERGIA Y MINAS</t>
  </si>
  <si>
    <t>0404 - DEFENSOR DEL PUEBLO</t>
  </si>
  <si>
    <t>TOTAL APLICACIONES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</si>
  <si>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</si>
  <si>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</si>
  <si>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</si>
  <si>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</si>
  <si>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</si>
  <si>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</si>
  <si>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TOTAL DE GASTOS</t>
  </si>
  <si>
    <t>TOTAL GASTOS + APLICACIONES</t>
  </si>
  <si>
    <t>*Cifras Preliminares
Fuente: Sistema de Información de la Gestión Financiera
Fecha de Imputación: 31 de Diciembre del 2015</t>
  </si>
  <si>
    <r>
      <rPr>
        <b/>
        <u/>
        <sz val="9"/>
        <rFont val="Calibri"/>
        <family val="2"/>
        <scheme val="minor"/>
      </rPr>
      <t xml:space="preserve">Nota: </t>
    </r>
    <r>
      <rPr>
        <sz val="9"/>
        <rFont val="Calibri"/>
        <family val="2"/>
        <scheme val="minor"/>
      </rPr>
      <t xml:space="preserve">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Sumando estas cifras se obtiene el total amortizado a la deuda pública, sin contar intereses, por</t>
    </r>
    <r>
      <rPr>
        <b/>
        <sz val="9"/>
        <rFont val="Calibri"/>
        <family val="2"/>
        <scheme val="minor"/>
      </rPr>
      <t xml:space="preserve"> RD$179,148.6 millones</t>
    </r>
    <r>
      <rPr>
        <sz val="9"/>
        <rFont val="Calibri"/>
        <family val="2"/>
        <scheme val="minor"/>
      </rPr>
      <t>.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t>
    </r>
    <r>
      <rPr>
        <b/>
        <sz val="9"/>
        <rFont val="Calibri"/>
        <family val="2"/>
        <scheme val="minor"/>
      </rPr>
      <t xml:space="preserve"> RD$93,455.4 millones</t>
    </r>
    <r>
      <rPr>
        <sz val="9"/>
        <rFont val="Calibri"/>
        <family val="2"/>
        <scheme val="minor"/>
      </rPr>
      <t xml:space="preserve"> lo que genera un resultado superavitario en el periodo por </t>
    </r>
    <r>
      <rPr>
        <b/>
        <sz val="9"/>
        <rFont val="Calibri"/>
        <family val="2"/>
        <scheme val="minor"/>
      </rPr>
      <t xml:space="preserve">RD$20,803.8 millones </t>
    </r>
    <r>
      <rPr>
        <sz val="9"/>
        <rFont val="Calibri"/>
        <family val="2"/>
        <scheme val="minor"/>
      </rPr>
      <t xml:space="preserve">equivalente a 0.7%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</si>
  <si>
    <t xml:space="preserve"> ENERO - DICIEMBRE 2016</t>
  </si>
  <si>
    <t>*Cifras Preliminares.
Fecha de Registro: 8 de febrero del 2017.
Fuente: Sistema de Información de la Gestión Financiera (SIGEF).</t>
  </si>
  <si>
    <t>ENERO-DICIEMBRE 2017</t>
  </si>
  <si>
    <t>PRESUPUESTO REFORMULADO</t>
  </si>
  <si>
    <t>GASTOS (EXCLUYE LOS GASTOS POR CALAMIDAD PÚBLICA)</t>
  </si>
  <si>
    <r>
      <t>GASTOS POR CALAMIDAD P</t>
    </r>
    <r>
      <rPr>
        <b/>
        <sz val="11"/>
        <color theme="0"/>
        <rFont val="Calibri"/>
        <family val="2"/>
      </rPr>
      <t>ÚBLICA</t>
    </r>
  </si>
  <si>
    <t>TOTAL GASTO EJECUTADO</t>
  </si>
  <si>
    <t>0401-JUNTA CENTRAL ELECTORAL</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</si>
  <si>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</si>
  <si>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</si>
  <si>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</si>
  <si>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DICIEMBRE 2018</t>
  </si>
  <si>
    <t>0212 - MINISTERIO DE INDUSTRIA Y COMERCIO Y MIPYMES</t>
  </si>
  <si>
    <t>*Cifras Preliminares.
Fecha de Registro: 7 de febrero del 2019.
Fuente: Sistema de Información de la Gestión Financiera (SIGEF).</t>
  </si>
  <si>
    <t>DICIEMBRE 2019</t>
  </si>
  <si>
    <t>*Cifras Preliminares.
Fecha de Registro: 10 de febrero del 2020.
Fuente: Sistema de Información de la Gestión Financiera (SIGEF).</t>
  </si>
  <si>
    <t>ENERO-DICIEMBRE 2020</t>
  </si>
  <si>
    <t>PRESUPUESTO INICIAL*</t>
  </si>
  <si>
    <t>PRESUPUESTO VIGENTE**</t>
  </si>
  <si>
    <t>0102 - CÁMARA DE DIPUTADOS</t>
  </si>
  <si>
    <t>0208 - MINISTERIO DE DEPORTES Y RECREACIÓN</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</si>
  <si>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</si>
  <si>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</si>
  <si>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</si>
  <si>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</si>
  <si>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</si>
  <si>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 xml:space="preserve">Presupuesto Inicial </t>
  </si>
  <si>
    <t>Presupuesto vigente</t>
  </si>
  <si>
    <t>Ley No. 237-20</t>
  </si>
  <si>
    <t>01 - PODER LEGISLATIVO</t>
  </si>
  <si>
    <t>0101 - SENADO DE LA REPÚBLICA</t>
  </si>
  <si>
    <t>01 - CÁMARA  DE SENADORES</t>
  </si>
  <si>
    <t>0001 - SENADO DE LA REPÚBLICA DOMINICANA</t>
  </si>
  <si>
    <t>01 - CÁMARA DE DIPUTADOS</t>
  </si>
  <si>
    <t>0001 - CÁMARA DE DIPUTADOS</t>
  </si>
  <si>
    <t>02 - PODER EJECUTIVO</t>
  </si>
  <si>
    <t>01 - MINISTERIO ADMINISTRATIVO DE LA PRESIDENCIA</t>
  </si>
  <si>
    <t>0001 - SECRETARIADO ADMINISTRATIVO DE LA PRESIDENCIA</t>
  </si>
  <si>
    <t>0005 - GOBERNACIÓN  DEL EDIFICIO GUBERNAMENTAL JUAN PABLO DUARTE</t>
  </si>
  <si>
    <t>0009 - COMISIÓN PRESIDENCIAL DE APOYO AL DESARROLLO PROVINCIAL</t>
  </si>
  <si>
    <t>0010 - CONSEJO NACIONAL PARA EL CAMBIO CLIMÁTICO Y MECANISMO DE DESARROLLO LIMPIO</t>
  </si>
  <si>
    <t>0011 - DIRECCION GENERAL DE COMUNICACION</t>
  </si>
  <si>
    <t>0012 - CONSEJO NACIONAL DE DROGAS</t>
  </si>
  <si>
    <t>0014 - OFICINA DE CUSTODIA Y ADM. DE LOS BIENES INCAUTADOS Y DECOMISADOS</t>
  </si>
  <si>
    <t>0018 - COMISIÓN PERMANENTE DE EFEMÉRIDES PATRIA</t>
  </si>
  <si>
    <t>0024 - AUTORIDAD NACIONAL DE ASUNTOS MARÍTIMOS (ANAMAR)</t>
  </si>
  <si>
    <t>0029 - VICE PRESIDENCIA DE LA REPÚBLICA</t>
  </si>
  <si>
    <t>02 - GABINETE DE LA POLÍTICA SOCIAL</t>
  </si>
  <si>
    <t>0001 - GABINETE SOCIAL DE LA PRESIDENCIA</t>
  </si>
  <si>
    <t>0002 - COMUNIDAD DIGNA CONTRA LA POBREZA</t>
  </si>
  <si>
    <t>0003 - PLAN PRESIDENCIAL CONTRA LA POBREZA</t>
  </si>
  <si>
    <t>0004 - COMISION PRESIDENCIAL DE APOYO AL DESARROLLO BARRIAL</t>
  </si>
  <si>
    <t>0007 - PROGRESANDO CON SOLIDARIDAD</t>
  </si>
  <si>
    <t>0008 - ADMINISTRADORA DE SUBSIDIOS SOCIALES</t>
  </si>
  <si>
    <t>0009 - SISTEMA UNICO DE BENEFICIARIOS</t>
  </si>
  <si>
    <t>0010 - CONSEJO NACIONAL DE LA PERSONA ENVEJECIENTE</t>
  </si>
  <si>
    <t>0014 - COMEDORES ECONOMICOS DEL ESTADO</t>
  </si>
  <si>
    <t>0015 - DIRECCIÓN GENERAL DE DESARROLLO DE LA COMUNIDAD</t>
  </si>
  <si>
    <t>0016 - DIRECCION GENERAL DE DESARROLLO FRONTERIZO</t>
  </si>
  <si>
    <t>04 - CONTRALORIA GENERAL DE LA REPUBLICA</t>
  </si>
  <si>
    <t>0001 - CONTRALORIA GENERAL DE LA REPUBLICA</t>
  </si>
  <si>
    <t>05 - OFICINA DE INGENIEROS SUPERVISORES DE OBRAS DEL ESTADO</t>
  </si>
  <si>
    <t>0001 - OFICINA DE INGENIEROS SUPERVISORA DE OBRAS DEL ESTADO</t>
  </si>
  <si>
    <t>06 - MINISTERIO DE LA PRESIDENCIA</t>
  </si>
  <si>
    <t>0001 - MINISTERIO DE LA PRESIDENCIA</t>
  </si>
  <si>
    <t>0002 - DIRECCION GENERAL DE COMUNICACION</t>
  </si>
  <si>
    <t>0003 - DIRECCION DE LA INFORMACION ANALISIS Y PROGRAMACION ESTRATEGICA</t>
  </si>
  <si>
    <t>0004 - SERVICIO INTEGRAL DE EMERGENCIAS</t>
  </si>
  <si>
    <t>0005 - DESARROLLO TERRITORIAL Y DE COMUNIDADES</t>
  </si>
  <si>
    <t>0006 - CENTRO DE OPERACIONES DE EMERGENCIAS (COE)</t>
  </si>
  <si>
    <t>0007 - OFICINA PRESIDENCIAL DE TECNOLOGIA DE LA INFORMACION Y COMUNICACION</t>
  </si>
  <si>
    <t>0008 - DIRECCION GENERAL DE ETICA E INTEGRIDAD GUBERNAMENTAL</t>
  </si>
  <si>
    <t>0009 - DIRECCIÓN GENERAL DE PROYECTOS ESTRATÉGICOS Y ESPECIALES DE LA PRESIDENCIA DE LA REPÚBLICA (PROPEEP)</t>
  </si>
  <si>
    <t>0202 - MINISTERIO DE  INTERIOR Y POLICÍA</t>
  </si>
  <si>
    <t>01 - MINISTERIO DE INTERIOR Y POLICIA</t>
  </si>
  <si>
    <t>0001 - MINISTERIO DE INTERIOR Y POLICIA</t>
  </si>
  <si>
    <t>0002 - DIRECCIÓN GENERAL DE MIGRACIÓN</t>
  </si>
  <si>
    <t>0003 - INSTITUTO NACIONAL DE MIGRACION</t>
  </si>
  <si>
    <t>0004 - CUERPO DE BOMBEROS DE SANTO DOMINGO, DISTRITO NACIONAL</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</si>
  <si>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</si>
  <si>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</si>
  <si>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</si>
  <si>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</si>
  <si>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</si>
  <si>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</si>
  <si>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</si>
  <si>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POLICIA NACIONAL</t>
  </si>
  <si>
    <t>0002 - INSTITUTO POLICIAL DE EDUCACION</t>
  </si>
  <si>
    <t>0004 - DIRECCION CENTRAL  DE  POLICIA DE TURISMO</t>
  </si>
  <si>
    <t>0005 - DIRECCION GENERAL DE SEGURIDAD DE TRANSITO Y TRANSPORTE TERRESTRE (DIGESETT)</t>
  </si>
  <si>
    <t>0007 - DIRECCION GENERAL DE LA RESERVA DE LA POLICIA NACIONAL</t>
  </si>
  <si>
    <t>0008 - HOSPITAL GENERAL DOCENTE DE LA POLICIA NACIONAL</t>
  </si>
  <si>
    <t>0009 - COMITÉ DE RETIRO DE LA POLICIA NACIONAL</t>
  </si>
  <si>
    <t>01 - MINISTERIO DE DEFENSA</t>
  </si>
  <si>
    <t>0001 - MINISTERIO DE DEFENSA</t>
  </si>
  <si>
    <t>0002 - DIRECCION GENERAL DE ESCUELAS VOCACIONALES</t>
  </si>
  <si>
    <t>0003 - FOMENTO Y PRODUCCION CUNARIA</t>
  </si>
  <si>
    <t>0004 - INSTITUTO DE SEGURIDAD SOCIAL DE LAS FUERZAS ARMADAS</t>
  </si>
  <si>
    <t>0005 - HOSPITAL CENTRAL FUERZAS  ARMADAS</t>
  </si>
  <si>
    <t>0006 - INSTITUTO CARTOGRÁFICO MILITAR DE LAS FUERZAS ARMADAS</t>
  </si>
  <si>
    <t>0007 - ESC DE GRAD.DE COM.Y ESTADO MAYOR CONJ.'GRAL DE DIV. GREGORIO LUPERON'</t>
  </si>
  <si>
    <t>0008 - CÍRCULO DEPORTIVO DE LAS FUERZAS ARMADAS Y LA POLICIA NACIONAL</t>
  </si>
  <si>
    <t>0009 - INSTITUTO MILITAR DE LOS DERECHOS HUMANOS</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</si>
  <si>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</si>
  <si>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</si>
  <si>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</si>
  <si>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</si>
  <si>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</si>
  <si>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</si>
  <si>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</si>
  <si>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</si>
  <si>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</si>
  <si>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</si>
  <si>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</si>
  <si>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PROTECCION AMBIENTAL</t>
  </si>
  <si>
    <t>0031 - DIRECCIÓN GENERAL DE LA INDUSTRIA MILITAR DE LAS FUERZAS ARMADAS</t>
  </si>
  <si>
    <t>02 - EJERCITO DE LA  REPUBLICA DOMINICANA</t>
  </si>
  <si>
    <t>0001 - EJERCITO DE LA REPUBLICA DOMINICANA</t>
  </si>
  <si>
    <t>0002 - ACADEMIA MILITAR BATALLA DE LA CARRERA</t>
  </si>
  <si>
    <t>0003 - ESCUELA DE GRADUADOS DE ESTUDIOS MILITARES DEL EJERCITO DE REP. DOM.</t>
  </si>
  <si>
    <t>03 - ARMADA DE LA REPUBLICA DOMINICANA</t>
  </si>
  <si>
    <t>0001 - ARMADA DE LA REPUBLICA DOMINICANA</t>
  </si>
  <si>
    <t>0002 - DIRECCION GENERAL DE DRAGAS, PRESAS Y BALIZAMIENTO, M.G</t>
  </si>
  <si>
    <t>0003 - SERVICIOS DE PESCA</t>
  </si>
  <si>
    <t>04 - FUERZA AEREA DE LA REPUBLICA DOMINICANA</t>
  </si>
  <si>
    <t>0001 - FUERZA AEREA DE LA REPUBLICA DOMINICANA</t>
  </si>
  <si>
    <t>0002 - HOSPITAL MILITAR FAD DR RAMON DE LARA</t>
  </si>
  <si>
    <t>0003 - FORMACION Y CAPACITACION TECNICO PROFESIONAL (IMESA)</t>
  </si>
  <si>
    <t>01 - MINISTERIO DE RELACIONES EXTERIORES</t>
  </si>
  <si>
    <t>0001 - MINISTERIO DE RELACIONES EXTERIORES</t>
  </si>
  <si>
    <t>0002 - DIRECCION GENERAL DE PASAPORTES</t>
  </si>
  <si>
    <t>0003 - INSTITUTO DE EDUCACION SUPERIOR</t>
  </si>
  <si>
    <t>0004 - CONSEJO NACIONAL DE FRONTERAS</t>
  </si>
  <si>
    <t>0005 - COMISION NACIONAL DE NEGOCIACIONES  COMERCIALES (CNNC)</t>
  </si>
  <si>
    <t>01 - MINISTERIO DE HACIENDA</t>
  </si>
  <si>
    <t>0001 - MINISTERIO DE HACIENDA</t>
  </si>
  <si>
    <t>0002 - DIRECCION NACIONAL DE CATASTRO</t>
  </si>
  <si>
    <t>0003 - ADMINISTRACION GENERAL DE BIENES NACIONALES</t>
  </si>
  <si>
    <t>0004 - DIRECCION GENERAL DE CONTRATACIONES PUBLICAS</t>
  </si>
  <si>
    <t>0005 - DIRECCION GENERAL DE POLITICA Y LEGISLACION TRIBUTARIA</t>
  </si>
  <si>
    <t>0006 - CENTRO DE CAPACITACIÓN EN POLITICA Y GESTION FISCAL</t>
  </si>
  <si>
    <t>0007 - PROGRAMA DE ADMINISTRACION FINANCIERA INTEGRADA</t>
  </si>
  <si>
    <t>0008 - TESORERIA NACIONAL</t>
  </si>
  <si>
    <t>0009 - DIRECCIÓN GENERAL DE CONTABILIDAD GUBERNAMENTAL</t>
  </si>
  <si>
    <t>0010 - DIRECCION GENERAL  DE PRESUPUESTO</t>
  </si>
  <si>
    <t>0011 - DIRECCION GENERAL DE CREDITO PUBLICO</t>
  </si>
  <si>
    <t>0012 - DIRECCION GENERAL DE JUBILACIONES Y PENSIONES A CARGO DEL ESTADO</t>
  </si>
  <si>
    <t>01 - MINISTERIO DE EDUCACION</t>
  </si>
  <si>
    <t>0001 - MINISTERIO DE EDUCACION</t>
  </si>
  <si>
    <t>0002 - OFICINA DE COOPERACIÓN INTERNACIONAL (OCI)</t>
  </si>
  <si>
    <t>0004 - INSTITUTO NACIONAL DE EDUCACIÓN FISICA</t>
  </si>
  <si>
    <t>0005 - INSTITUTO NACIONAL DE BIENESTAR MAGISTERIAL</t>
  </si>
  <si>
    <t>0006 - INSTITUTO DOM. DE EVALUACIÓN E INVESTIGACIÓN DE LA CALIDAD EDUCATIVA</t>
  </si>
  <si>
    <t>0007 - INSTITUTO NACIONAL DE FORMACION Y CAPACITACION MAGISTERIAL</t>
  </si>
  <si>
    <t>0008 - INSTITUTO SUPERIOR DE FORMACION DOCENTE SALOME UREÑA</t>
  </si>
  <si>
    <t>0009 - INSTITUTO NACIONAL DE ATENCIÓN INTEGRAL A PRIMERA INFANCIA (INAIPI)</t>
  </si>
  <si>
    <t>0010 - INSTITUTO NACIONAL DE BIENESTAR ESTUDIANTIL (INABIE)</t>
  </si>
  <si>
    <t>01 - MINISTERIO DE SALUD PUBLICA Y ASISTENCIA SOCIAL</t>
  </si>
  <si>
    <t>0001 - MINISTERIO DE SALUD PUBLICA Y ASISTENCIA SOCIAL</t>
  </si>
  <si>
    <t>0002 - VICEMINISTERIO DE PLANIFICACION Y DESARROLLO</t>
  </si>
  <si>
    <t>0003 - VICEMINISTERIO DE LA GARANTIA DE LA CALIDAD DE LA ATENCION</t>
  </si>
  <si>
    <t>0004 - VICEMINISTERIO DE SALUD COLECTIVA</t>
  </si>
  <si>
    <t>0007 - CONSEJO NACIONAL PARA EL VIH SIDA</t>
  </si>
  <si>
    <t>0017 - PROGRAMA DE MEDICAMENTOS ESENCIALES</t>
  </si>
  <si>
    <t>0029 - COMISION PRESIDENCIAL DE POLITICA FARMACEUTICA NACIONAL</t>
  </si>
  <si>
    <t>0030 - PROGRAMA AMPLIADO DE INMUNIZACIÓN (PAI)</t>
  </si>
  <si>
    <t>01 - MINISTERIO DE DEPORTES Y RECREACIÓN</t>
  </si>
  <si>
    <t>0001 - MINISTERIO DE DEPORTES Y RECREACIÓN</t>
  </si>
  <si>
    <t>01 - MINISTERIO DE TRABAJO</t>
  </si>
  <si>
    <t>0001 - MINISTERIO DE TRABAJO</t>
  </si>
  <si>
    <t>01 - MINISTERIO DE AGRICULTURA</t>
  </si>
  <si>
    <t>0001 - MINISTERIO DE AGRICULTURA</t>
  </si>
  <si>
    <t>0002 - DIRECCION GENERAL DE GANADERIA</t>
  </si>
  <si>
    <t>0003 - OFICINA DE TRATADOS COMERCIALES AGRICOLAS</t>
  </si>
  <si>
    <t>0211 - MINISTERIO DE OBRAS PÚBLICAS Y COMUNICACIONES</t>
  </si>
  <si>
    <t>01 - MINISTERIO DE OBRAS PUBLICAS Y COMUNICACIONES</t>
  </si>
  <si>
    <t>0001 - MINISTERIO DE OBRAS PUBLICAS Y COMUNICACIONES</t>
  </si>
  <si>
    <t>0002 - DIRECCION GENERAL DE EMBELLECIMIENTO DE CARRETERAS Y AVENIDAS DE CIRCUNV.</t>
  </si>
  <si>
    <t>0003 - OFICINA PARA EL REORDENAMIENTO DEL TRANSPORTE</t>
  </si>
  <si>
    <t>0004 - OFICINA METROPOLITANA DE SERVICIOS DE AUTOBUSES</t>
  </si>
  <si>
    <t>0006 - OFICINA NAC. DE EVALUACIÓN SÍSMICA Y VULNERABILIDAD DE INFRAESTRUCTURA</t>
  </si>
  <si>
    <t>0009 - OFICINA NACIONAL DE METEOROLOGÍA</t>
  </si>
  <si>
    <t>0010 - COMISION PRESIDENCIAL PARA LA MODERNIZACION Y SEGURIDAD PORTUARIAS</t>
  </si>
  <si>
    <t>0212 - MINISTERIO DE INDUSTRIA, COMERCIO Y MIPYMES (MICM)</t>
  </si>
  <si>
    <t>01 - MINISTERIO DE INDUSTRIA, COMERCIO Y MIPYMES (MICM)</t>
  </si>
  <si>
    <t>0001 - MINISTERIO DE INDUSTRIA, COMERCIO y MIPYMES (MICM)</t>
  </si>
  <si>
    <t>0007 - INDUSTRIA NACIONAL DE LA AGUJA</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</si>
  <si>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</si>
  <si>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</si>
  <si>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</si>
  <si>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</si>
  <si>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</si>
  <si>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</si>
  <si>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</si>
  <si>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</si>
  <si>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</si>
  <si>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01 - MINISTERIO DE LA  MUJER</t>
  </si>
  <si>
    <t>0001 - MINISTERIO DE LA MUJER</t>
  </si>
  <si>
    <t>01 - MINISTERIO DE CULTURA</t>
  </si>
  <si>
    <t>0001 - MINISTERIO DE CULTURA</t>
  </si>
  <si>
    <t>0002 - ORQUESTA SINFÓNICA NACIONAL</t>
  </si>
  <si>
    <t>0003 - BIBLIOTECA NACIONAL PEDRO HENRÍQUEZ UREÑA</t>
  </si>
  <si>
    <t>0005 - DIRECCIÓN GENERAL DE BELLAS ARTES</t>
  </si>
  <si>
    <t>01 - MINISTERIO DE LA JUVENTUD</t>
  </si>
  <si>
    <t>0001 - MINISTERIO DE LA JUVENTUD</t>
  </si>
  <si>
    <t>01 - MINISTERIO DE MEDIO AMBIENTE Y REC. NAT.</t>
  </si>
  <si>
    <t>0001 - MINISTERIO  DE MEDIO AMBIENTE Y RECURSOS NATURALES</t>
  </si>
  <si>
    <t>0007 - UNIDAD TÉCNICA EJECUTORA DE PROYECTOS DE DESARROLLO AGROFORESTAL</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</si>
  <si>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</si>
  <si>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</si>
  <si>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</si>
  <si>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</si>
  <si>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TECNOLÓGICO SUPERIOR COMUNITARIO</t>
  </si>
  <si>
    <t>0004 - COMISION INTERNACIONAL ASESORA CIENCIA Y TECNOLOGIA</t>
  </si>
  <si>
    <t>0220 - MINISTERIO DE ECONOMÍA, PLANIFICACIÓN Y DESARROLLO</t>
  </si>
  <si>
    <t>01 - MINISTERIO DE ECONOMIA, PLANIFICACION Y DESARROLLO</t>
  </si>
  <si>
    <t>0001 - MINISTERIO DE ECONOMIA, PLANIFICACION Y DESARROLLO</t>
  </si>
  <si>
    <t>0005 - DIRECCION GENERAL DE COOPERACION MULTILATERAL</t>
  </si>
  <si>
    <t>0009 - OFICINA NACIONAL DE ESTADISTICAS</t>
  </si>
  <si>
    <t>0017 - GOBERNACION DEL EDIFICIO DE OFICINAS GUBERNAMENTALES</t>
  </si>
  <si>
    <t>0221 - MINISTERIO DE ADMINISTRACIÓN PÚBLICA</t>
  </si>
  <si>
    <t>01 - MINISTERIO DE ADMINISTRACION PUBLICA (MAP)</t>
  </si>
  <si>
    <t>0001 - MINISTERIO DE ADMINISTRACION PUBLICA</t>
  </si>
  <si>
    <t>0002 - INSTITUTO NACIONAL DE ADMINISTRACION PUBLICA</t>
  </si>
  <si>
    <t>01 - MINISTERIO DE ENERGIA Y MINAS</t>
  </si>
  <si>
    <t>0001 - MINISTERIO DE ENERGIA Y MINAS</t>
  </si>
  <si>
    <t>0002 - DIRECCION GENERAL DE MINERIA</t>
  </si>
  <si>
    <t>0004 - REMEDIACION AMBIENTAL MINA PUEBLO VIEJO</t>
  </si>
  <si>
    <t>01 - DEUDA PUBLICA Y OTRAS OPERACIONES FINANCIERAS</t>
  </si>
  <si>
    <t>0001 - MINISTERIO  DE HACIENDA (DEUDA PUBLICA)</t>
  </si>
  <si>
    <t>01 - ADM. DE OBLIGACIONES DEL TESORO</t>
  </si>
  <si>
    <t>0001 - MINISTERIO DE HACIENDA (OBLIGACIONES DEL TESORO)</t>
  </si>
  <si>
    <t>01 - PODER JUDICIAL</t>
  </si>
  <si>
    <t>0001 - CONSEJO DEL PODER JUDICIAL</t>
  </si>
  <si>
    <t>01 - JUNTA CENTRAL ELECTORAL</t>
  </si>
  <si>
    <t>0001 - JUNTA CENTRAL ELECTORAL</t>
  </si>
  <si>
    <t>01 - CAMARA DE CUENTAS</t>
  </si>
  <si>
    <t>0001 - CAMARA DE CUENTAS DE LA REPUBLICA DOMINICANA</t>
  </si>
  <si>
    <t>01 - TRIBUNAL CONSTITUCIONAL</t>
  </si>
  <si>
    <t>0001 - TRIBUNAL CONSTITUCIONAL</t>
  </si>
  <si>
    <t>01 - DEFENSOR DEL PUEBLO</t>
  </si>
  <si>
    <t>0001 - DEFENSOR DEL PUEBLO</t>
  </si>
  <si>
    <t>0405 - TRIBUNAL SUPERIOR  ELECTORAL (TSE)</t>
  </si>
  <si>
    <t>01 - TRIBUNAL SUPERIOR  ELECTORAL (TSE)</t>
  </si>
  <si>
    <t>0001 - TRIBUNAL SUPERIOR  ELECTORAL TSE</t>
  </si>
  <si>
    <t>Notas:</t>
  </si>
  <si>
    <t>Fecha de registro: 08 de febrero 2022.</t>
  </si>
  <si>
    <t>Diciembre 2022*</t>
  </si>
  <si>
    <t>Presupuesto Vigente</t>
  </si>
  <si>
    <t>Ley No. 345-21</t>
  </si>
  <si>
    <t>0031 - DIRECCION DE PRENSA DEL PRESIDENTE</t>
  </si>
  <si>
    <t>0032 - DIRECCION DE ESTRATEGIA Y COMUNICACION GUBERNAMENTAL</t>
  </si>
  <si>
    <t>0007 - PROGRAMA SUPÉRATE</t>
  </si>
  <si>
    <t>0005 - UNIDAD EJECUTORA PARA LA READECUACION DE BARRIOS  Y ENTORNOS (URBE)</t>
  </si>
  <si>
    <t>0010 - UNIDAD TECNICA EJECUTORA DE TITULACION DE TERRENOS DEL ESTADO</t>
  </si>
  <si>
    <t>0001 - FUERZA AEREA DE LA  REPUBLICA DOMINICANA</t>
  </si>
  <si>
    <t>0007 - INSTITUTO NACIONAL DE FORMACIÓN Y CAPACITACIÓN MAGISTERIAL</t>
  </si>
  <si>
    <t>0008 - INSTITUTO SUPERIOR DE FORMACIÓN DOCENTE  SALOME UREÑA</t>
  </si>
  <si>
    <t>0031 - CENTRO DE ATENCION INTEGRAL PARA LA DISCAPACIDAD (CAID)</t>
  </si>
  <si>
    <t>0002 - COMISIÓN HÍPICA NACIONAL</t>
  </si>
  <si>
    <t>0005 - DIRECCION EJECUTIVA DE LA COMISION DE FOMENTO A LA TECNIFICACION DEL SISTEMA NACIONAL DE RIEGO</t>
  </si>
  <si>
    <t>0003 - INSTITUTO TECNICO SUPERIOR COMUNITARIO</t>
  </si>
  <si>
    <t>0003 - OFICINA GUBERNAMENTAL DE TECNOLOGIA DE LA INFORMACION Y LA COMUNICACION (OGTIC)</t>
  </si>
  <si>
    <t>0223 - MINISTERIO DE LA VIVIENDA, HABITAT Y EDIFICACIONES (MIVHED)</t>
  </si>
  <si>
    <t>01 - MINISTERIO DE LA VIVIENDA, HABITAT Y EDIFICACIONES (MIVHED)</t>
  </si>
  <si>
    <t>0001 - MINISTERIO DE LA VIVIENDA, HABITAT Y EDIFICACIONES (MIVHED)</t>
  </si>
  <si>
    <t>1 - Poder Legislativo</t>
  </si>
  <si>
    <t>01 - CAMARA DE DIPUTADOS</t>
  </si>
  <si>
    <t>0001 - CAMARA DE DIPUTADOS</t>
  </si>
  <si>
    <t>2 - Poder Ejecutivo</t>
  </si>
  <si>
    <t>3 - Poder Judicial</t>
  </si>
  <si>
    <t>4 - Junta Central Electoral</t>
  </si>
  <si>
    <t>Fecha de registro: 20 de Febrero de 2023.</t>
  </si>
  <si>
    <t>Diciembre 2023*</t>
  </si>
  <si>
    <t>PRESUPUESTO VIGENTE</t>
  </si>
  <si>
    <t>Ley No. 366-22</t>
  </si>
  <si>
    <t>0033 - ECO5RD</t>
  </si>
  <si>
    <t>0006-DIRECCIÓN GENERAL DE MUSEOS</t>
  </si>
  <si>
    <t>0018-SISTEMA ÚNICO DE BENEFICIARIOS</t>
  </si>
  <si>
    <t>0998-ADMINISTRACION DE DEUDA PUBLICA Y ACTIVOS FINANCIEROS</t>
  </si>
  <si>
    <t>01-DEUDA PUBLICA Y OTRAS OPERACIONES FINANCIERAS</t>
  </si>
  <si>
    <t>0001-MINISTERIO  DE HACIENDA (DEUDA PUBLICA)</t>
  </si>
  <si>
    <t>0999-ADMINISTRACION DE OBLIGACIONES DEL TESORO NACIONAL</t>
  </si>
  <si>
    <t>01-ADM. DE OBLIGACIONES DEL TESORO</t>
  </si>
  <si>
    <t>0001-MINISTERIO DE HACIENDA (OBLIGACIONES DEL TESORO)</t>
  </si>
  <si>
    <t>0406-OFICINA NACIONAL DE DEFENSA PUBLICA</t>
  </si>
  <si>
    <t>01-OFICINA NACIONAL DE DEFENSA PUBLICA</t>
  </si>
  <si>
    <t>0001-OFICINA NACIONAL DE DEFENSA PUBLICA</t>
  </si>
  <si>
    <t>Fecha de registro: 06 de febrero del 2024.</t>
  </si>
  <si>
    <t>Diciembre 2024</t>
  </si>
  <si>
    <t>PRESUPUESTO</t>
  </si>
  <si>
    <t>Ley No. 80-23</t>
  </si>
  <si>
    <t>VIGENTE</t>
  </si>
  <si>
    <t>0034 - DIRECCIÓN NACIONAL DE CONTROL DE DROGAS (DNCD)</t>
  </si>
  <si>
    <t>0003 - DIRECCIÓN GENERAL DE COMUNIDADES FRONTERIZAS</t>
  </si>
  <si>
    <t>0009 - ESCUELA DE GRADUADOS EN DERECHOS HUMANOS Y DERECHO INTERNACIONAL HUMANITARIO</t>
  </si>
  <si>
    <t>0032 - CUERPO DE SEGURIDAD PRESIDENCIAL (CUSEP)</t>
  </si>
  <si>
    <t>0004 - PRIMER REGIMIENTO DE LA GUARDIA PRESIDENCIAL</t>
  </si>
  <si>
    <t>04 - FUERZA AEREA DE LA  REPUBLICA DOMINICANA</t>
  </si>
  <si>
    <t>0011 - CENTRO DE ATENCIÓN INTEGRAL PARA LA DISCAPACIDAD (CAID)</t>
  </si>
  <si>
    <t>0032 - DIRECCIÓN GENERAL DE MEDICAMENTOS, ALIMENTOS Y PRODUCTOS SANITARIOS (DIGEMAPS)</t>
  </si>
  <si>
    <t>0003 - DIRECCION DEL COMISIONADO NACIONAL DE BEISBOL</t>
  </si>
  <si>
    <t>0006 - CONSEJO NACIONAL DE PRODUCCIÓN PECUARIA (CONAPROPE)</t>
  </si>
  <si>
    <t>0007 - CONSEJO NACIONAL PARA LA REGLAMENTACIÓN Y FOMENTO DE LA INDUSTRIA LECHERA</t>
  </si>
  <si>
    <t>0011 - JUNTA DE AVIACIÓN CIVIL</t>
  </si>
  <si>
    <t>0006 - DIRECCIÓN GENERAL DE MUSEOS</t>
  </si>
  <si>
    <t>0018 - SISTEMA ÚNICO DE BENEFICIARIOS</t>
  </si>
  <si>
    <t>01 - TRIBUNAL SUPERIOR  ELECTORAL ( TSE)</t>
  </si>
  <si>
    <t>0406 - OFICINA NACIONAL DE DEFENSA PUBLICA</t>
  </si>
  <si>
    <t>01 - OFICINA NACIONAL DE DEFENSA PUBLICA</t>
  </si>
  <si>
    <t>0001 - OFICINA NACIONAL DE DEFENSA PUBLICA</t>
  </si>
  <si>
    <t>Fecha de registro: 07 de febrero del 2025.</t>
  </si>
  <si>
    <t>*Cifras Preliminares</t>
  </si>
  <si>
    <t>0012 - DIRECCION DE INFRAESTRUCTURA ESCOLAR</t>
  </si>
  <si>
    <t>0028 - UNIVERSIDAD NACIONAL PARA LA DEFENSA GENERAL JUAN PABLO DUARTE Y DIEZ (UNADE)</t>
  </si>
  <si>
    <t>0002 - INSTITUTO POLICIAL DE EDUCACION SUPERIOR</t>
  </si>
  <si>
    <t>Ley No. 80-24</t>
  </si>
  <si>
    <t>0007 - GABINETE DE POLITICA MEDIOAMBIENTAL Y DESARROLLO FISICO</t>
  </si>
  <si>
    <t>0009 - COMISION PRESIDENCIAL DE APOYO AL DESARROLLO PROVINCIAL</t>
  </si>
  <si>
    <t>0018 - COMISION PERMANENTE DE EFEMERIDES PATRIA</t>
  </si>
  <si>
    <t>0024 - AUTORIDAD NACIONAL DE ASUNTOS MARITIMOS (ANAMAR)</t>
  </si>
  <si>
    <t>0029 - VICE PRESIDENCIA DE LA REPUBLICA</t>
  </si>
  <si>
    <t>02 - GABINETE DE LA POLITICA SOCIAL</t>
  </si>
  <si>
    <t>0004 - COMISIÓN PRESIDENCIAL DE APOYO AL DESARROLLO BARRIAL</t>
  </si>
  <si>
    <t>0011 - FONDO DE PROMOCIÓN A LAS INICIATIVAS COMUNITARIAS</t>
  </si>
  <si>
    <t>0014 - COMEDORES ECONÓMICOS DEL ESTADO</t>
  </si>
  <si>
    <t>*Cifras Preliminares.
Fecha de Registro: 16 de febrero del 2018.
Fuente: Sistema de Información de la Gestión Financiera (SIGEF).</t>
  </si>
  <si>
    <t>Junio 2025*</t>
  </si>
  <si>
    <t>Fecha de registro: 15 de julio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</si>
</sst>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 _€_-;\-* #,##0.00\ _€_-;_-* &quot;-&quot;??\ _€_-;_-@_-"/>
    <numFmt numFmtId="166" formatCode="_(* #,##0.0_);_(* \(#,##0.0\);_(* &quot;-&quot;??_);_(@_)"/>
    <numFmt numFmtId="167" formatCode="_ * #,##0.00_ ;_ * \-#,##0.00_ ;_ * &quot;-&quot;??_ ;_ @_ "/>
    <numFmt numFmtId="168" formatCode="_-* #,##0.0_-;\-* #,##0.0_-;_-* &quot;-&quot;??_-;_-@_-"/>
    <numFmt numFmtId="169" formatCode="_(* #,##0_);_(* \(#,##0\);_(* &quot;-&quot;??_);_(@_)"/>
    <numFmt numFmtId="170" formatCode="[$-10409]#,##0.0;\(#,##0.0\)"/>
    <numFmt numFmtId="171" formatCode="#,##0.00000000_);\(#,##0.00000000\)"/>
    <numFmt numFmtId="172" formatCode="_(* #,##0.0_);_(* \(#,##0.0\);_(* &quot;-&quot;?_);_(@_)"/>
    <numFmt numFmtId="173" formatCode="_(#,##0.0000000000000,,_);_(* \(#,##0.000000000000000000\);_(* &quot;-&quot;??_);_(@_)"/>
    <numFmt numFmtId="174" formatCode="_(#,##0.0,,_);_(* \(#,##0.000000\);_(* &quot;-&quot;??_);_(@_)"/>
    <numFmt numFmtId="175" formatCode="_(* #,##0.000000_);_(* \(#,##0.000000\);_(* &quot;-&quot;??????_);_(@_)"/>
    <numFmt numFmtId="176" formatCode="_-* #,##0_-;\-* #,##0_-;_-* &quot;-&quot;??_-;_-@_-"/>
    <numFmt numFmtId="177" formatCode="_-* #,##0.0_-;\-* #,##0.0_-;_-* &quot;-&quot;?_-;_-@_-"/>
    <numFmt numFmtId="178" formatCode="_(* #,##0.0,,_);_(* \(#,##0.0,,\);_(* &quot;-&quot;??_);_(@_)"/>
    <numFmt numFmtId="179" formatCode="#,##0.0,,"/>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sz val="10"/>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sz val="11"/>
      <color rgb="FF3D3D3D"/>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u/>
      <sz val="9"/>
      <name val="Calibri"/>
      <family val="2"/>
      <scheme val="minor"/>
    </font>
    <font>
      <b/>
      <sz val="9"/>
      <name val="Calibri"/>
      <family val="2"/>
      <scheme val="minor"/>
    </font>
    <font>
      <b/>
      <sz val="11"/>
      <color theme="0"/>
      <name val="Calibri"/>
      <family val="2"/>
    </font>
    <font>
      <sz val="8"/>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s>
  <cellStyleXfs count="7">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367">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0" fillId="0" borderId="0" xfId="0" applyAlignment="1">
      <alignment vertical="top" wrapText="1"/>
    </xf>
    <xf numFmtId="166" fontId="0" fillId="0" borderId="0" xfId="0" applyNumberFormat="1" applyAlignment="1">
      <alignment vertical="top" wrapText="1"/>
    </xf>
    <xf numFmtId="164" fontId="5" fillId="0" borderId="0" xfId="1" applyFont="1" applyFill="1" applyBorder="1" applyAlignment="1">
      <alignment horizontal="center" vertical="top" wrapText="1" readingOrder="1"/>
    </xf>
    <xf numFmtId="0" fontId="5"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8" fontId="0" fillId="0" borderId="0" xfId="1" applyNumberFormat="1" applyFont="1"/>
    <xf numFmtId="168" fontId="5" fillId="0" borderId="0" xfId="1" applyNumberFormat="1" applyFont="1" applyFill="1" applyBorder="1" applyAlignment="1">
      <alignment horizontal="center" vertical="top" wrapText="1" readingOrder="1"/>
    </xf>
    <xf numFmtId="168" fontId="2" fillId="4" borderId="4" xfId="1" applyNumberFormat="1" applyFont="1" applyFill="1" applyBorder="1" applyAlignment="1">
      <alignment horizontal="center" vertical="center"/>
    </xf>
    <xf numFmtId="168" fontId="0" fillId="0" borderId="0" xfId="1" applyNumberFormat="1" applyFont="1" applyAlignment="1">
      <alignment horizontal="right"/>
    </xf>
    <xf numFmtId="168" fontId="0" fillId="0" borderId="0" xfId="1" applyNumberFormat="1" applyFont="1" applyAlignment="1">
      <alignment horizontal="right" vertical="center"/>
    </xf>
    <xf numFmtId="168" fontId="8" fillId="0" borderId="0" xfId="0" applyNumberFormat="1" applyFont="1" applyAlignment="1">
      <alignment horizontal="left" vertical="top" wrapText="1"/>
    </xf>
    <xf numFmtId="168" fontId="9" fillId="0" borderId="0" xfId="1" applyNumberFormat="1" applyFont="1" applyAlignment="1">
      <alignment vertical="top" wrapText="1"/>
    </xf>
    <xf numFmtId="168" fontId="0" fillId="0" borderId="0" xfId="1" applyNumberFormat="1" applyFont="1" applyAlignment="1">
      <alignment vertical="center"/>
    </xf>
    <xf numFmtId="164" fontId="8" fillId="0" borderId="5" xfId="1" applyFont="1" applyBorder="1" applyAlignment="1">
      <alignment horizontal="left" vertical="top" wrapText="1"/>
    </xf>
    <xf numFmtId="168" fontId="2" fillId="3" borderId="2" xfId="1" applyNumberFormat="1"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165" fontId="0" fillId="0" borderId="0" xfId="0" applyNumberFormat="1"/>
    <xf numFmtId="0" fontId="8" fillId="0" borderId="0" xfId="0" applyFont="1" applyAlignment="1">
      <alignment horizontal="left" vertical="top" wrapText="1"/>
    </xf>
    <xf numFmtId="0" fontId="8" fillId="0" borderId="0" xfId="0" applyFont="1"/>
    <xf numFmtId="166" fontId="2" fillId="4" borderId="2" xfId="3" applyNumberFormat="1" applyFont="1" applyFill="1" applyBorder="1" applyAlignment="1">
      <alignment horizontal="center" vertical="center"/>
    </xf>
    <xf numFmtId="166" fontId="2" fillId="3" borderId="2" xfId="3" applyNumberFormat="1" applyFont="1" applyFill="1" applyBorder="1" applyAlignment="1">
      <alignment horizontal="center" vertical="center"/>
    </xf>
    <xf numFmtId="43" fontId="0" fillId="0" borderId="0" xfId="3" applyFont="1" applyBorder="1"/>
    <xf numFmtId="166" fontId="0" fillId="0" borderId="0" xfId="0" applyNumberFormat="1"/>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right"/>
    </xf>
    <xf numFmtId="0" fontId="3" fillId="0" borderId="0" xfId="0" applyFont="1"/>
    <xf numFmtId="0" fontId="0" fillId="0" borderId="0" xfId="0" applyAlignment="1">
      <alignment wrapText="1"/>
    </xf>
    <xf numFmtId="166" fontId="0" fillId="0" borderId="0" xfId="0" applyNumberFormat="1" applyAlignment="1">
      <alignment wrapText="1"/>
    </xf>
    <xf numFmtId="166" fontId="0" fillId="0" borderId="0" xfId="3" applyNumberFormat="1" applyFont="1" applyBorder="1"/>
    <xf numFmtId="166" fontId="2" fillId="3" borderId="4" xfId="3" applyNumberFormat="1" applyFont="1" applyFill="1" applyBorder="1" applyAlignment="1">
      <alignment horizontal="center" vertical="center"/>
    </xf>
    <xf numFmtId="166" fontId="0" fillId="0" borderId="0" xfId="3" applyNumberFormat="1" applyFont="1" applyBorder="1" applyAlignment="1"/>
    <xf numFmtId="166" fontId="0" fillId="0" borderId="0" xfId="3" applyNumberFormat="1" applyFont="1" applyBorder="1" applyAlignment="1">
      <alignment wrapText="1"/>
    </xf>
    <xf numFmtId="0" fontId="13" fillId="0" borderId="0" xfId="0" applyFont="1"/>
    <xf numFmtId="43" fontId="14" fillId="0" borderId="0" xfId="0" applyNumberFormat="1" applyFont="1" applyAlignment="1">
      <alignment horizontal="left" vertical="top" wrapText="1" readingOrder="1"/>
    </xf>
    <xf numFmtId="0" fontId="1" fillId="0" borderId="0" xfId="4"/>
    <xf numFmtId="0" fontId="1" fillId="0" borderId="0" xfId="4" applyAlignment="1">
      <alignment readingOrder="1"/>
    </xf>
    <xf numFmtId="43" fontId="14" fillId="0" borderId="0" xfId="4" applyNumberFormat="1" applyFont="1" applyAlignment="1">
      <alignment horizontal="left" vertical="top" wrapText="1" readingOrder="1"/>
    </xf>
    <xf numFmtId="43" fontId="14" fillId="0" borderId="0" xfId="4" applyNumberFormat="1" applyFont="1" applyAlignment="1">
      <alignment horizontal="left" vertical="top" readingOrder="1"/>
    </xf>
    <xf numFmtId="0" fontId="8" fillId="0" borderId="0" xfId="0" applyFont="1" applyAlignment="1">
      <alignment readingOrder="1"/>
    </xf>
    <xf numFmtId="0" fontId="1" fillId="0" borderId="0" xfId="0" applyFont="1"/>
    <xf numFmtId="43" fontId="1" fillId="0" borderId="0" xfId="0" applyNumberFormat="1" applyFont="1"/>
    <xf numFmtId="0" fontId="2" fillId="2" borderId="2" xfId="0" applyFont="1" applyFill="1" applyBorder="1" applyAlignment="1">
      <alignment horizontal="left" vertical="center" readingOrder="1"/>
    </xf>
    <xf numFmtId="0" fontId="1" fillId="0" borderId="0" xfId="4" applyAlignment="1">
      <alignment horizontal="left" indent="1" readingOrder="1"/>
    </xf>
    <xf numFmtId="0" fontId="1" fillId="5" borderId="0" xfId="4" applyFill="1"/>
    <xf numFmtId="0" fontId="1" fillId="5" borderId="0" xfId="4" applyFill="1" applyAlignment="1">
      <alignment horizontal="left" indent="1" readingOrder="1"/>
    </xf>
    <xf numFmtId="0" fontId="16" fillId="0" borderId="0" xfId="0" applyFont="1"/>
    <xf numFmtId="43" fontId="16" fillId="0" borderId="0" xfId="3" applyFont="1" applyFill="1" applyBorder="1"/>
    <xf numFmtId="166" fontId="16" fillId="0" borderId="0" xfId="0" applyNumberFormat="1" applyFont="1"/>
    <xf numFmtId="0" fontId="17" fillId="0" borderId="0" xfId="0" applyFont="1" applyAlignment="1">
      <alignment vertical="top" wrapText="1" readingOrder="1"/>
    </xf>
    <xf numFmtId="0" fontId="18" fillId="0" borderId="0" xfId="0" applyFont="1" applyAlignment="1">
      <alignment horizontal="left" vertical="top" wrapText="1" indent="1" readingOrder="1"/>
    </xf>
    <xf numFmtId="0" fontId="16" fillId="0" borderId="0" xfId="0" applyFont="1" applyAlignment="1">
      <alignment horizontal="left" vertical="center"/>
    </xf>
    <xf numFmtId="0" fontId="18" fillId="0" borderId="0" xfId="0" applyFont="1" applyAlignment="1">
      <alignment horizontal="left" vertical="center" wrapText="1" indent="1" readingOrder="1"/>
    </xf>
    <xf numFmtId="171" fontId="16" fillId="0" borderId="0" xfId="0" applyNumberFormat="1" applyFont="1"/>
    <xf numFmtId="167" fontId="16" fillId="0" borderId="0" xfId="2" applyFont="1" applyFill="1" applyBorder="1"/>
    <xf numFmtId="172" fontId="16" fillId="0" borderId="0" xfId="0" applyNumberFormat="1" applyFont="1"/>
    <xf numFmtId="39" fontId="0" fillId="0" borderId="0" xfId="0" applyNumberFormat="1"/>
    <xf numFmtId="166" fontId="3" fillId="0" borderId="0" xfId="2" applyNumberFormat="1" applyFont="1"/>
    <xf numFmtId="167" fontId="5" fillId="0" borderId="0" xfId="2" applyFont="1" applyFill="1" applyBorder="1" applyAlignment="1">
      <alignment vertical="center" wrapText="1" readingOrder="1"/>
    </xf>
    <xf numFmtId="167" fontId="5" fillId="0" borderId="0" xfId="2" applyFont="1" applyFill="1" applyBorder="1" applyAlignment="1">
      <alignment horizontal="right" vertical="center" wrapText="1" readingOrder="1"/>
    </xf>
    <xf numFmtId="173" fontId="16" fillId="0" borderId="0" xfId="0" applyNumberFormat="1" applyFont="1"/>
    <xf numFmtId="0" fontId="14" fillId="0" borderId="0" xfId="0" applyFont="1" applyAlignment="1">
      <alignment vertical="center" wrapText="1" readingOrder="1"/>
    </xf>
    <xf numFmtId="0" fontId="15" fillId="0" borderId="0" xfId="0" applyFont="1" applyAlignment="1">
      <alignment vertical="center" wrapText="1" readingOrder="1"/>
    </xf>
    <xf numFmtId="174" fontId="16" fillId="0" borderId="0" xfId="0" applyNumberFormat="1" applyFont="1"/>
    <xf numFmtId="174" fontId="14" fillId="0" borderId="0" xfId="0" applyNumberFormat="1" applyFont="1" applyAlignment="1">
      <alignment vertical="center" wrapText="1" readingOrder="1"/>
    </xf>
    <xf numFmtId="175" fontId="16" fillId="0" borderId="0" xfId="0" applyNumberFormat="1" applyFont="1"/>
    <xf numFmtId="167" fontId="16" fillId="0" borderId="0" xfId="2" applyFont="1" applyFill="1" applyBorder="1" applyAlignment="1">
      <alignment vertical="center"/>
    </xf>
    <xf numFmtId="166" fontId="3" fillId="0" borderId="10" xfId="3" applyNumberFormat="1" applyFont="1" applyBorder="1" applyAlignment="1">
      <alignment horizontal="right"/>
    </xf>
    <xf numFmtId="0" fontId="16" fillId="0" borderId="0" xfId="0" applyFont="1" applyAlignment="1">
      <alignment horizontal="left" indent="1"/>
    </xf>
    <xf numFmtId="0" fontId="19" fillId="0" borderId="0" xfId="0" applyFont="1"/>
    <xf numFmtId="174" fontId="0" fillId="0" borderId="0" xfId="2" applyNumberFormat="1" applyFont="1"/>
    <xf numFmtId="43" fontId="9" fillId="0" borderId="0" xfId="0" applyNumberFormat="1" applyFont="1" applyAlignment="1">
      <alignment vertical="top" wrapText="1"/>
    </xf>
    <xf numFmtId="43" fontId="2" fillId="4" borderId="4" xfId="3" applyFont="1" applyFill="1" applyBorder="1" applyAlignment="1">
      <alignment horizontal="center" vertical="center"/>
    </xf>
    <xf numFmtId="43" fontId="0" fillId="0" borderId="0" xfId="3" applyFont="1"/>
    <xf numFmtId="43" fontId="3" fillId="0" borderId="0" xfId="0" applyNumberFormat="1" applyFont="1"/>
    <xf numFmtId="0" fontId="3" fillId="0" borderId="0" xfId="0" applyFont="1" applyAlignment="1">
      <alignment horizontal="left" indent="1"/>
    </xf>
    <xf numFmtId="0" fontId="0" fillId="0" borderId="0" xfId="0" applyAlignment="1">
      <alignment horizontal="left" indent="2"/>
    </xf>
    <xf numFmtId="166"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8" fontId="0" fillId="0" borderId="0" xfId="5" applyNumberFormat="1" applyFont="1"/>
    <xf numFmtId="164" fontId="0" fillId="0" borderId="0" xfId="5" applyFont="1"/>
    <xf numFmtId="164" fontId="9" fillId="0" borderId="0" xfId="5" applyFont="1" applyAlignment="1">
      <alignment vertical="top" wrapText="1"/>
    </xf>
    <xf numFmtId="168" fontId="9" fillId="0" borderId="0" xfId="5" applyNumberFormat="1" applyFont="1" applyAlignment="1">
      <alignment vertical="top" wrapText="1"/>
    </xf>
    <xf numFmtId="172" fontId="9" fillId="0" borderId="0" xfId="0" applyNumberFormat="1" applyFont="1" applyAlignment="1">
      <alignment vertical="top" wrapText="1"/>
    </xf>
    <xf numFmtId="164" fontId="0" fillId="0" borderId="0" xfId="5" applyFont="1" applyAlignment="1">
      <alignment vertical="top" wrapText="1"/>
    </xf>
    <xf numFmtId="164" fontId="8" fillId="0" borderId="0" xfId="5" applyFont="1" applyBorder="1" applyAlignment="1">
      <alignment horizontal="left" vertical="top" wrapText="1"/>
    </xf>
    <xf numFmtId="164" fontId="8" fillId="0" borderId="5" xfId="5" applyFont="1" applyBorder="1" applyAlignment="1">
      <alignment horizontal="left" vertical="top" wrapText="1"/>
    </xf>
    <xf numFmtId="168" fontId="2" fillId="4" borderId="6"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Border="1"/>
    <xf numFmtId="168" fontId="2" fillId="4" borderId="2" xfId="5" applyNumberFormat="1" applyFont="1" applyFill="1" applyBorder="1" applyAlignment="1">
      <alignment horizontal="center" vertical="center"/>
    </xf>
    <xf numFmtId="168" fontId="2" fillId="4" borderId="6" xfId="5" applyNumberFormat="1" applyFont="1" applyFill="1" applyBorder="1" applyAlignment="1">
      <alignment horizontal="center" vertical="center"/>
    </xf>
    <xf numFmtId="168" fontId="2" fillId="4" borderId="7" xfId="5" applyNumberFormat="1" applyFont="1" applyFill="1" applyBorder="1" applyAlignment="1">
      <alignment horizontal="center" vertical="center"/>
    </xf>
    <xf numFmtId="168" fontId="2" fillId="4" borderId="4" xfId="5" applyNumberFormat="1" applyFont="1" applyFill="1" applyBorder="1" applyAlignment="1">
      <alignment horizontal="center" vertical="center"/>
    </xf>
    <xf numFmtId="168" fontId="2" fillId="3" borderId="4" xfId="5" applyNumberFormat="1" applyFont="1" applyFill="1" applyBorder="1" applyAlignment="1">
      <alignment horizontal="center" vertical="center"/>
    </xf>
    <xf numFmtId="168" fontId="2" fillId="3" borderId="2" xfId="5" applyNumberFormat="1" applyFont="1" applyFill="1" applyBorder="1" applyAlignment="1">
      <alignment horizontal="center" vertical="center"/>
    </xf>
    <xf numFmtId="168" fontId="0" fillId="0" borderId="0" xfId="5" applyNumberFormat="1" applyFont="1" applyAlignment="1">
      <alignment horizontal="right"/>
    </xf>
    <xf numFmtId="0" fontId="2" fillId="4" borderId="6" xfId="0" applyFont="1" applyFill="1" applyBorder="1" applyAlignment="1">
      <alignment horizontal="center" vertical="center"/>
    </xf>
    <xf numFmtId="164" fontId="2" fillId="4" borderId="7" xfId="5" applyFont="1" applyFill="1" applyBorder="1" applyAlignment="1">
      <alignment horizontal="center" vertical="center"/>
    </xf>
    <xf numFmtId="164" fontId="2" fillId="4" borderId="4" xfId="5" applyFont="1" applyFill="1" applyBorder="1" applyAlignment="1">
      <alignment horizontal="center" vertical="center"/>
    </xf>
    <xf numFmtId="164" fontId="2" fillId="4" borderId="6" xfId="5" applyFont="1" applyFill="1" applyBorder="1" applyAlignment="1">
      <alignment horizontal="center" vertical="center"/>
    </xf>
    <xf numFmtId="164" fontId="5" fillId="0" borderId="0" xfId="5" applyFont="1" applyFill="1" applyBorder="1" applyAlignment="1">
      <alignment horizontal="center" vertical="top" wrapText="1" readingOrder="1"/>
    </xf>
    <xf numFmtId="168" fontId="5" fillId="0" borderId="0" xfId="5" applyNumberFormat="1" applyFont="1" applyFill="1" applyBorder="1" applyAlignment="1">
      <alignment horizontal="center" vertical="top" wrapText="1" readingOrder="1"/>
    </xf>
    <xf numFmtId="168" fontId="8" fillId="0" borderId="5" xfId="1" applyNumberFormat="1" applyFont="1" applyBorder="1" applyAlignment="1">
      <alignment horizontal="left" vertical="top" wrapText="1"/>
    </xf>
    <xf numFmtId="176" fontId="0" fillId="0" borderId="0" xfId="1" applyNumberFormat="1" applyFont="1"/>
    <xf numFmtId="0" fontId="2" fillId="8" borderId="4" xfId="0" applyFont="1" applyFill="1" applyBorder="1" applyAlignment="1">
      <alignment horizontal="center" vertical="center"/>
    </xf>
    <xf numFmtId="168" fontId="2" fillId="8" borderId="4" xfId="1" applyNumberFormat="1" applyFont="1" applyFill="1" applyBorder="1" applyAlignment="1">
      <alignment horizontal="center" vertical="center"/>
    </xf>
    <xf numFmtId="168" fontId="2" fillId="9" borderId="4" xfId="1" applyNumberFormat="1" applyFont="1" applyFill="1" applyBorder="1" applyAlignment="1">
      <alignment horizontal="center" vertical="center"/>
    </xf>
    <xf numFmtId="168" fontId="0" fillId="0" borderId="0" xfId="0" applyNumberFormat="1"/>
    <xf numFmtId="168" fontId="2" fillId="8" borderId="4" xfId="0" applyNumberFormat="1" applyFont="1" applyFill="1" applyBorder="1" applyAlignment="1">
      <alignment horizontal="center" vertical="center"/>
    </xf>
    <xf numFmtId="168"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168" fontId="3" fillId="0" borderId="0" xfId="0" applyNumberFormat="1" applyFont="1"/>
    <xf numFmtId="0" fontId="8" fillId="0" borderId="0" xfId="0" applyFont="1" applyAlignment="1">
      <alignment vertical="top" wrapText="1"/>
    </xf>
    <xf numFmtId="168" fontId="5" fillId="0" borderId="0" xfId="1" applyNumberFormat="1" applyFont="1" applyFill="1" applyBorder="1" applyAlignment="1">
      <alignment vertical="top" wrapText="1" readingOrder="1"/>
    </xf>
    <xf numFmtId="177" fontId="0" fillId="0" borderId="0" xfId="0" applyNumberFormat="1"/>
    <xf numFmtId="164" fontId="0" fillId="0" borderId="0" xfId="0" applyNumberFormat="1"/>
    <xf numFmtId="168" fontId="5" fillId="0" borderId="0" xfId="1" applyNumberFormat="1" applyFont="1" applyFill="1" applyBorder="1" applyAlignment="1">
      <alignment vertical="center" wrapText="1" readingOrder="1"/>
    </xf>
    <xf numFmtId="164" fontId="9" fillId="0" borderId="0" xfId="1" applyFont="1" applyBorder="1" applyAlignment="1">
      <alignment vertical="top" wrapText="1"/>
    </xf>
    <xf numFmtId="168" fontId="0" fillId="0" borderId="0" xfId="1" applyNumberFormat="1" applyFont="1" applyBorder="1"/>
    <xf numFmtId="164" fontId="9" fillId="0" borderId="0" xfId="0" applyNumberFormat="1" applyFont="1" applyAlignment="1">
      <alignment vertical="top" wrapText="1"/>
    </xf>
    <xf numFmtId="177" fontId="3" fillId="0" borderId="0" xfId="0" applyNumberFormat="1" applyFont="1"/>
    <xf numFmtId="168" fontId="8" fillId="0" borderId="0" xfId="1" applyNumberFormat="1" applyFont="1" applyBorder="1" applyAlignment="1">
      <alignment horizontal="left" vertical="top" wrapText="1"/>
    </xf>
    <xf numFmtId="164" fontId="3" fillId="0" borderId="0" xfId="0" applyNumberFormat="1" applyFont="1"/>
    <xf numFmtId="168" fontId="0" fillId="0" borderId="0" xfId="1" applyNumberFormat="1" applyFont="1" applyBorder="1" applyAlignment="1">
      <alignment vertical="center"/>
    </xf>
    <xf numFmtId="164" fontId="0" fillId="0" borderId="0" xfId="1" applyFont="1" applyAlignment="1">
      <alignment horizontal="right" vertical="center"/>
    </xf>
    <xf numFmtId="0" fontId="0" fillId="0" borderId="0" xfId="0" applyAlignment="1">
      <alignment vertical="top"/>
    </xf>
    <xf numFmtId="178" fontId="1" fillId="0" borderId="0" xfId="3" applyNumberFormat="1" applyFont="1" applyAlignment="1">
      <alignment horizontal="center"/>
    </xf>
    <xf numFmtId="178" fontId="3" fillId="0" borderId="0" xfId="1" applyNumberFormat="1" applyFont="1" applyAlignment="1">
      <alignment horizontal="right" vertical="center"/>
    </xf>
    <xf numFmtId="178" fontId="0" fillId="0" borderId="0" xfId="1" applyNumberFormat="1" applyFont="1" applyAlignment="1">
      <alignment horizontal="right" vertical="center"/>
    </xf>
    <xf numFmtId="178" fontId="0" fillId="0" borderId="0" xfId="0" applyNumberFormat="1"/>
    <xf numFmtId="178" fontId="3" fillId="0" borderId="0" xfId="0" applyNumberFormat="1" applyFont="1"/>
    <xf numFmtId="178" fontId="2" fillId="4" borderId="4" xfId="1" applyNumberFormat="1" applyFont="1" applyFill="1" applyBorder="1" applyAlignment="1">
      <alignment horizontal="right" vertical="center"/>
    </xf>
    <xf numFmtId="178" fontId="0" fillId="0" borderId="0" xfId="1" applyNumberFormat="1" applyFont="1" applyAlignment="1">
      <alignment vertical="center"/>
    </xf>
    <xf numFmtId="178" fontId="0" fillId="0" borderId="0" xfId="1" applyNumberFormat="1" applyFont="1" applyBorder="1" applyAlignment="1">
      <alignment vertical="center"/>
    </xf>
    <xf numFmtId="178" fontId="2" fillId="3" borderId="4" xfId="1" applyNumberFormat="1" applyFont="1" applyFill="1" applyBorder="1" applyAlignment="1">
      <alignment horizontal="right" vertical="center"/>
    </xf>
    <xf numFmtId="178" fontId="0" fillId="0" borderId="0" xfId="1" applyNumberFormat="1" applyFont="1"/>
    <xf numFmtId="178" fontId="3" fillId="0" borderId="0" xfId="3" applyNumberFormat="1" applyFont="1" applyAlignment="1">
      <alignment horizontal="center"/>
    </xf>
    <xf numFmtId="178" fontId="1" fillId="0" borderId="0" xfId="1" applyNumberFormat="1" applyFont="1" applyAlignment="1">
      <alignment horizontal="right" vertical="center"/>
    </xf>
    <xf numFmtId="174" fontId="2" fillId="3" borderId="4" xfId="1" applyNumberFormat="1" applyFont="1" applyFill="1" applyBorder="1" applyAlignment="1">
      <alignment horizontal="right" vertical="center"/>
    </xf>
    <xf numFmtId="0" fontId="3" fillId="0" borderId="10" xfId="0" applyFont="1" applyBorder="1" applyAlignment="1">
      <alignment horizontal="left" vertical="center"/>
    </xf>
    <xf numFmtId="178" fontId="3" fillId="0" borderId="10" xfId="1" applyNumberFormat="1" applyFont="1" applyBorder="1" applyAlignment="1">
      <alignment horizontal="right" vertical="center"/>
    </xf>
    <xf numFmtId="178" fontId="2" fillId="4" borderId="11" xfId="1" applyNumberFormat="1" applyFont="1" applyFill="1" applyBorder="1" applyAlignment="1">
      <alignment horizontal="right" vertical="center"/>
    </xf>
    <xf numFmtId="0" fontId="0" fillId="0" borderId="0" xfId="0" applyAlignment="1">
      <alignment horizontal="left" vertical="center" indent="3"/>
    </xf>
    <xf numFmtId="0" fontId="3" fillId="0" borderId="0" xfId="0" applyFont="1" applyAlignment="1">
      <alignment horizontal="left" vertical="center" indent="2"/>
    </xf>
    <xf numFmtId="178" fontId="3" fillId="0" borderId="0" xfId="3" applyNumberFormat="1" applyFont="1" applyAlignment="1">
      <alignment horizontal="right"/>
    </xf>
    <xf numFmtId="178" fontId="1" fillId="0" borderId="0" xfId="3" applyNumberFormat="1" applyFont="1" applyAlignment="1">
      <alignment horizontal="right"/>
    </xf>
    <xf numFmtId="178" fontId="3" fillId="0" borderId="0" xfId="0" applyNumberFormat="1" applyFont="1" applyAlignment="1">
      <alignment horizontal="right"/>
    </xf>
    <xf numFmtId="178" fontId="3" fillId="0" borderId="0" xfId="1" applyNumberFormat="1" applyFont="1" applyAlignment="1">
      <alignment horizontal="right"/>
    </xf>
    <xf numFmtId="178" fontId="0" fillId="0" borderId="0" xfId="1" applyNumberFormat="1" applyFont="1" applyAlignment="1">
      <alignment horizontal="right"/>
    </xf>
    <xf numFmtId="178" fontId="0" fillId="0" borderId="0" xfId="1" applyNumberFormat="1" applyFont="1" applyAlignment="1">
      <alignment horizontal="left" indent="1"/>
    </xf>
    <xf numFmtId="178" fontId="0" fillId="0" borderId="0" xfId="0" applyNumberFormat="1" applyAlignment="1">
      <alignment horizontal="right"/>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4" borderId="2" xfId="3" applyFont="1" applyFill="1" applyBorder="1" applyAlignment="1">
      <alignment horizontal="center" vertical="center"/>
    </xf>
    <xf numFmtId="168" fontId="2" fillId="3" borderId="3" xfId="1" applyNumberFormat="1" applyFont="1" applyFill="1" applyBorder="1" applyAlignment="1">
      <alignment vertical="center" wrapText="1"/>
    </xf>
    <xf numFmtId="168" fontId="2" fillId="3" borderId="8" xfId="1" applyNumberFormat="1" applyFont="1" applyFill="1" applyBorder="1" applyAlignment="1">
      <alignment horizontal="center" vertical="center" wrapText="1"/>
    </xf>
    <xf numFmtId="0" fontId="3" fillId="0" borderId="0" xfId="0" applyFont="1" applyAlignment="1">
      <alignment horizontal="left" indent="3"/>
    </xf>
    <xf numFmtId="0" fontId="0" fillId="0" borderId="0" xfId="0" applyAlignment="1">
      <alignment horizontal="left" indent="4"/>
    </xf>
    <xf numFmtId="0" fontId="3" fillId="0" borderId="0" xfId="0" applyFont="1" applyAlignment="1">
      <alignment horizontal="left" vertical="center" indent="1"/>
    </xf>
    <xf numFmtId="0" fontId="8" fillId="0" borderId="0" xfId="0" applyFont="1" applyAlignment="1">
      <alignment vertical="top"/>
    </xf>
    <xf numFmtId="178" fontId="3" fillId="0" borderId="0" xfId="1" applyNumberFormat="1" applyFont="1" applyAlignment="1">
      <alignment horizontal="left" indent="1"/>
    </xf>
    <xf numFmtId="178" fontId="3" fillId="0" borderId="0" xfId="1" applyNumberFormat="1" applyFont="1" applyBorder="1" applyAlignment="1">
      <alignment horizontal="right" vertical="center"/>
    </xf>
    <xf numFmtId="178" fontId="0" fillId="0" borderId="0" xfId="1" applyNumberFormat="1" applyFont="1" applyBorder="1" applyAlignment="1">
      <alignment horizontal="right" vertical="center"/>
    </xf>
    <xf numFmtId="178" fontId="1" fillId="0" borderId="0" xfId="3" applyNumberFormat="1" applyFont="1" applyBorder="1" applyAlignment="1">
      <alignment horizontal="center"/>
    </xf>
    <xf numFmtId="178" fontId="1" fillId="0" borderId="0" xfId="3" applyNumberFormat="1" applyFont="1" applyBorder="1" applyAlignment="1">
      <alignment horizontal="right"/>
    </xf>
    <xf numFmtId="178" fontId="3" fillId="0" borderId="0" xfId="1" applyNumberFormat="1" applyFont="1" applyBorder="1" applyAlignment="1">
      <alignment horizontal="right"/>
    </xf>
    <xf numFmtId="0" fontId="3" fillId="0" borderId="5" xfId="0" applyFont="1" applyBorder="1" applyAlignment="1">
      <alignment horizontal="left" vertical="center"/>
    </xf>
    <xf numFmtId="178" fontId="3" fillId="0" borderId="5" xfId="1" applyNumberFormat="1" applyFont="1" applyBorder="1" applyAlignment="1">
      <alignment horizontal="right" vertical="center"/>
    </xf>
    <xf numFmtId="178" fontId="0" fillId="0" borderId="0" xfId="1" applyNumberFormat="1" applyFont="1" applyBorder="1" applyAlignment="1">
      <alignment horizontal="right"/>
    </xf>
    <xf numFmtId="178" fontId="0" fillId="0" borderId="0" xfId="3" applyNumberFormat="1" applyFont="1" applyAlignment="1">
      <alignment horizontal="right"/>
    </xf>
    <xf numFmtId="164" fontId="8" fillId="0" borderId="0" xfId="1" applyFont="1" applyBorder="1" applyAlignment="1">
      <alignment vertical="top" wrapText="1"/>
    </xf>
    <xf numFmtId="0" fontId="0" fillId="0" borderId="0" xfId="0" applyAlignment="1">
      <alignment horizontal="center"/>
    </xf>
    <xf numFmtId="0" fontId="3" fillId="0" borderId="0" xfId="0" applyFont="1" applyAlignment="1">
      <alignment horizontal="center"/>
    </xf>
    <xf numFmtId="164" fontId="0" fillId="0" borderId="0" xfId="1" applyFont="1" applyAlignment="1">
      <alignment horizontal="center"/>
    </xf>
    <xf numFmtId="172" fontId="0" fillId="0" borderId="0" xfId="0" applyNumberFormat="1" applyAlignment="1">
      <alignment horizontal="center"/>
    </xf>
    <xf numFmtId="164" fontId="3" fillId="0" borderId="0" xfId="1" applyFont="1" applyAlignment="1">
      <alignment horizontal="right"/>
    </xf>
    <xf numFmtId="43" fontId="0" fillId="0" borderId="0" xfId="0" applyNumberFormat="1" applyAlignment="1">
      <alignment horizontal="left" indent="1"/>
    </xf>
    <xf numFmtId="178" fontId="3" fillId="0" borderId="10" xfId="1" applyNumberFormat="1" applyFont="1" applyFill="1" applyBorder="1" applyAlignment="1">
      <alignment horizontal="right" vertical="center"/>
    </xf>
    <xf numFmtId="178" fontId="3" fillId="0" borderId="0" xfId="1" applyNumberFormat="1" applyFont="1" applyFill="1" applyAlignment="1">
      <alignment horizontal="right" vertical="center"/>
    </xf>
    <xf numFmtId="178" fontId="0" fillId="0" borderId="0" xfId="1" applyNumberFormat="1" applyFont="1" applyFill="1" applyAlignment="1">
      <alignment horizontal="left" indent="1"/>
    </xf>
    <xf numFmtId="179" fontId="0" fillId="0" borderId="0" xfId="0" applyNumberFormat="1"/>
    <xf numFmtId="179" fontId="2" fillId="3" borderId="2" xfId="3" applyNumberFormat="1" applyFont="1" applyFill="1" applyBorder="1" applyAlignment="1">
      <alignment horizontal="center" vertical="center"/>
    </xf>
    <xf numFmtId="179" fontId="2" fillId="4" borderId="4" xfId="3" applyNumberFormat="1" applyFont="1" applyFill="1" applyBorder="1" applyAlignment="1">
      <alignment horizontal="center" vertical="center"/>
    </xf>
    <xf numFmtId="179" fontId="2" fillId="4" borderId="7" xfId="3" applyNumberFormat="1" applyFont="1" applyFill="1" applyBorder="1" applyAlignment="1">
      <alignment horizontal="center" vertical="center"/>
    </xf>
    <xf numFmtId="179" fontId="2" fillId="4" borderId="6" xfId="3" applyNumberFormat="1" applyFont="1" applyFill="1" applyBorder="1" applyAlignment="1">
      <alignment horizontal="center" vertical="center"/>
    </xf>
    <xf numFmtId="179" fontId="2" fillId="4" borderId="2" xfId="3" applyNumberFormat="1" applyFont="1" applyFill="1" applyBorder="1" applyAlignment="1">
      <alignment horizontal="center" vertical="center"/>
    </xf>
    <xf numFmtId="179" fontId="0" fillId="0" borderId="0" xfId="0" applyNumberFormat="1" applyAlignment="1">
      <alignment horizontal="right"/>
    </xf>
    <xf numFmtId="166" fontId="0" fillId="0" borderId="0" xfId="0" applyNumberFormat="1" applyAlignment="1">
      <alignment horizontal="right"/>
    </xf>
    <xf numFmtId="179" fontId="2" fillId="3" borderId="2" xfId="3" applyNumberFormat="1" applyFont="1" applyFill="1" applyBorder="1" applyAlignment="1">
      <alignment horizontal="right" vertical="center"/>
    </xf>
    <xf numFmtId="179" fontId="2" fillId="4" borderId="4" xfId="3" applyNumberFormat="1" applyFont="1" applyFill="1" applyBorder="1" applyAlignment="1">
      <alignment horizontal="right" vertical="center"/>
    </xf>
    <xf numFmtId="179" fontId="2" fillId="4" borderId="7" xfId="3" applyNumberFormat="1" applyFont="1" applyFill="1" applyBorder="1" applyAlignment="1">
      <alignment horizontal="right" vertical="center"/>
    </xf>
    <xf numFmtId="179" fontId="2" fillId="4" borderId="6" xfId="3" applyNumberFormat="1" applyFont="1" applyFill="1" applyBorder="1" applyAlignment="1">
      <alignment horizontal="right" vertical="center"/>
    </xf>
    <xf numFmtId="179" fontId="2" fillId="4" borderId="2" xfId="3" applyNumberFormat="1" applyFont="1" applyFill="1" applyBorder="1" applyAlignment="1">
      <alignment horizontal="right" vertical="center"/>
    </xf>
    <xf numFmtId="166" fontId="2" fillId="3" borderId="2" xfId="3" applyNumberFormat="1" applyFont="1" applyFill="1" applyBorder="1" applyAlignment="1">
      <alignment horizontal="right" vertical="center"/>
    </xf>
    <xf numFmtId="166" fontId="2" fillId="4" borderId="4" xfId="3" applyNumberFormat="1" applyFont="1" applyFill="1" applyBorder="1" applyAlignment="1">
      <alignment horizontal="right" vertical="center"/>
    </xf>
    <xf numFmtId="166" fontId="2" fillId="4" borderId="7" xfId="3" applyNumberFormat="1" applyFont="1" applyFill="1" applyBorder="1" applyAlignment="1">
      <alignment horizontal="right" vertical="center"/>
    </xf>
    <xf numFmtId="166" fontId="2" fillId="4" borderId="6" xfId="3"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79" fontId="0" fillId="0" borderId="0" xfId="3" applyNumberFormat="1" applyFont="1" applyBorder="1" applyAlignment="1"/>
    <xf numFmtId="179" fontId="0" fillId="0" borderId="0" xfId="3" applyNumberFormat="1" applyFont="1" applyBorder="1" applyAlignment="1">
      <alignment horizontal="right"/>
    </xf>
    <xf numFmtId="166" fontId="0" fillId="0" borderId="0" xfId="3" applyNumberFormat="1" applyFont="1" applyBorder="1" applyAlignment="1">
      <alignment horizontal="right"/>
    </xf>
    <xf numFmtId="179" fontId="0" fillId="0" borderId="0" xfId="3" applyNumberFormat="1" applyFont="1" applyBorder="1"/>
    <xf numFmtId="179" fontId="0" fillId="0" borderId="0" xfId="0" applyNumberFormat="1" applyAlignment="1">
      <alignment wrapText="1"/>
    </xf>
    <xf numFmtId="179" fontId="0" fillId="0" borderId="0" xfId="0" applyNumberFormat="1" applyAlignment="1">
      <alignment horizontal="right" wrapText="1"/>
    </xf>
    <xf numFmtId="166" fontId="0" fillId="0" borderId="0" xfId="0" applyNumberFormat="1" applyAlignment="1">
      <alignment horizontal="right" wrapText="1"/>
    </xf>
    <xf numFmtId="179" fontId="2" fillId="3" borderId="2" xfId="3" applyNumberFormat="1" applyFont="1" applyFill="1" applyBorder="1" applyAlignment="1">
      <alignment horizontal="right"/>
    </xf>
    <xf numFmtId="179" fontId="2" fillId="4" borderId="4" xfId="3" applyNumberFormat="1" applyFont="1" applyFill="1" applyBorder="1" applyAlignment="1">
      <alignment horizontal="right"/>
    </xf>
    <xf numFmtId="179" fontId="2" fillId="4" borderId="7" xfId="3" applyNumberFormat="1" applyFont="1" applyFill="1" applyBorder="1" applyAlignment="1">
      <alignment horizontal="right"/>
    </xf>
    <xf numFmtId="179" fontId="2" fillId="4" borderId="6" xfId="3" applyNumberFormat="1" applyFont="1" applyFill="1" applyBorder="1" applyAlignment="1">
      <alignment horizontal="right"/>
    </xf>
    <xf numFmtId="179" fontId="2" fillId="4" borderId="2" xfId="3" applyNumberFormat="1" applyFont="1" applyFill="1" applyBorder="1" applyAlignment="1">
      <alignment horizontal="right"/>
    </xf>
    <xf numFmtId="0" fontId="0" fillId="0" borderId="0" xfId="0" applyAlignment="1">
      <alignment horizontal="right" wrapText="1"/>
    </xf>
    <xf numFmtId="166" fontId="2" fillId="3" borderId="2" xfId="3" applyNumberFormat="1" applyFont="1" applyFill="1" applyBorder="1" applyAlignment="1">
      <alignment horizontal="right"/>
    </xf>
    <xf numFmtId="166" fontId="2" fillId="4" borderId="4" xfId="3" applyNumberFormat="1" applyFont="1" applyFill="1" applyBorder="1" applyAlignment="1">
      <alignment horizontal="right"/>
    </xf>
    <xf numFmtId="166" fontId="2" fillId="4" borderId="7" xfId="3" applyNumberFormat="1" applyFont="1" applyFill="1" applyBorder="1" applyAlignment="1">
      <alignment horizontal="right"/>
    </xf>
    <xf numFmtId="166" fontId="2" fillId="4" borderId="6" xfId="3" applyNumberFormat="1" applyFont="1" applyFill="1" applyBorder="1" applyAlignment="1">
      <alignment horizontal="right"/>
    </xf>
    <xf numFmtId="166" fontId="2" fillId="4" borderId="2" xfId="3" applyNumberFormat="1" applyFont="1" applyFill="1" applyBorder="1" applyAlignment="1">
      <alignment horizontal="right"/>
    </xf>
    <xf numFmtId="179" fontId="2" fillId="3" borderId="4" xfId="3" applyNumberFormat="1" applyFont="1" applyFill="1" applyBorder="1" applyAlignment="1">
      <alignment horizontal="center" vertical="center"/>
    </xf>
    <xf numFmtId="179" fontId="0" fillId="0" borderId="0" xfId="0" applyNumberFormat="1" applyAlignment="1">
      <alignment horizontal="center"/>
    </xf>
    <xf numFmtId="179" fontId="0" fillId="0" borderId="0" xfId="3" applyNumberFormat="1" applyFont="1" applyBorder="1" applyAlignment="1">
      <alignment wrapText="1"/>
    </xf>
    <xf numFmtId="179" fontId="0" fillId="0" borderId="0" xfId="0" applyNumberFormat="1" applyAlignment="1">
      <alignment horizontal="center" wrapText="1"/>
    </xf>
    <xf numFmtId="179" fontId="5" fillId="0" borderId="0" xfId="0" applyNumberFormat="1" applyFont="1" applyAlignment="1">
      <alignment horizontal="right" readingOrder="1"/>
    </xf>
    <xf numFmtId="179" fontId="5" fillId="0" borderId="0" xfId="0" applyNumberFormat="1" applyFont="1" applyAlignment="1">
      <alignment horizontal="right" wrapText="1" readingOrder="1"/>
    </xf>
    <xf numFmtId="179" fontId="5" fillId="0" borderId="0" xfId="3" applyNumberFormat="1" applyFont="1" applyFill="1" applyBorder="1" applyAlignment="1">
      <alignment horizontal="right" wrapText="1" readingOrder="1"/>
    </xf>
    <xf numFmtId="179" fontId="2" fillId="3" borderId="4" xfId="3" applyNumberFormat="1" applyFont="1" applyFill="1" applyBorder="1" applyAlignment="1">
      <alignment horizontal="right"/>
    </xf>
    <xf numFmtId="166" fontId="2" fillId="3" borderId="4" xfId="3" applyNumberFormat="1" applyFont="1" applyFill="1" applyBorder="1" applyAlignment="1">
      <alignment horizontal="right"/>
    </xf>
    <xf numFmtId="166" fontId="5" fillId="0" borderId="0" xfId="0" applyNumberFormat="1" applyFont="1" applyAlignment="1">
      <alignment horizontal="right" wrapText="1" readingOrder="1"/>
    </xf>
    <xf numFmtId="166" fontId="1" fillId="0" borderId="0" xfId="4" applyNumberFormat="1" applyAlignment="1">
      <alignment horizontal="right" readingOrder="1"/>
    </xf>
    <xf numFmtId="166" fontId="1" fillId="0" borderId="0" xfId="4" applyNumberFormat="1" applyAlignment="1">
      <alignment horizontal="right"/>
    </xf>
    <xf numFmtId="0" fontId="1" fillId="0" borderId="0" xfId="4" applyAlignment="1">
      <alignment horizontal="right"/>
    </xf>
    <xf numFmtId="179" fontId="5" fillId="0" borderId="0" xfId="4" applyNumberFormat="1" applyFont="1" applyAlignment="1">
      <alignment horizontal="right" readingOrder="1"/>
    </xf>
    <xf numFmtId="179" fontId="5" fillId="0" borderId="0" xfId="4" applyNumberFormat="1" applyFont="1" applyAlignment="1">
      <alignment horizontal="right" wrapText="1" readingOrder="1"/>
    </xf>
    <xf numFmtId="166" fontId="5" fillId="0" borderId="0" xfId="4" applyNumberFormat="1" applyFont="1" applyAlignment="1">
      <alignment horizontal="right" wrapText="1" readingOrder="1"/>
    </xf>
    <xf numFmtId="179" fontId="2" fillId="3" borderId="2" xfId="3" applyNumberFormat="1" applyFont="1" applyFill="1" applyBorder="1" applyAlignment="1">
      <alignment horizontal="right" readingOrder="1"/>
    </xf>
    <xf numFmtId="166" fontId="2" fillId="3" borderId="2" xfId="3" applyNumberFormat="1" applyFont="1" applyFill="1" applyBorder="1" applyAlignment="1">
      <alignment horizontal="right" readingOrder="1"/>
    </xf>
    <xf numFmtId="166" fontId="5" fillId="0" borderId="0" xfId="4" applyNumberFormat="1" applyFont="1" applyAlignment="1">
      <alignment horizontal="right" readingOrder="1"/>
    </xf>
    <xf numFmtId="0" fontId="16" fillId="0" borderId="0" xfId="0" applyFont="1" applyAlignment="1">
      <alignment horizontal="right"/>
    </xf>
    <xf numFmtId="179" fontId="16" fillId="0" borderId="0" xfId="3" applyNumberFormat="1" applyFont="1" applyFill="1" applyBorder="1" applyAlignment="1">
      <alignment horizontal="right"/>
    </xf>
    <xf numFmtId="170" fontId="17" fillId="0" borderId="0" xfId="0" applyNumberFormat="1" applyFont="1" applyAlignment="1">
      <alignment horizontal="right" wrapText="1" readingOrder="1"/>
    </xf>
    <xf numFmtId="169" fontId="0" fillId="0" borderId="0" xfId="0" applyNumberFormat="1" applyAlignment="1">
      <alignment horizontal="right"/>
    </xf>
    <xf numFmtId="166" fontId="17" fillId="0" borderId="0" xfId="0" applyNumberFormat="1" applyFont="1" applyAlignment="1">
      <alignment horizontal="right" wrapText="1" readingOrder="1"/>
    </xf>
    <xf numFmtId="179" fontId="3" fillId="0" borderId="0" xfId="3" applyNumberFormat="1" applyFont="1" applyAlignment="1">
      <alignment horizontal="right"/>
    </xf>
    <xf numFmtId="179" fontId="0" fillId="0" borderId="0" xfId="3" applyNumberFormat="1" applyFont="1" applyAlignment="1">
      <alignment horizontal="right"/>
    </xf>
    <xf numFmtId="166" fontId="16" fillId="0" borderId="0" xfId="3" applyNumberFormat="1" applyFont="1" applyFill="1" applyBorder="1" applyAlignment="1">
      <alignment horizontal="right"/>
    </xf>
    <xf numFmtId="166" fontId="20" fillId="3" borderId="2" xfId="3" applyNumberFormat="1" applyFont="1" applyFill="1" applyBorder="1" applyAlignment="1">
      <alignment horizontal="right" vertical="center"/>
    </xf>
    <xf numFmtId="166" fontId="0" fillId="0" borderId="0" xfId="3" applyNumberFormat="1" applyFont="1" applyAlignment="1">
      <alignment horizontal="right"/>
    </xf>
    <xf numFmtId="166" fontId="0" fillId="0" borderId="9" xfId="3" applyNumberFormat="1" applyFont="1" applyBorder="1" applyAlignment="1">
      <alignment horizontal="right"/>
    </xf>
    <xf numFmtId="179" fontId="3" fillId="0" borderId="0" xfId="0" applyNumberFormat="1" applyFont="1"/>
    <xf numFmtId="179" fontId="3" fillId="0" borderId="0" xfId="0" applyNumberFormat="1" applyFont="1" applyAlignment="1">
      <alignment horizontal="right"/>
    </xf>
    <xf numFmtId="43" fontId="0" fillId="0" borderId="0" xfId="0" applyNumberFormat="1" applyAlignment="1">
      <alignment horizontal="right"/>
    </xf>
    <xf numFmtId="43" fontId="2" fillId="3" borderId="2" xfId="3" applyFont="1" applyFill="1" applyBorder="1" applyAlignment="1">
      <alignment horizontal="right" vertical="center"/>
    </xf>
    <xf numFmtId="43" fontId="2" fillId="4" borderId="4" xfId="3" applyFont="1" applyFill="1" applyBorder="1" applyAlignment="1">
      <alignment horizontal="right" vertical="center"/>
    </xf>
    <xf numFmtId="43" fontId="2" fillId="4" borderId="7" xfId="3" applyFont="1" applyFill="1" applyBorder="1" applyAlignment="1">
      <alignment horizontal="right" vertical="center"/>
    </xf>
    <xf numFmtId="43" fontId="2" fillId="4" borderId="6" xfId="3" applyFont="1" applyFill="1" applyBorder="1" applyAlignment="1">
      <alignment horizontal="right" vertical="center"/>
    </xf>
    <xf numFmtId="43" fontId="2" fillId="4" borderId="2" xfId="3" applyFont="1" applyFill="1" applyBorder="1" applyAlignment="1">
      <alignment horizontal="right" vertical="center"/>
    </xf>
    <xf numFmtId="179" fontId="3" fillId="0" borderId="0" xfId="5" applyNumberFormat="1" applyFont="1" applyAlignment="1">
      <alignment horizontal="right"/>
    </xf>
    <xf numFmtId="179" fontId="3" fillId="0" borderId="0" xfId="5" applyNumberFormat="1" applyFont="1"/>
    <xf numFmtId="179" fontId="0" fillId="0" borderId="0" xfId="5" applyNumberFormat="1" applyFont="1" applyAlignment="1">
      <alignment horizontal="right"/>
    </xf>
    <xf numFmtId="179" fontId="0" fillId="0" borderId="0" xfId="5" applyNumberFormat="1" applyFont="1"/>
    <xf numFmtId="179" fontId="2" fillId="3" borderId="4" xfId="5" applyNumberFormat="1" applyFont="1" applyFill="1" applyBorder="1" applyAlignment="1">
      <alignment horizontal="right" vertical="center"/>
    </xf>
    <xf numFmtId="179" fontId="2" fillId="4" borderId="4" xfId="5" applyNumberFormat="1" applyFont="1" applyFill="1" applyBorder="1" applyAlignment="1">
      <alignment horizontal="right" vertical="center"/>
    </xf>
    <xf numFmtId="179" fontId="2" fillId="4" borderId="7" xfId="5" applyNumberFormat="1" applyFont="1" applyFill="1" applyBorder="1" applyAlignment="1">
      <alignment horizontal="right" vertical="center"/>
    </xf>
    <xf numFmtId="179" fontId="2" fillId="4" borderId="6" xfId="5" applyNumberFormat="1" applyFont="1" applyFill="1" applyBorder="1" applyAlignment="1">
      <alignment horizontal="right" vertical="center"/>
    </xf>
    <xf numFmtId="179" fontId="2" fillId="4" borderId="2" xfId="5" applyNumberFormat="1" applyFont="1" applyFill="1" applyBorder="1" applyAlignment="1">
      <alignment horizontal="right" vertical="center"/>
    </xf>
    <xf numFmtId="168" fontId="0" fillId="0" borderId="0" xfId="0" applyNumberFormat="1" applyAlignment="1">
      <alignment horizontal="right"/>
    </xf>
    <xf numFmtId="168" fontId="3" fillId="0" borderId="0" xfId="1" applyNumberFormat="1" applyFont="1" applyAlignment="1">
      <alignment horizontal="right"/>
    </xf>
    <xf numFmtId="168" fontId="2" fillId="3" borderId="4" xfId="1" applyNumberFormat="1" applyFont="1" applyFill="1" applyBorder="1" applyAlignment="1">
      <alignment horizontal="right"/>
    </xf>
    <xf numFmtId="168" fontId="2" fillId="8" borderId="4" xfId="1" applyNumberFormat="1" applyFont="1" applyFill="1" applyBorder="1" applyAlignment="1">
      <alignment horizontal="right"/>
    </xf>
    <xf numFmtId="168" fontId="2" fillId="9" borderId="4" xfId="1" applyNumberFormat="1" applyFont="1" applyFill="1" applyBorder="1" applyAlignment="1">
      <alignment horizontal="right"/>
    </xf>
    <xf numFmtId="164" fontId="0" fillId="0" borderId="0" xfId="1" applyFont="1" applyAlignment="1">
      <alignment horizontal="right"/>
    </xf>
    <xf numFmtId="168" fontId="2" fillId="3" borderId="2" xfId="1" applyNumberFormat="1" applyFont="1" applyFill="1" applyBorder="1" applyAlignment="1">
      <alignment horizontal="right"/>
    </xf>
    <xf numFmtId="164" fontId="2" fillId="4" borderId="4" xfId="1" applyFont="1" applyFill="1" applyBorder="1" applyAlignment="1">
      <alignment horizontal="right"/>
    </xf>
    <xf numFmtId="168" fontId="2" fillId="8" borderId="4" xfId="0" applyNumberFormat="1" applyFont="1" applyFill="1" applyBorder="1" applyAlignment="1">
      <alignment horizontal="right"/>
    </xf>
    <xf numFmtId="179" fontId="3" fillId="0" borderId="0" xfId="1" applyNumberFormat="1" applyFont="1" applyAlignment="1">
      <alignment horizontal="right"/>
    </xf>
    <xf numFmtId="179" fontId="0" fillId="0" borderId="0" xfId="1" applyNumberFormat="1" applyFont="1" applyAlignment="1">
      <alignment horizontal="right"/>
    </xf>
    <xf numFmtId="179" fontId="2" fillId="3" borderId="4" xfId="1" applyNumberFormat="1" applyFont="1" applyFill="1" applyBorder="1" applyAlignment="1">
      <alignment horizontal="right"/>
    </xf>
    <xf numFmtId="179" fontId="2" fillId="4" borderId="4" xfId="1" applyNumberFormat="1" applyFont="1" applyFill="1" applyBorder="1" applyAlignment="1">
      <alignment horizontal="right"/>
    </xf>
    <xf numFmtId="179" fontId="2" fillId="8" borderId="4" xfId="1" applyNumberFormat="1" applyFont="1" applyFill="1" applyBorder="1" applyAlignment="1">
      <alignment horizontal="right"/>
    </xf>
    <xf numFmtId="179" fontId="2" fillId="3" borderId="4" xfId="1" applyNumberFormat="1" applyFont="1" applyFill="1" applyBorder="1" applyAlignment="1">
      <alignment horizontal="right" vertical="center"/>
    </xf>
    <xf numFmtId="179" fontId="2" fillId="9" borderId="4" xfId="1" applyNumberFormat="1" applyFont="1" applyFill="1" applyBorder="1" applyAlignment="1">
      <alignment horizontal="right"/>
    </xf>
    <xf numFmtId="179" fontId="2" fillId="9" borderId="4" xfId="1" applyNumberFormat="1" applyFont="1" applyFill="1" applyBorder="1" applyAlignment="1">
      <alignment horizontal="center"/>
    </xf>
    <xf numFmtId="179" fontId="2" fillId="8" borderId="4" xfId="0" applyNumberFormat="1" applyFont="1" applyFill="1" applyBorder="1" applyAlignment="1">
      <alignment horizontal="center"/>
    </xf>
    <xf numFmtId="179" fontId="0" fillId="0" borderId="0" xfId="1" applyNumberFormat="1" applyFont="1" applyAlignment="1">
      <alignment horizontal="right" vertical="center"/>
    </xf>
    <xf numFmtId="179" fontId="3" fillId="0" borderId="0" xfId="1" applyNumberFormat="1" applyFont="1" applyAlignment="1">
      <alignment horizontal="right" vertical="center"/>
    </xf>
    <xf numFmtId="179" fontId="0" fillId="0" borderId="0" xfId="1" applyNumberFormat="1" applyFont="1" applyAlignment="1">
      <alignment vertical="center"/>
    </xf>
    <xf numFmtId="179" fontId="0" fillId="0" borderId="0" xfId="1" applyNumberFormat="1" applyFont="1"/>
    <xf numFmtId="179" fontId="3" fillId="0" borderId="0" xfId="1" applyNumberFormat="1" applyFont="1" applyAlignment="1"/>
    <xf numFmtId="179" fontId="2" fillId="4" borderId="11" xfId="1" applyNumberFormat="1" applyFont="1" applyFill="1" applyBorder="1" applyAlignment="1"/>
    <xf numFmtId="179" fontId="0" fillId="0" borderId="0" xfId="1" applyNumberFormat="1" applyFont="1" applyAlignment="1"/>
    <xf numFmtId="179" fontId="2" fillId="4" borderId="4" xfId="1" applyNumberFormat="1" applyFont="1" applyFill="1" applyBorder="1" applyAlignment="1"/>
    <xf numFmtId="179" fontId="2" fillId="3" borderId="4" xfId="1" applyNumberFormat="1" applyFont="1" applyFill="1" applyBorder="1" applyAlignment="1"/>
    <xf numFmtId="179" fontId="2" fillId="3" borderId="11" xfId="1" applyNumberFormat="1" applyFont="1" applyFill="1" applyBorder="1" applyAlignment="1"/>
    <xf numFmtId="179" fontId="2" fillId="3" borderId="12" xfId="1" applyNumberFormat="1" applyFont="1" applyFill="1" applyBorder="1" applyAlignment="1"/>
    <xf numFmtId="179" fontId="2" fillId="4" borderId="11" xfId="1" applyNumberFormat="1" applyFont="1" applyFill="1" applyBorder="1" applyAlignment="1">
      <alignment horizontal="right"/>
    </xf>
    <xf numFmtId="39" fontId="3" fillId="0" borderId="5" xfId="0" applyNumberFormat="1" applyFont="1" applyBorder="1"/>
    <xf numFmtId="178" fontId="1" fillId="0" borderId="0" xfId="1" applyNumberFormat="1" applyFont="1" applyBorder="1" applyAlignment="1">
      <alignment horizontal="right" vertical="center"/>
    </xf>
    <xf numFmtId="178" fontId="1" fillId="0" borderId="0" xfId="1" applyNumberFormat="1" applyFont="1" applyBorder="1" applyAlignment="1">
      <alignment horizontal="right"/>
    </xf>
    <xf numFmtId="39" fontId="3" fillId="0" borderId="0" xfId="0" applyNumberFormat="1" applyFont="1"/>
    <xf numFmtId="0" fontId="15" fillId="0" borderId="0" xfId="0" applyFont="1" applyAlignment="1">
      <alignment vertical="top" wrapText="1"/>
    </xf>
    <xf numFmtId="168" fontId="2" fillId="3" borderId="3" xfId="1" applyNumberFormat="1" applyFont="1" applyFill="1" applyBorder="1" applyAlignment="1">
      <alignment horizontal="center" vertical="center" wrapText="1"/>
    </xf>
    <xf numFmtId="172" fontId="0" fillId="0" borderId="0" xfId="0" applyNumberFormat="1"/>
    <xf numFmtId="168" fontId="2" fillId="3" borderId="12" xfId="1" applyNumberFormat="1" applyFont="1" applyFill="1" applyBorder="1" applyAlignment="1">
      <alignment horizontal="center" vertical="center" wrapText="1"/>
    </xf>
    <xf numFmtId="0" fontId="0" fillId="0" borderId="0" xfId="0" applyAlignment="1">
      <alignment horizontal="left" indent="3"/>
    </xf>
    <xf numFmtId="179" fontId="3" fillId="0" borderId="10" xfId="0" applyNumberFormat="1" applyFont="1" applyBorder="1"/>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center"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3" fontId="15" fillId="0" borderId="0" xfId="0" applyNumberFormat="1" applyFont="1" applyAlignment="1">
      <alignment horizontal="left" vertical="top" wrapText="1" readingOrder="1"/>
    </xf>
    <xf numFmtId="0" fontId="2" fillId="2" borderId="2" xfId="0" applyFont="1" applyFill="1" applyBorder="1" applyAlignment="1">
      <alignment horizontal="left" vertical="center"/>
    </xf>
    <xf numFmtId="0" fontId="2" fillId="3" borderId="8" xfId="0" applyFont="1" applyFill="1" applyBorder="1" applyAlignment="1">
      <alignment horizontal="center" vertical="center" wrapText="1"/>
    </xf>
    <xf numFmtId="0" fontId="17" fillId="6" borderId="2" xfId="0" applyFont="1" applyFill="1" applyBorder="1" applyAlignment="1">
      <alignment horizontal="center" vertical="center" wrapText="1" readingOrder="1"/>
    </xf>
    <xf numFmtId="0" fontId="2" fillId="7" borderId="2" xfId="0" applyFont="1" applyFill="1" applyBorder="1" applyAlignment="1">
      <alignment horizontal="center" vertical="center" wrapText="1" readingOrder="1"/>
    </xf>
    <xf numFmtId="0" fontId="8" fillId="0" borderId="5" xfId="0" applyFont="1" applyBorder="1" applyAlignment="1">
      <alignment horizontal="left" vertical="top" wrapText="1"/>
    </xf>
    <xf numFmtId="0" fontId="21" fillId="0" borderId="0" xfId="0" applyFont="1" applyAlignment="1">
      <alignment horizontal="lef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vertical="center"/>
    </xf>
    <xf numFmtId="164" fontId="2" fillId="3" borderId="2" xfId="5" applyFont="1" applyFill="1" applyBorder="1" applyAlignment="1">
      <alignment horizontal="center" vertical="center" wrapText="1"/>
    </xf>
    <xf numFmtId="164" fontId="2" fillId="3" borderId="4" xfId="5"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168" fontId="2" fillId="9" borderId="3" xfId="1" applyNumberFormat="1" applyFont="1" applyFill="1" applyBorder="1" applyAlignment="1">
      <alignment horizontal="center" vertical="center"/>
    </xf>
    <xf numFmtId="168" fontId="2" fillId="9"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8" fontId="2" fillId="3" borderId="2" xfId="1" applyNumberFormat="1" applyFont="1" applyFill="1" applyBorder="1" applyAlignment="1">
      <alignment horizontal="center" vertical="center" wrapText="1"/>
    </xf>
    <xf numFmtId="168" fontId="2" fillId="3" borderId="4" xfId="1" applyNumberFormat="1" applyFont="1" applyFill="1" applyBorder="1" applyAlignment="1">
      <alignment horizontal="center" vertical="center" wrapText="1"/>
    </xf>
    <xf numFmtId="0" fontId="0" fillId="0" borderId="0" xfId="0" applyAlignment="1">
      <alignment horizontal="left" vertical="top" wrapText="1"/>
    </xf>
    <xf numFmtId="43" fontId="2" fillId="4" borderId="2" xfId="3" applyFont="1" applyFill="1" applyBorder="1" applyAlignment="1">
      <alignment horizontal="center" vertical="center"/>
    </xf>
    <xf numFmtId="168" fontId="2" fillId="3" borderId="3" xfId="1" applyNumberFormat="1" applyFont="1" applyFill="1" applyBorder="1" applyAlignment="1">
      <alignment horizontal="center" vertical="center" wrapText="1"/>
    </xf>
    <xf numFmtId="168" fontId="2" fillId="3" borderId="8" xfId="1" applyNumberFormat="1" applyFont="1" applyFill="1" applyBorder="1" applyAlignment="1">
      <alignment horizontal="center" vertical="center" wrapText="1"/>
    </xf>
  </cellXfs>
  <cellStyles count="7">
    <cellStyle name="Comma" xfId="1" builtinId="3"/>
    <cellStyle name="Millares 2" xfId="2" xr:uid="{00000000-0005-0000-0000-000001000000}"/>
    <cellStyle name="Millares 3" xfId="3" xr:uid="{00000000-0005-0000-0000-000002000000}"/>
    <cellStyle name="Millares 3 2" xfId="5" xr:uid="{00000000-0005-0000-0000-000003000000}"/>
    <cellStyle name="Millares 4" xfId="6" xr:uid="{00000000-0005-0000-0000-000004000000}"/>
    <cellStyle name="Normal" xfId="0" builtinId="0"/>
    <cellStyle name="Normal 2 3" xfId="4" xr:uid="{00000000-0005-0000-0000-000006000000}"/>
  </cellStyles>
  <dxfs count="3">
    <dxf>
      <font>
        <color rgb="FFFF0000"/>
      </font>
      <fill>
        <patternFill>
          <bgColor rgb="FFFFE1EE"/>
        </patternFill>
      </fill>
    </dxf>
    <dxf>
      <numFmt numFmtId="164" formatCode="_-* #,##0.00_-;\-* #,##0.00_-;_-* &quot;-&quot;??_-;_-@_-"/>
    </dxf>
    <dxf>
      <font>
        <color rgb="FFFF0000"/>
      </font>
      <fill>
        <patternFill>
          <bgColor rgb="FFFFE1EE"/>
        </patternFill>
      </fill>
    </dxf>
  </dxfs>
  <tableStyles count="0" defaultTableStyle="TableStyleMedium2" defaultPivotStyle="PivotStyleLight16"/>
  <colors>
    <mruColors>
      <color rgb="FFFF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133350</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323850"/>
          <a:ext cx="863575" cy="857650"/>
        </a:xfrm>
        <a:prstGeom prst="rect">
          <a:avLst/>
        </a:prstGeom>
      </xdr:spPr>
    </xdr:pic>
    <xdr:clientData/>
  </xdr:oneCellAnchor>
  <xdr:oneCellAnchor>
    <xdr:from>
      <xdr:col>14</xdr:col>
      <xdr:colOff>1013732</xdr:colOff>
      <xdr:row>1</xdr:row>
      <xdr:rowOff>114300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05707" y="30480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26894</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7413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2</xdr:row>
      <xdr:rowOff>104775</xdr:rowOff>
    </xdr:from>
    <xdr:ext cx="0" cy="709938"/>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485775"/>
          <a:ext cx="0" cy="709938"/>
        </a:xfrm>
        <a:prstGeom prst="rect">
          <a:avLst/>
        </a:prstGeom>
      </xdr:spPr>
    </xdr:pic>
    <xdr:clientData/>
  </xdr:oneCellAnchor>
  <xdr:oneCellAnchor>
    <xdr:from>
      <xdr:col>1</xdr:col>
      <xdr:colOff>161925</xdr:colOff>
      <xdr:row>1</xdr:row>
      <xdr:rowOff>123825</xdr:rowOff>
    </xdr:from>
    <xdr:ext cx="863575" cy="857650"/>
    <xdr:pic>
      <xdr:nvPicPr>
        <xdr:cNvPr id="3" name="4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321067</xdr:colOff>
      <xdr:row>8</xdr:row>
      <xdr:rowOff>188819</xdr:rowOff>
    </xdr:to>
    <xdr:pic>
      <xdr:nvPicPr>
        <xdr:cNvPr id="5" name="Picture 10">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4" cstate="print"/>
        <a:stretch>
          <a:fillRect/>
        </a:stretch>
      </xdr:blipFill>
      <xdr:spPr>
        <a:xfrm>
          <a:off x="0" y="0"/>
          <a:ext cx="321067" cy="1712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29875"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205375</xdr:colOff>
      <xdr:row>0</xdr:row>
      <xdr:rowOff>127249</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1527" y="127249"/>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468" y="190500"/>
          <a:ext cx="863575" cy="857650"/>
        </a:xfrm>
        <a:prstGeom prst="rect">
          <a:avLst/>
        </a:prstGeom>
      </xdr:spPr>
    </xdr:pic>
    <xdr:clientData/>
  </xdr:oneCellAnchor>
  <xdr:oneCellAnchor>
    <xdr:from>
      <xdr:col>15</xdr:col>
      <xdr:colOff>276225</xdr:colOff>
      <xdr:row>1</xdr:row>
      <xdr:rowOff>142875</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77850" y="33337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15</xdr:col>
      <xdr:colOff>445556</xdr:colOff>
      <xdr:row>1</xdr:row>
      <xdr:rowOff>27250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90306" y="21775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693" y="182880"/>
          <a:ext cx="863575" cy="857650"/>
        </a:xfrm>
        <a:prstGeom prst="rect">
          <a:avLst/>
        </a:prstGeom>
      </xdr:spPr>
    </xdr:pic>
    <xdr:clientData/>
  </xdr:oneCellAnchor>
  <xdr:oneCellAnchor>
    <xdr:from>
      <xdr:col>15</xdr:col>
      <xdr:colOff>370418</xdr:colOff>
      <xdr:row>0</xdr:row>
      <xdr:rowOff>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54558" y="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2309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248949</xdr:colOff>
      <xdr:row>6</xdr:row>
      <xdr:rowOff>129887</xdr:rowOff>
    </xdr:to>
    <xdr:pic>
      <xdr:nvPicPr>
        <xdr:cNvPr id="2" name="Picture 10">
          <a:extLst>
            <a:ext uri="{FF2B5EF4-FFF2-40B4-BE49-F238E27FC236}">
              <a16:creationId xmlns:a16="http://schemas.microsoft.com/office/drawing/2014/main" id="{638C034D-1409-444D-91E7-73DBA7D59E79}"/>
            </a:ext>
          </a:extLst>
        </xdr:cNvPr>
        <xdr:cNvPicPr/>
      </xdr:nvPicPr>
      <xdr:blipFill>
        <a:blip xmlns:r="http://schemas.openxmlformats.org/officeDocument/2006/relationships" r:embed="rId1" cstate="print"/>
        <a:stretch>
          <a:fillRect/>
        </a:stretch>
      </xdr:blipFill>
      <xdr:spPr>
        <a:xfrm>
          <a:off x="0" y="1"/>
          <a:ext cx="248949" cy="1272886"/>
        </a:xfrm>
        <a:prstGeom prst="rect">
          <a:avLst/>
        </a:prstGeom>
      </xdr:spPr>
    </xdr:pic>
    <xdr:clientData/>
  </xdr:twoCellAnchor>
  <xdr:oneCellAnchor>
    <xdr:from>
      <xdr:col>0</xdr:col>
      <xdr:colOff>334045</xdr:colOff>
      <xdr:row>0</xdr:row>
      <xdr:rowOff>39205</xdr:rowOff>
    </xdr:from>
    <xdr:ext cx="2122972" cy="1022713"/>
    <xdr:pic>
      <xdr:nvPicPr>
        <xdr:cNvPr id="3" name="Imagen 4">
          <a:extLst>
            <a:ext uri="{FF2B5EF4-FFF2-40B4-BE49-F238E27FC236}">
              <a16:creationId xmlns:a16="http://schemas.microsoft.com/office/drawing/2014/main" id="{77CD267E-BA59-4B50-919C-7A8662923763}"/>
            </a:ext>
          </a:extLst>
        </xdr:cNvPr>
        <xdr:cNvPicPr>
          <a:picLocks noChangeAspect="1"/>
        </xdr:cNvPicPr>
      </xdr:nvPicPr>
      <xdr:blipFill>
        <a:blip xmlns:r="http://schemas.openxmlformats.org/officeDocument/2006/relationships" r:embed="rId2"/>
        <a:stretch>
          <a:fillRect/>
        </a:stretch>
      </xdr:blipFill>
      <xdr:spPr>
        <a:xfrm>
          <a:off x="334045" y="39205"/>
          <a:ext cx="2122972" cy="1022713"/>
        </a:xfrm>
        <a:prstGeom prst="rect">
          <a:avLst/>
        </a:prstGeom>
      </xdr:spPr>
    </xdr:pic>
    <xdr:clientData/>
  </xdr:oneCellAnchor>
  <xdr:oneCellAnchor>
    <xdr:from>
      <xdr:col>14</xdr:col>
      <xdr:colOff>894286</xdr:colOff>
      <xdr:row>0</xdr:row>
      <xdr:rowOff>21648</xdr:rowOff>
    </xdr:from>
    <xdr:ext cx="2162897" cy="1071562"/>
    <xdr:pic>
      <xdr:nvPicPr>
        <xdr:cNvPr id="4" name="Imagen 6">
          <a:extLst>
            <a:ext uri="{FF2B5EF4-FFF2-40B4-BE49-F238E27FC236}">
              <a16:creationId xmlns:a16="http://schemas.microsoft.com/office/drawing/2014/main" id="{25783FD1-DC83-4150-BCAA-DA0362820D5C}"/>
            </a:ext>
          </a:extLst>
        </xdr:cNvPr>
        <xdr:cNvPicPr>
          <a:picLocks noChangeAspect="1"/>
        </xdr:cNvPicPr>
      </xdr:nvPicPr>
      <xdr:blipFill>
        <a:blip xmlns:r="http://schemas.openxmlformats.org/officeDocument/2006/relationships" r:embed="rId3"/>
        <a:stretch>
          <a:fillRect/>
        </a:stretch>
      </xdr:blipFill>
      <xdr:spPr>
        <a:xfrm>
          <a:off x="15029386" y="21648"/>
          <a:ext cx="2162897" cy="107156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1DEA3068-CA99-4A29-A97A-577FDA2B3664}"/>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2786</xdr:colOff>
      <xdr:row>0</xdr:row>
      <xdr:rowOff>129118</xdr:rowOff>
    </xdr:from>
    <xdr:to>
      <xdr:col>1</xdr:col>
      <xdr:colOff>1943100</xdr:colOff>
      <xdr:row>4</xdr:row>
      <xdr:rowOff>28576</xdr:rowOff>
    </xdr:to>
    <xdr:pic>
      <xdr:nvPicPr>
        <xdr:cNvPr id="3" name="Imagen 2">
          <a:extLst>
            <a:ext uri="{FF2B5EF4-FFF2-40B4-BE49-F238E27FC236}">
              <a16:creationId xmlns:a16="http://schemas.microsoft.com/office/drawing/2014/main" id="{EEBAA73D-60A7-4BC7-BFDD-66607C0A9DF2}"/>
            </a:ext>
          </a:extLst>
        </xdr:cNvPr>
        <xdr:cNvPicPr>
          <a:picLocks noChangeAspect="1"/>
        </xdr:cNvPicPr>
      </xdr:nvPicPr>
      <xdr:blipFill>
        <a:blip xmlns:r="http://schemas.openxmlformats.org/officeDocument/2006/relationships" r:embed="rId2"/>
        <a:stretch>
          <a:fillRect/>
        </a:stretch>
      </xdr:blipFill>
      <xdr:spPr>
        <a:xfrm>
          <a:off x="564761" y="129118"/>
          <a:ext cx="1940314" cy="966258"/>
        </a:xfrm>
        <a:prstGeom prst="rect">
          <a:avLst/>
        </a:prstGeom>
      </xdr:spPr>
    </xdr:pic>
    <xdr:clientData/>
  </xdr:twoCellAnchor>
  <xdr:twoCellAnchor editAs="oneCell">
    <xdr:from>
      <xdr:col>14</xdr:col>
      <xdr:colOff>257174</xdr:colOff>
      <xdr:row>0</xdr:row>
      <xdr:rowOff>102658</xdr:rowOff>
    </xdr:from>
    <xdr:to>
      <xdr:col>16</xdr:col>
      <xdr:colOff>133350</xdr:colOff>
      <xdr:row>4</xdr:row>
      <xdr:rowOff>3175</xdr:rowOff>
    </xdr:to>
    <xdr:pic>
      <xdr:nvPicPr>
        <xdr:cNvPr id="4" name="Imagen 3">
          <a:extLst>
            <a:ext uri="{FF2B5EF4-FFF2-40B4-BE49-F238E27FC236}">
              <a16:creationId xmlns:a16="http://schemas.microsoft.com/office/drawing/2014/main" id="{611F98FB-80AD-41E6-AE45-A65A09A9594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1907499" y="102658"/>
          <a:ext cx="1781176" cy="9673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45315B56-7B27-448F-9F92-514C9DE09D20}"/>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B36A7C5D-8FEE-4456-BA2C-7C24CB8D2F33}"/>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14</xdr:col>
      <xdr:colOff>245745</xdr:colOff>
      <xdr:row>0</xdr:row>
      <xdr:rowOff>178858</xdr:rowOff>
    </xdr:from>
    <xdr:to>
      <xdr:col>15</xdr:col>
      <xdr:colOff>1092836</xdr:colOff>
      <xdr:row>4</xdr:row>
      <xdr:rowOff>73660</xdr:rowOff>
    </xdr:to>
    <xdr:pic>
      <xdr:nvPicPr>
        <xdr:cNvPr id="4" name="Imagen 3">
          <a:extLst>
            <a:ext uri="{FF2B5EF4-FFF2-40B4-BE49-F238E27FC236}">
              <a16:creationId xmlns:a16="http://schemas.microsoft.com/office/drawing/2014/main" id="{D060CAC9-E6A8-4ADE-BE6B-8AF5D4D22F83}"/>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648045" y="178858"/>
          <a:ext cx="1799591" cy="96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150649</xdr:colOff>
      <xdr:row>1</xdr:row>
      <xdr:rowOff>182336</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274" y="372836"/>
          <a:ext cx="1536071" cy="787067"/>
        </a:xfrm>
        <a:prstGeom prst="rect">
          <a:avLst/>
        </a:prstGeom>
      </xdr:spPr>
    </xdr:pic>
    <xdr:clientData/>
  </xdr:oneCellAnchor>
  <xdr:twoCellAnchor>
    <xdr:from>
      <xdr:col>0</xdr:col>
      <xdr:colOff>1</xdr:colOff>
      <xdr:row>0</xdr:row>
      <xdr:rowOff>0</xdr:rowOff>
    </xdr:from>
    <xdr:to>
      <xdr:col>0</xdr:col>
      <xdr:colOff>331771</xdr:colOff>
      <xdr:row>8</xdr:row>
      <xdr:rowOff>293594</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 y="0"/>
          <a:ext cx="331770" cy="21878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86D67441-724F-4743-98FB-0B495ABC285A}"/>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1BFF7E7E-03F1-4B05-B611-7683A1494D4D}"/>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898526</xdr:colOff>
      <xdr:row>4</xdr:row>
      <xdr:rowOff>25400</xdr:rowOff>
    </xdr:to>
    <xdr:pic>
      <xdr:nvPicPr>
        <xdr:cNvPr id="4" name="Imagen 3">
          <a:extLst>
            <a:ext uri="{FF2B5EF4-FFF2-40B4-BE49-F238E27FC236}">
              <a16:creationId xmlns:a16="http://schemas.microsoft.com/office/drawing/2014/main" id="{580C5BD4-B644-4137-8E72-2015A5F3BD9F}"/>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9852005" y="125518"/>
          <a:ext cx="1820546" cy="9666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91760331-B933-44BA-8BC7-FE9C39D9FC17}"/>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1807845</xdr:colOff>
      <xdr:row>5</xdr:row>
      <xdr:rowOff>0</xdr:rowOff>
    </xdr:to>
    <xdr:pic>
      <xdr:nvPicPr>
        <xdr:cNvPr id="3" name="Imagen 2">
          <a:extLst>
            <a:ext uri="{FF2B5EF4-FFF2-40B4-BE49-F238E27FC236}">
              <a16:creationId xmlns:a16="http://schemas.microsoft.com/office/drawing/2014/main" id="{580831A9-55F8-4EAB-BE74-23B3FA64C5E2}"/>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566756</xdr:colOff>
      <xdr:row>4</xdr:row>
      <xdr:rowOff>21590</xdr:rowOff>
    </xdr:to>
    <xdr:pic>
      <xdr:nvPicPr>
        <xdr:cNvPr id="4" name="Imagen 3">
          <a:extLst>
            <a:ext uri="{FF2B5EF4-FFF2-40B4-BE49-F238E27FC236}">
              <a16:creationId xmlns:a16="http://schemas.microsoft.com/office/drawing/2014/main" id="{1E8EE3E8-E783-4BAD-BCD6-F232F33D03D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801080" y="125518"/>
          <a:ext cx="1845946" cy="9539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3418A3F7-F93B-4EB8-A5CF-8E0AD4E7BB59}"/>
            </a:ext>
          </a:extLst>
        </xdr:cNvPr>
        <xdr:cNvPicPr/>
      </xdr:nvPicPr>
      <xdr:blipFill>
        <a:blip xmlns:r="http://schemas.openxmlformats.org/officeDocument/2006/relationships" r:embed="rId1" cstate="print"/>
        <a:stretch>
          <a:fillRect/>
        </a:stretch>
      </xdr:blipFill>
      <xdr:spPr>
        <a:xfrm>
          <a:off x="0" y="1"/>
          <a:ext cx="336176" cy="1854200"/>
        </a:xfrm>
        <a:prstGeom prst="rect">
          <a:avLst/>
        </a:prstGeom>
      </xdr:spPr>
    </xdr:pic>
    <xdr:clientData/>
  </xdr:twoCellAnchor>
  <xdr:oneCellAnchor>
    <xdr:from>
      <xdr:col>1</xdr:col>
      <xdr:colOff>3326</xdr:colOff>
      <xdr:row>1</xdr:row>
      <xdr:rowOff>167218</xdr:rowOff>
    </xdr:from>
    <xdr:ext cx="1804519" cy="896407"/>
    <xdr:pic>
      <xdr:nvPicPr>
        <xdr:cNvPr id="3" name="Imagen 2">
          <a:extLst>
            <a:ext uri="{FF2B5EF4-FFF2-40B4-BE49-F238E27FC236}">
              <a16:creationId xmlns:a16="http://schemas.microsoft.com/office/drawing/2014/main" id="{84C26313-1A41-4BFE-B33F-EDAFFA8C8E06}"/>
            </a:ext>
          </a:extLst>
        </xdr:cNvPr>
        <xdr:cNvPicPr>
          <a:picLocks noChangeAspect="1"/>
        </xdr:cNvPicPr>
      </xdr:nvPicPr>
      <xdr:blipFill>
        <a:blip xmlns:r="http://schemas.openxmlformats.org/officeDocument/2006/relationships" r:embed="rId2"/>
        <a:stretch>
          <a:fillRect/>
        </a:stretch>
      </xdr:blipFill>
      <xdr:spPr>
        <a:xfrm>
          <a:off x="1012976" y="357718"/>
          <a:ext cx="1804519" cy="896407"/>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61D61BEC-DED2-4DCE-A3CC-A2138F1400C4}"/>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5175230" y="125518"/>
          <a:ext cx="1806276" cy="9596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11841</xdr:colOff>
      <xdr:row>1</xdr:row>
      <xdr:rowOff>212195</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45156" y="404835"/>
          <a:ext cx="1536071" cy="787067"/>
        </a:xfrm>
        <a:prstGeom prst="rect">
          <a:avLst/>
        </a:prstGeom>
      </xdr:spPr>
    </xdr:pic>
    <xdr:clientData/>
  </xdr:oneCellAnchor>
  <xdr:twoCellAnchor>
    <xdr:from>
      <xdr:col>0</xdr:col>
      <xdr:colOff>0</xdr:colOff>
      <xdr:row>0</xdr:row>
      <xdr:rowOff>0</xdr:rowOff>
    </xdr:from>
    <xdr:to>
      <xdr:col>0</xdr:col>
      <xdr:colOff>342472</xdr:colOff>
      <xdr:row>8</xdr:row>
      <xdr:rowOff>293594</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42472" cy="2187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903124</xdr:colOff>
      <xdr:row>1</xdr:row>
      <xdr:rowOff>229961</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998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137165</xdr:colOff>
      <xdr:row>1</xdr:row>
      <xdr:rowOff>155045</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0171" y="347685"/>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3" name="3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299663</xdr:colOff>
      <xdr:row>8</xdr:row>
      <xdr:rowOff>255494</xdr:rowOff>
    </xdr:to>
    <xdr:pic>
      <xdr:nvPicPr>
        <xdr:cNvPr id="4" name="Picture 10">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stretch>
          <a:fillRect/>
        </a:stretch>
      </xdr:blipFill>
      <xdr:spPr>
        <a:xfrm>
          <a:off x="0" y="0"/>
          <a:ext cx="299663" cy="21604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54"/>
  <sheetViews>
    <sheetView showGridLines="0" zoomScale="89" zoomScaleNormal="89" workbookViewId="0">
      <selection activeCell="C10" sqref="C10:Q50"/>
    </sheetView>
  </sheetViews>
  <sheetFormatPr defaultColWidth="11.42578125" defaultRowHeight="15" x14ac:dyDescent="0.25"/>
  <cols>
    <col min="1" max="1" width="6.42578125" customWidth="1"/>
    <col min="2" max="2" width="46" customWidth="1"/>
    <col min="3" max="3" width="13" customWidth="1"/>
    <col min="4" max="4" width="14.7109375" customWidth="1"/>
    <col min="5" max="12" width="11.42578125" customWidth="1"/>
    <col min="13" max="13" width="13.7109375" customWidth="1"/>
    <col min="14" max="14" width="11.42578125" customWidth="1"/>
    <col min="15" max="15" width="15.28515625" customWidth="1"/>
    <col min="16" max="17" width="11.42578125" customWidth="1"/>
  </cols>
  <sheetData>
    <row r="2" spans="2:18" ht="28.5" x14ac:dyDescent="0.25">
      <c r="B2" s="327" t="s">
        <v>0</v>
      </c>
      <c r="C2" s="327"/>
      <c r="D2" s="327"/>
      <c r="E2" s="327"/>
      <c r="F2" s="327"/>
      <c r="G2" s="327"/>
      <c r="H2" s="327"/>
      <c r="I2" s="327"/>
      <c r="J2" s="327"/>
      <c r="K2" s="327"/>
      <c r="L2" s="327"/>
      <c r="M2" s="327"/>
      <c r="N2" s="327"/>
      <c r="O2" s="327"/>
      <c r="P2" s="327"/>
      <c r="Q2" s="327"/>
    </row>
    <row r="3" spans="2:18" ht="21" x14ac:dyDescent="0.25">
      <c r="B3" s="328" t="s">
        <v>1</v>
      </c>
      <c r="C3" s="328"/>
      <c r="D3" s="328"/>
      <c r="E3" s="328"/>
      <c r="F3" s="328"/>
      <c r="G3" s="328"/>
      <c r="H3" s="328"/>
      <c r="I3" s="328"/>
      <c r="J3" s="328"/>
      <c r="K3" s="328"/>
      <c r="L3" s="328"/>
      <c r="M3" s="328"/>
      <c r="N3" s="328"/>
      <c r="O3" s="328"/>
      <c r="P3" s="328"/>
      <c r="Q3" s="328"/>
    </row>
    <row r="4" spans="2:18" ht="15.75" x14ac:dyDescent="0.25">
      <c r="B4" s="329" t="s">
        <v>2</v>
      </c>
      <c r="C4" s="329"/>
      <c r="D4" s="329"/>
      <c r="E4" s="329"/>
      <c r="F4" s="329"/>
      <c r="G4" s="329"/>
      <c r="H4" s="329"/>
      <c r="I4" s="329"/>
      <c r="J4" s="329"/>
      <c r="K4" s="329"/>
      <c r="L4" s="329"/>
      <c r="M4" s="329"/>
      <c r="N4" s="329"/>
      <c r="O4" s="329"/>
      <c r="P4" s="329"/>
      <c r="Q4" s="329"/>
    </row>
    <row r="5" spans="2:18" ht="15.75" x14ac:dyDescent="0.25">
      <c r="B5" s="329" t="s">
        <v>3</v>
      </c>
      <c r="C5" s="329"/>
      <c r="D5" s="329"/>
      <c r="E5" s="329"/>
      <c r="F5" s="329"/>
      <c r="G5" s="329"/>
      <c r="H5" s="329"/>
      <c r="I5" s="329"/>
      <c r="J5" s="329"/>
      <c r="K5" s="329"/>
      <c r="L5" s="329"/>
      <c r="M5" s="329"/>
      <c r="N5" s="329"/>
      <c r="O5" s="329"/>
      <c r="P5" s="329"/>
      <c r="Q5" s="329"/>
    </row>
    <row r="6" spans="2:18" ht="15.75" customHeight="1" x14ac:dyDescent="0.25">
      <c r="B6" s="27"/>
      <c r="C6" s="27"/>
      <c r="D6" s="27"/>
    </row>
    <row r="7" spans="2:18" x14ac:dyDescent="0.25">
      <c r="B7" s="27" t="s">
        <v>4</v>
      </c>
      <c r="C7" s="27"/>
      <c r="D7" s="27"/>
      <c r="Q7" s="39" t="s">
        <v>5</v>
      </c>
    </row>
    <row r="8" spans="2:18" ht="24" customHeight="1" x14ac:dyDescent="0.25">
      <c r="B8" s="330" t="s">
        <v>6</v>
      </c>
      <c r="C8" s="332" t="s">
        <v>7</v>
      </c>
      <c r="D8" s="332" t="s">
        <v>8</v>
      </c>
      <c r="E8" s="324" t="s">
        <v>9</v>
      </c>
      <c r="F8" s="325"/>
      <c r="G8" s="325"/>
      <c r="H8" s="325"/>
      <c r="I8" s="325"/>
      <c r="J8" s="325"/>
      <c r="K8" s="325"/>
      <c r="L8" s="325"/>
      <c r="M8" s="325"/>
      <c r="N8" s="325"/>
      <c r="O8" s="325"/>
      <c r="P8" s="325"/>
      <c r="Q8" s="326"/>
    </row>
    <row r="9" spans="2:18" s="37" customFormat="1" ht="18.75" customHeight="1" x14ac:dyDescent="0.25">
      <c r="B9" s="331"/>
      <c r="C9" s="333"/>
      <c r="D9" s="333"/>
      <c r="E9" s="167" t="s">
        <v>10</v>
      </c>
      <c r="F9" s="168" t="s">
        <v>11</v>
      </c>
      <c r="G9" s="169" t="s">
        <v>12</v>
      </c>
      <c r="H9" s="167" t="s">
        <v>13</v>
      </c>
      <c r="I9" s="168" t="s">
        <v>14</v>
      </c>
      <c r="J9" s="169" t="s">
        <v>15</v>
      </c>
      <c r="K9" s="167" t="s">
        <v>16</v>
      </c>
      <c r="L9" s="168" t="s">
        <v>17</v>
      </c>
      <c r="M9" s="169" t="s">
        <v>18</v>
      </c>
      <c r="N9" s="167" t="s">
        <v>19</v>
      </c>
      <c r="O9" s="168" t="s">
        <v>20</v>
      </c>
      <c r="P9" s="169" t="s">
        <v>21</v>
      </c>
      <c r="Q9" s="33" t="s">
        <v>22</v>
      </c>
      <c r="R9" s="38"/>
    </row>
    <row r="10" spans="2:18" x14ac:dyDescent="0.25">
      <c r="B10" s="12" t="s">
        <v>23</v>
      </c>
      <c r="C10" s="220">
        <v>1373767204</v>
      </c>
      <c r="D10" s="220">
        <v>1585722212.6800001</v>
      </c>
      <c r="E10" s="207">
        <v>101106889.72000001</v>
      </c>
      <c r="F10" s="207">
        <v>101106889.72000001</v>
      </c>
      <c r="G10" s="207">
        <v>101106889.54000002</v>
      </c>
      <c r="H10" s="207">
        <v>101106889.61000001</v>
      </c>
      <c r="I10" s="207">
        <v>101106889.61000001</v>
      </c>
      <c r="J10" s="207">
        <v>101690221.18000001</v>
      </c>
      <c r="K10" s="207">
        <v>101106889.61000001</v>
      </c>
      <c r="L10" s="207">
        <v>101106889.61000001</v>
      </c>
      <c r="M10" s="207">
        <v>101106883.2</v>
      </c>
      <c r="N10" s="207">
        <v>101106885.45</v>
      </c>
      <c r="O10" s="207">
        <v>101106885.45000002</v>
      </c>
      <c r="P10" s="207">
        <v>332824174.19999999</v>
      </c>
      <c r="Q10" s="207">
        <v>1445583276.9000003</v>
      </c>
    </row>
    <row r="11" spans="2:18" x14ac:dyDescent="0.25">
      <c r="B11" s="12" t="s">
        <v>24</v>
      </c>
      <c r="C11" s="220">
        <v>8325530306.000001</v>
      </c>
      <c r="D11" s="220">
        <v>25689375008.919991</v>
      </c>
      <c r="E11" s="207">
        <v>362220319.69999993</v>
      </c>
      <c r="F11" s="207">
        <v>1928116568.0199993</v>
      </c>
      <c r="G11" s="207">
        <v>752496154.09000039</v>
      </c>
      <c r="H11" s="207">
        <v>2835405955.04</v>
      </c>
      <c r="I11" s="207">
        <v>1667379770.0899999</v>
      </c>
      <c r="J11" s="207">
        <v>2095663865.0199997</v>
      </c>
      <c r="K11" s="207">
        <v>3177847019.190001</v>
      </c>
      <c r="L11" s="207">
        <v>1448097552.9899986</v>
      </c>
      <c r="M11" s="207">
        <v>1602218693.5999999</v>
      </c>
      <c r="N11" s="207">
        <v>1024747642.5900002</v>
      </c>
      <c r="O11" s="207">
        <v>1804385080.4100003</v>
      </c>
      <c r="P11" s="207">
        <v>3298210095.9300003</v>
      </c>
      <c r="Q11" s="207">
        <v>21996788716.670006</v>
      </c>
    </row>
    <row r="12" spans="2:18" x14ac:dyDescent="0.25">
      <c r="B12" s="12" t="s">
        <v>25</v>
      </c>
      <c r="C12" s="220">
        <v>8922339605</v>
      </c>
      <c r="D12" s="220">
        <v>10154538741.439999</v>
      </c>
      <c r="E12" s="207">
        <v>652003699.27999997</v>
      </c>
      <c r="F12" s="207">
        <v>331174289.00000006</v>
      </c>
      <c r="G12" s="207">
        <v>1198357116.0700002</v>
      </c>
      <c r="H12" s="207">
        <v>795622783.03000009</v>
      </c>
      <c r="I12" s="207">
        <v>886941660.62000012</v>
      </c>
      <c r="J12" s="207">
        <v>772511224.31000006</v>
      </c>
      <c r="K12" s="207">
        <v>865090624.87</v>
      </c>
      <c r="L12" s="207">
        <v>819587915.75</v>
      </c>
      <c r="M12" s="207">
        <v>853622992.1400001</v>
      </c>
      <c r="N12" s="207">
        <v>794748540.31999993</v>
      </c>
      <c r="O12" s="207">
        <v>319788600.38999999</v>
      </c>
      <c r="P12" s="207">
        <v>1374166030.9600003</v>
      </c>
      <c r="Q12" s="207">
        <v>9663615476.739996</v>
      </c>
    </row>
    <row r="13" spans="2:18" x14ac:dyDescent="0.25">
      <c r="B13" s="12" t="s">
        <v>26</v>
      </c>
      <c r="C13" s="220">
        <v>5214503145</v>
      </c>
      <c r="D13" s="220">
        <v>6842639304.7899971</v>
      </c>
      <c r="E13" s="207">
        <v>379487533.96999991</v>
      </c>
      <c r="F13" s="207">
        <v>401215429.61999995</v>
      </c>
      <c r="G13" s="207">
        <v>460689712.50999975</v>
      </c>
      <c r="H13" s="207">
        <v>497840682.42000026</v>
      </c>
      <c r="I13" s="207">
        <v>506063817.26000011</v>
      </c>
      <c r="J13" s="207">
        <v>508650060.98000026</v>
      </c>
      <c r="K13" s="207">
        <v>448598972.00999993</v>
      </c>
      <c r="L13" s="207">
        <v>415597810.33000004</v>
      </c>
      <c r="M13" s="207">
        <v>409675438.88999987</v>
      </c>
      <c r="N13" s="207">
        <v>396867596.63999999</v>
      </c>
      <c r="O13" s="207">
        <v>390593440.35999978</v>
      </c>
      <c r="P13" s="207">
        <v>1620784955.990001</v>
      </c>
      <c r="Q13" s="207">
        <v>6436065450.9800005</v>
      </c>
    </row>
    <row r="14" spans="2:18" x14ac:dyDescent="0.25">
      <c r="B14" s="12" t="s">
        <v>27</v>
      </c>
      <c r="C14" s="220">
        <v>1309271602</v>
      </c>
      <c r="D14" s="220">
        <v>1720043312.1700001</v>
      </c>
      <c r="E14" s="207">
        <v>5862027.7599999998</v>
      </c>
      <c r="F14" s="207">
        <v>36552184.619999997</v>
      </c>
      <c r="G14" s="207">
        <v>303269050.56999999</v>
      </c>
      <c r="H14" s="207">
        <v>149281823.88999999</v>
      </c>
      <c r="I14" s="207">
        <v>92221577</v>
      </c>
      <c r="J14" s="207">
        <v>197858894.88999996</v>
      </c>
      <c r="K14" s="207">
        <v>95720230.980000004</v>
      </c>
      <c r="L14" s="207">
        <v>121249456.47999999</v>
      </c>
      <c r="M14" s="207">
        <v>61525736.129999995</v>
      </c>
      <c r="N14" s="207">
        <v>35935610.760000005</v>
      </c>
      <c r="O14" s="207">
        <v>101128588.88</v>
      </c>
      <c r="P14" s="207">
        <v>287378123.75999999</v>
      </c>
      <c r="Q14" s="207">
        <v>1487983305.7199998</v>
      </c>
    </row>
    <row r="15" spans="2:18" x14ac:dyDescent="0.25">
      <c r="B15" s="12" t="s">
        <v>28</v>
      </c>
      <c r="C15" s="220">
        <v>4252899268.9999995</v>
      </c>
      <c r="D15" s="220">
        <v>7550472480.1200027</v>
      </c>
      <c r="E15" s="207">
        <v>117150521.85000002</v>
      </c>
      <c r="F15" s="207">
        <v>161325115.23000002</v>
      </c>
      <c r="G15" s="207">
        <v>186615808.42999995</v>
      </c>
      <c r="H15" s="207">
        <v>248194467.72000003</v>
      </c>
      <c r="I15" s="207">
        <v>173627553.50000006</v>
      </c>
      <c r="J15" s="207">
        <v>440008308.58999974</v>
      </c>
      <c r="K15" s="207">
        <v>681134000.88999951</v>
      </c>
      <c r="L15" s="207">
        <v>181928894.5</v>
      </c>
      <c r="M15" s="207">
        <v>420900849.83999997</v>
      </c>
      <c r="N15" s="207">
        <v>155702932.29999998</v>
      </c>
      <c r="O15" s="207">
        <v>424837863</v>
      </c>
      <c r="P15" s="207">
        <v>2226189001.0599999</v>
      </c>
      <c r="Q15" s="207">
        <v>5417615316.9099998</v>
      </c>
    </row>
    <row r="16" spans="2:18" x14ac:dyDescent="0.25">
      <c r="B16" s="12" t="s">
        <v>29</v>
      </c>
      <c r="C16" s="220">
        <v>12778505922</v>
      </c>
      <c r="D16" s="220">
        <v>13075499773.800003</v>
      </c>
      <c r="E16" s="207">
        <v>767431393.71000004</v>
      </c>
      <c r="F16" s="207">
        <v>1283158893.0500004</v>
      </c>
      <c r="G16" s="207">
        <v>761393821.75000024</v>
      </c>
      <c r="H16" s="207">
        <v>977228917.7700001</v>
      </c>
      <c r="I16" s="207">
        <v>1045296284.2500001</v>
      </c>
      <c r="J16" s="207">
        <v>875241533.06999993</v>
      </c>
      <c r="K16" s="207">
        <v>1018181724.8300002</v>
      </c>
      <c r="L16" s="207">
        <v>776252160.58000004</v>
      </c>
      <c r="M16" s="207">
        <v>835288602.24000025</v>
      </c>
      <c r="N16" s="207">
        <v>736838810.82000005</v>
      </c>
      <c r="O16" s="207">
        <v>935482094.23000002</v>
      </c>
      <c r="P16" s="207">
        <v>1769130431.8300004</v>
      </c>
      <c r="Q16" s="207">
        <v>11780924668.130005</v>
      </c>
    </row>
    <row r="17" spans="2:17" x14ac:dyDescent="0.25">
      <c r="B17" s="12" t="s">
        <v>30</v>
      </c>
      <c r="C17" s="220">
        <v>12603845114</v>
      </c>
      <c r="D17" s="220">
        <v>19227052168.790001</v>
      </c>
      <c r="E17" s="207">
        <v>441501376.57000011</v>
      </c>
      <c r="F17" s="207">
        <v>1114511859.25</v>
      </c>
      <c r="G17" s="207">
        <v>620576890.19999993</v>
      </c>
      <c r="H17" s="207">
        <v>783188066.82999992</v>
      </c>
      <c r="I17" s="207">
        <v>669940107.8499999</v>
      </c>
      <c r="J17" s="207">
        <v>680515860.62999988</v>
      </c>
      <c r="K17" s="207">
        <v>710570498.64999998</v>
      </c>
      <c r="L17" s="207">
        <v>615300704.25999975</v>
      </c>
      <c r="M17" s="207">
        <v>540049320.99000001</v>
      </c>
      <c r="N17" s="207">
        <v>570590760.90999985</v>
      </c>
      <c r="O17" s="207">
        <v>611908805.23000002</v>
      </c>
      <c r="P17" s="207">
        <v>7584637554.04</v>
      </c>
      <c r="Q17" s="207">
        <v>14943291805.41</v>
      </c>
    </row>
    <row r="18" spans="2:17" x14ac:dyDescent="0.25">
      <c r="B18" s="12" t="s">
        <v>31</v>
      </c>
      <c r="C18" s="220">
        <v>1099514612</v>
      </c>
      <c r="D18" s="220">
        <v>1460870372.9499998</v>
      </c>
      <c r="E18" s="207">
        <v>18283249.669999998</v>
      </c>
      <c r="F18" s="207">
        <v>37486889.480000004</v>
      </c>
      <c r="G18" s="207">
        <v>75258087.739999965</v>
      </c>
      <c r="H18" s="207">
        <v>88206096.61999999</v>
      </c>
      <c r="I18" s="207">
        <v>42820903.039999999</v>
      </c>
      <c r="J18" s="207">
        <v>58216462.889999993</v>
      </c>
      <c r="K18" s="207">
        <v>87584257.719999999</v>
      </c>
      <c r="L18" s="207">
        <v>48072851.229999997</v>
      </c>
      <c r="M18" s="207">
        <v>11385561.470000001</v>
      </c>
      <c r="N18" s="207">
        <v>307293.32</v>
      </c>
      <c r="O18" s="207">
        <v>41502209.729999997</v>
      </c>
      <c r="P18" s="207">
        <v>252087897.28999996</v>
      </c>
      <c r="Q18" s="207">
        <v>761211760.20000005</v>
      </c>
    </row>
    <row r="19" spans="2:17" x14ac:dyDescent="0.25">
      <c r="B19" s="12" t="s">
        <v>32</v>
      </c>
      <c r="C19" s="220">
        <v>569876360</v>
      </c>
      <c r="D19" s="220">
        <v>649434247.25999987</v>
      </c>
      <c r="E19" s="207">
        <v>35832126.219999999</v>
      </c>
      <c r="F19" s="207">
        <v>44374803.940000005</v>
      </c>
      <c r="G19" s="207">
        <v>13967785.069999998</v>
      </c>
      <c r="H19" s="207">
        <v>71360064.719999984</v>
      </c>
      <c r="I19" s="207">
        <v>36440333.329999998</v>
      </c>
      <c r="J19" s="207">
        <v>49155582.660000004</v>
      </c>
      <c r="K19" s="207">
        <v>54045795.440000027</v>
      </c>
      <c r="L19" s="207">
        <v>34718176.350000009</v>
      </c>
      <c r="M19" s="207">
        <v>53110101.480000012</v>
      </c>
      <c r="N19" s="207">
        <v>34702646.960000001</v>
      </c>
      <c r="O19" s="207">
        <v>33481172.299999997</v>
      </c>
      <c r="P19" s="207">
        <v>145687589.49000001</v>
      </c>
      <c r="Q19" s="207">
        <v>606876177.96000016</v>
      </c>
    </row>
    <row r="20" spans="2:17" x14ac:dyDescent="0.25">
      <c r="B20" s="12" t="s">
        <v>33</v>
      </c>
      <c r="C20" s="220">
        <v>4074959973</v>
      </c>
      <c r="D20" s="220">
        <v>4320204559.6700001</v>
      </c>
      <c r="E20" s="207">
        <v>227228791.66000003</v>
      </c>
      <c r="F20" s="207">
        <v>213616253.78000003</v>
      </c>
      <c r="G20" s="207">
        <v>274069932.36999995</v>
      </c>
      <c r="H20" s="207">
        <v>283356896.10999995</v>
      </c>
      <c r="I20" s="207">
        <v>249636171.91</v>
      </c>
      <c r="J20" s="207">
        <v>255980481.03</v>
      </c>
      <c r="K20" s="207">
        <v>271086352.73000002</v>
      </c>
      <c r="L20" s="207">
        <v>196349966.23000002</v>
      </c>
      <c r="M20" s="207">
        <v>318415885.84000003</v>
      </c>
      <c r="N20" s="207">
        <v>178292119.78000003</v>
      </c>
      <c r="O20" s="207">
        <v>187391155.77000001</v>
      </c>
      <c r="P20" s="207">
        <v>725763017.46000004</v>
      </c>
      <c r="Q20" s="207">
        <v>3381187024.6700015</v>
      </c>
    </row>
    <row r="21" spans="2:17" x14ac:dyDescent="0.25">
      <c r="B21" s="12" t="s">
        <v>34</v>
      </c>
      <c r="C21" s="220">
        <v>3068934665</v>
      </c>
      <c r="D21" s="220">
        <v>3210014698.9200001</v>
      </c>
      <c r="E21" s="207">
        <v>61212292.350000001</v>
      </c>
      <c r="F21" s="207">
        <v>121288005.86999999</v>
      </c>
      <c r="G21" s="207">
        <v>211422294.56999996</v>
      </c>
      <c r="H21" s="207">
        <v>268587659.55000001</v>
      </c>
      <c r="I21" s="207">
        <v>291520427.52000004</v>
      </c>
      <c r="J21" s="207">
        <v>149689421.32000002</v>
      </c>
      <c r="K21" s="207">
        <v>142749725.95999998</v>
      </c>
      <c r="L21" s="207">
        <v>524449671.17000008</v>
      </c>
      <c r="M21" s="207">
        <v>58218136.220000006</v>
      </c>
      <c r="N21" s="207">
        <v>37996683.759999998</v>
      </c>
      <c r="O21" s="207">
        <v>74432047.229999989</v>
      </c>
      <c r="P21" s="207">
        <v>136269900.74000004</v>
      </c>
      <c r="Q21" s="207">
        <v>2077836266.2600002</v>
      </c>
    </row>
    <row r="22" spans="2:17" x14ac:dyDescent="0.25">
      <c r="B22" s="12" t="s">
        <v>35</v>
      </c>
      <c r="C22" s="220">
        <v>488235459</v>
      </c>
      <c r="D22" s="220">
        <v>625111603.79000008</v>
      </c>
      <c r="E22" s="207">
        <v>7633341.5899999989</v>
      </c>
      <c r="F22" s="207">
        <v>31085147.02999999</v>
      </c>
      <c r="G22" s="207">
        <v>28286329.56000001</v>
      </c>
      <c r="H22" s="207">
        <v>57752971.429999992</v>
      </c>
      <c r="I22" s="207">
        <v>34676022.410000004</v>
      </c>
      <c r="J22" s="207">
        <v>70030733.260000005</v>
      </c>
      <c r="K22" s="207">
        <v>21058206.589999996</v>
      </c>
      <c r="L22" s="207">
        <v>27226417.160000004</v>
      </c>
      <c r="M22" s="207">
        <v>22620142.590000007</v>
      </c>
      <c r="N22" s="207">
        <v>15304023.65</v>
      </c>
      <c r="O22" s="207">
        <v>37938368.339999996</v>
      </c>
      <c r="P22" s="207">
        <v>65680755.669999994</v>
      </c>
      <c r="Q22" s="207">
        <v>419292459.28000003</v>
      </c>
    </row>
    <row r="23" spans="2:17" x14ac:dyDescent="0.25">
      <c r="B23" s="12" t="s">
        <v>36</v>
      </c>
      <c r="C23" s="220">
        <v>775216555</v>
      </c>
      <c r="D23" s="220">
        <v>844850370</v>
      </c>
      <c r="E23" s="207">
        <v>46616563.310000002</v>
      </c>
      <c r="F23" s="207">
        <v>55890979.070000008</v>
      </c>
      <c r="G23" s="207">
        <v>62159526.000000015</v>
      </c>
      <c r="H23" s="207">
        <v>63903636.600000009</v>
      </c>
      <c r="I23" s="207">
        <v>68993391.50999999</v>
      </c>
      <c r="J23" s="207">
        <v>58415450.350000001</v>
      </c>
      <c r="K23" s="207">
        <v>75988804.149999976</v>
      </c>
      <c r="L23" s="207">
        <v>20818243.98</v>
      </c>
      <c r="M23" s="207">
        <v>97813437.400000006</v>
      </c>
      <c r="N23" s="207">
        <v>55596863.620000005</v>
      </c>
      <c r="O23" s="207">
        <v>49600144.25</v>
      </c>
      <c r="P23" s="207">
        <v>68722881.230000004</v>
      </c>
      <c r="Q23" s="207">
        <v>724519921.47000003</v>
      </c>
    </row>
    <row r="24" spans="2:17" x14ac:dyDescent="0.25">
      <c r="B24" s="12" t="s">
        <v>37</v>
      </c>
      <c r="C24" s="220">
        <v>665147961</v>
      </c>
      <c r="D24" s="220">
        <v>665252961</v>
      </c>
      <c r="E24" s="207">
        <v>55419996.620000012</v>
      </c>
      <c r="F24" s="207">
        <v>55433496.620000012</v>
      </c>
      <c r="G24" s="207">
        <v>54504999.550000012</v>
      </c>
      <c r="H24" s="207">
        <v>55375144.550000012</v>
      </c>
      <c r="I24" s="207">
        <v>55296312.550000012</v>
      </c>
      <c r="J24" s="207">
        <v>55220265.780000031</v>
      </c>
      <c r="K24" s="207">
        <v>55321707.200000018</v>
      </c>
      <c r="L24" s="207">
        <v>55004999.999999993</v>
      </c>
      <c r="M24" s="207">
        <v>55198999.770000011</v>
      </c>
      <c r="N24" s="207">
        <v>55905251.700000003</v>
      </c>
      <c r="O24" s="207">
        <v>55905251.700000018</v>
      </c>
      <c r="P24" s="207">
        <v>55847302.239999995</v>
      </c>
      <c r="Q24" s="207">
        <v>664433728.28000033</v>
      </c>
    </row>
    <row r="25" spans="2:17" x14ac:dyDescent="0.25">
      <c r="B25" s="12" t="s">
        <v>38</v>
      </c>
      <c r="C25" s="220">
        <v>200541089</v>
      </c>
      <c r="D25" s="220">
        <v>202405006.26000002</v>
      </c>
      <c r="E25" s="207">
        <v>6421496.8700000001</v>
      </c>
      <c r="F25" s="207">
        <v>8601356.0800000001</v>
      </c>
      <c r="G25" s="207">
        <v>15084596.429999994</v>
      </c>
      <c r="H25" s="207">
        <v>13509925.370000001</v>
      </c>
      <c r="I25" s="207">
        <v>9652545.4300000016</v>
      </c>
      <c r="J25" s="207">
        <v>12684357.150000002</v>
      </c>
      <c r="K25" s="207">
        <v>11897273.689999999</v>
      </c>
      <c r="L25" s="207">
        <v>9215491.6700000018</v>
      </c>
      <c r="M25" s="207">
        <v>3140482.89</v>
      </c>
      <c r="N25" s="207">
        <v>11054921.9</v>
      </c>
      <c r="O25" s="207">
        <v>8642443.8600000013</v>
      </c>
      <c r="P25" s="207">
        <v>17220586.150000002</v>
      </c>
      <c r="Q25" s="207">
        <v>127125477.48999998</v>
      </c>
    </row>
    <row r="26" spans="2:17" x14ac:dyDescent="0.25">
      <c r="B26" s="12" t="s">
        <v>39</v>
      </c>
      <c r="C26" s="220">
        <v>512874594</v>
      </c>
      <c r="D26" s="220">
        <v>547684115.01999998</v>
      </c>
      <c r="E26" s="207">
        <v>26655325.759999998</v>
      </c>
      <c r="F26" s="207">
        <v>30087137.579999994</v>
      </c>
      <c r="G26" s="207">
        <v>35909126.069999985</v>
      </c>
      <c r="H26" s="207">
        <v>31523685.18</v>
      </c>
      <c r="I26" s="207">
        <v>41705568</v>
      </c>
      <c r="J26" s="207">
        <v>30619156.589999992</v>
      </c>
      <c r="K26" s="207">
        <v>81637696.160000026</v>
      </c>
      <c r="L26" s="207">
        <v>29271995.379999995</v>
      </c>
      <c r="M26" s="207">
        <v>31660023.289999995</v>
      </c>
      <c r="N26" s="207">
        <v>22764610.189999998</v>
      </c>
      <c r="O26" s="207">
        <v>28749205.359999999</v>
      </c>
      <c r="P26" s="207">
        <v>74503739.810000017</v>
      </c>
      <c r="Q26" s="207">
        <v>465087269.36999989</v>
      </c>
    </row>
    <row r="27" spans="2:17" x14ac:dyDescent="0.25">
      <c r="B27" s="12" t="s">
        <v>40</v>
      </c>
      <c r="C27" s="220">
        <v>145230619</v>
      </c>
      <c r="D27" s="220">
        <v>145230619</v>
      </c>
      <c r="E27" s="207">
        <v>5144062</v>
      </c>
      <c r="F27" s="207">
        <v>6156662</v>
      </c>
      <c r="G27" s="207">
        <v>17294818.109999999</v>
      </c>
      <c r="H27" s="207">
        <v>6629612.8700000001</v>
      </c>
      <c r="I27" s="207">
        <v>8065232.0099999988</v>
      </c>
      <c r="J27" s="207">
        <v>13939434.799999997</v>
      </c>
      <c r="K27" s="207">
        <v>13123152.810000001</v>
      </c>
      <c r="L27" s="207">
        <v>14501471.159999998</v>
      </c>
      <c r="M27" s="207">
        <v>-2164304.1500000013</v>
      </c>
      <c r="N27" s="207">
        <v>4497171.4600000009</v>
      </c>
      <c r="O27" s="207">
        <v>5023757.47</v>
      </c>
      <c r="P27" s="207">
        <v>12496050.609999999</v>
      </c>
      <c r="Q27" s="207">
        <v>104707121.14999998</v>
      </c>
    </row>
    <row r="28" spans="2:17" x14ac:dyDescent="0.25">
      <c r="B28" s="12" t="s">
        <v>41</v>
      </c>
      <c r="C28" s="220">
        <v>1833741040</v>
      </c>
      <c r="D28" s="220">
        <v>2527614932.8899999</v>
      </c>
      <c r="E28" s="207">
        <v>73100057.500000015</v>
      </c>
      <c r="F28" s="207">
        <v>135303930.34000003</v>
      </c>
      <c r="G28" s="207">
        <v>111652690.72000007</v>
      </c>
      <c r="H28" s="207">
        <v>166401550.33999982</v>
      </c>
      <c r="I28" s="207">
        <v>226167657.14000005</v>
      </c>
      <c r="J28" s="207">
        <v>103038470.45999999</v>
      </c>
      <c r="K28" s="207">
        <v>99056961.819999963</v>
      </c>
      <c r="L28" s="207">
        <v>63629452.19000002</v>
      </c>
      <c r="M28" s="207">
        <v>121465240.33000001</v>
      </c>
      <c r="N28" s="207">
        <v>65269715.179999992</v>
      </c>
      <c r="O28" s="207">
        <v>106576952.64000002</v>
      </c>
      <c r="P28" s="207">
        <v>583978828.73000002</v>
      </c>
      <c r="Q28" s="207">
        <v>1855641507.3900013</v>
      </c>
    </row>
    <row r="29" spans="2:17" x14ac:dyDescent="0.25">
      <c r="B29" s="12" t="s">
        <v>42</v>
      </c>
      <c r="C29" s="220">
        <v>1568663608</v>
      </c>
      <c r="D29" s="220">
        <v>1582358550</v>
      </c>
      <c r="E29" s="207">
        <v>115394787.22</v>
      </c>
      <c r="F29" s="207">
        <v>119969761.81999999</v>
      </c>
      <c r="G29" s="207">
        <v>122484632.80999999</v>
      </c>
      <c r="H29" s="207">
        <v>124737050.70999999</v>
      </c>
      <c r="I29" s="207">
        <v>122558711.92999999</v>
      </c>
      <c r="J29" s="207">
        <v>117538947.86</v>
      </c>
      <c r="K29" s="207">
        <v>123546221.53</v>
      </c>
      <c r="L29" s="207">
        <v>118817275.45999999</v>
      </c>
      <c r="M29" s="207">
        <v>120996954.45999999</v>
      </c>
      <c r="N29" s="207">
        <v>111622232.75</v>
      </c>
      <c r="O29" s="207">
        <v>119919176.42</v>
      </c>
      <c r="P29" s="207">
        <v>227628263.37</v>
      </c>
      <c r="Q29" s="207">
        <v>1545214016.3400002</v>
      </c>
    </row>
    <row r="30" spans="2:17" x14ac:dyDescent="0.25">
      <c r="B30" s="12" t="s">
        <v>43</v>
      </c>
      <c r="C30" s="220">
        <v>1372512654</v>
      </c>
      <c r="D30" s="220">
        <v>1741861237.4400003</v>
      </c>
      <c r="E30" s="207">
        <v>114706666.66000004</v>
      </c>
      <c r="F30" s="207">
        <v>94083333.330000028</v>
      </c>
      <c r="G30" s="207">
        <v>96059511.100000069</v>
      </c>
      <c r="H30" s="207">
        <v>108791138.46000004</v>
      </c>
      <c r="I30" s="207">
        <v>94926665.690000042</v>
      </c>
      <c r="J30" s="207">
        <v>95162713.88000004</v>
      </c>
      <c r="K30" s="207">
        <v>95174462.760000005</v>
      </c>
      <c r="L30" s="207">
        <v>95022934.62000002</v>
      </c>
      <c r="M30" s="207">
        <v>95039673.800000012</v>
      </c>
      <c r="N30" s="207">
        <v>95140780.420000017</v>
      </c>
      <c r="O30" s="207">
        <v>95096052.470000014</v>
      </c>
      <c r="P30" s="207">
        <v>464364099.90999991</v>
      </c>
      <c r="Q30" s="207">
        <v>1543568033.1000001</v>
      </c>
    </row>
    <row r="31" spans="2:17" x14ac:dyDescent="0.25">
      <c r="B31" s="12" t="s">
        <v>44</v>
      </c>
      <c r="C31" s="220">
        <v>1826355042</v>
      </c>
      <c r="D31" s="220">
        <v>1826355042</v>
      </c>
      <c r="E31" s="207">
        <v>117791666.67999999</v>
      </c>
      <c r="F31" s="207">
        <v>266088338.92999998</v>
      </c>
      <c r="G31" s="207">
        <v>191940002.31999993</v>
      </c>
      <c r="H31" s="207">
        <v>604795044.80000031</v>
      </c>
      <c r="I31" s="207">
        <v>191940002.79999995</v>
      </c>
      <c r="J31" s="207">
        <v>64828569.369999997</v>
      </c>
      <c r="K31" s="207">
        <v>64828569.399999991</v>
      </c>
      <c r="L31" s="207">
        <v>64828569.399999991</v>
      </c>
      <c r="M31" s="207">
        <v>64828569.369999997</v>
      </c>
      <c r="N31" s="207">
        <v>64828569.399999991</v>
      </c>
      <c r="O31" s="207">
        <v>64828569.399999991</v>
      </c>
      <c r="P31" s="207">
        <v>64828570.099999994</v>
      </c>
      <c r="Q31" s="207">
        <v>1826355041.9700007</v>
      </c>
    </row>
    <row r="32" spans="2:17" x14ac:dyDescent="0.25">
      <c r="B32" s="12" t="s">
        <v>45</v>
      </c>
      <c r="C32" s="220">
        <v>130000000</v>
      </c>
      <c r="D32" s="220">
        <v>130000000</v>
      </c>
      <c r="E32" s="207">
        <v>10833333.329999998</v>
      </c>
      <c r="F32" s="207">
        <v>10833333</v>
      </c>
      <c r="G32" s="207">
        <v>10833333.65</v>
      </c>
      <c r="H32" s="207">
        <v>10833332.999999998</v>
      </c>
      <c r="I32" s="207">
        <v>10833332.999999996</v>
      </c>
      <c r="J32" s="207">
        <v>10833333.329999996</v>
      </c>
      <c r="K32" s="207">
        <v>10833332.999999998</v>
      </c>
      <c r="L32" s="207">
        <v>10833333</v>
      </c>
      <c r="M32" s="207">
        <v>10833334.999999998</v>
      </c>
      <c r="N32" s="207">
        <v>10833333.229999999</v>
      </c>
      <c r="O32" s="207">
        <v>10833333.229999997</v>
      </c>
      <c r="P32" s="207">
        <v>10833332.240000002</v>
      </c>
      <c r="Q32" s="207">
        <v>129999999.00999996</v>
      </c>
    </row>
    <row r="33" spans="2:19" x14ac:dyDescent="0.25">
      <c r="B33" s="12" t="s">
        <v>46</v>
      </c>
      <c r="C33" s="220">
        <v>15019019954</v>
      </c>
      <c r="D33" s="220">
        <v>15554574621</v>
      </c>
      <c r="E33" s="207">
        <v>2957048137.6399999</v>
      </c>
      <c r="F33" s="207">
        <v>363081422.68000001</v>
      </c>
      <c r="G33" s="207">
        <v>1495604578.5200002</v>
      </c>
      <c r="H33" s="207">
        <v>1423852383.51</v>
      </c>
      <c r="I33" s="208">
        <v>0</v>
      </c>
      <c r="J33" s="207">
        <v>507064421.5</v>
      </c>
      <c r="K33" s="207">
        <v>386676123.75999999</v>
      </c>
      <c r="L33" s="207">
        <v>1725343176.6100001</v>
      </c>
      <c r="M33" s="207">
        <v>1172163571.4199998</v>
      </c>
      <c r="N33" s="207">
        <v>489189344.08999997</v>
      </c>
      <c r="O33" s="207">
        <v>760381045.06000006</v>
      </c>
      <c r="P33" s="207">
        <v>2437589489.4400001</v>
      </c>
      <c r="Q33" s="207">
        <v>13717993694.230001</v>
      </c>
    </row>
    <row r="34" spans="2:19" x14ac:dyDescent="0.25">
      <c r="B34" s="12" t="s">
        <v>47</v>
      </c>
      <c r="C34" s="220">
        <v>8814918975</v>
      </c>
      <c r="D34" s="220">
        <v>20027549011.139999</v>
      </c>
      <c r="E34" s="207">
        <v>1522415598.1899998</v>
      </c>
      <c r="F34" s="207">
        <v>1392365400.9800003</v>
      </c>
      <c r="G34" s="207">
        <v>1722824600.5200002</v>
      </c>
      <c r="H34" s="207">
        <v>1550421226.4299998</v>
      </c>
      <c r="I34" s="207">
        <v>1847898740.3500001</v>
      </c>
      <c r="J34" s="207">
        <v>1071916704.67</v>
      </c>
      <c r="K34" s="207">
        <v>700596621.38999999</v>
      </c>
      <c r="L34" s="207">
        <v>661307604.12</v>
      </c>
      <c r="M34" s="207">
        <v>1152742903.6799998</v>
      </c>
      <c r="N34" s="207">
        <v>1720988385.75</v>
      </c>
      <c r="O34" s="207">
        <v>1560123673.6799998</v>
      </c>
      <c r="P34" s="207">
        <v>3004972892.25</v>
      </c>
      <c r="Q34" s="207">
        <v>17908574352.010002</v>
      </c>
    </row>
    <row r="35" spans="2:19" x14ac:dyDescent="0.25">
      <c r="B35" s="170" t="s">
        <v>48</v>
      </c>
      <c r="C35" s="209">
        <v>96946405327</v>
      </c>
      <c r="D35" s="209">
        <v>141906714951.04999</v>
      </c>
      <c r="E35" s="210">
        <v>8228501255.829999</v>
      </c>
      <c r="F35" s="211">
        <v>8342907481.0400019</v>
      </c>
      <c r="G35" s="212">
        <v>8923862288.2700024</v>
      </c>
      <c r="H35" s="210">
        <v>11317907006.560003</v>
      </c>
      <c r="I35" s="211">
        <v>8475709678.8000002</v>
      </c>
      <c r="J35" s="212">
        <v>8396474475.5700016</v>
      </c>
      <c r="K35" s="210">
        <v>9393455227.1400013</v>
      </c>
      <c r="L35" s="211">
        <v>8178533014.2299986</v>
      </c>
      <c r="M35" s="212">
        <v>8211857231.8899984</v>
      </c>
      <c r="N35" s="210">
        <v>6790832726.9500008</v>
      </c>
      <c r="O35" s="211">
        <v>7929655916.8600016</v>
      </c>
      <c r="P35" s="212">
        <v>26841795564.5</v>
      </c>
      <c r="Q35" s="213">
        <v>121031491867.64003</v>
      </c>
      <c r="S35" s="11"/>
    </row>
    <row r="36" spans="2:19" x14ac:dyDescent="0.25">
      <c r="C36" s="39"/>
      <c r="D36" s="39"/>
      <c r="E36" s="39"/>
      <c r="F36" s="39"/>
      <c r="G36" s="39"/>
      <c r="H36" s="39"/>
      <c r="I36" s="39"/>
      <c r="J36" s="39"/>
      <c r="K36" s="39"/>
      <c r="L36" s="39"/>
      <c r="M36" s="39"/>
      <c r="N36" s="39"/>
      <c r="O36" s="39"/>
      <c r="P36" s="39"/>
      <c r="Q36" s="39"/>
    </row>
    <row r="37" spans="2:19" x14ac:dyDescent="0.25">
      <c r="B37" s="170" t="s">
        <v>49</v>
      </c>
      <c r="C37" s="214"/>
      <c r="D37" s="214"/>
      <c r="E37" s="215"/>
      <c r="F37" s="216"/>
      <c r="G37" s="217"/>
      <c r="H37" s="215"/>
      <c r="I37" s="216"/>
      <c r="J37" s="217"/>
      <c r="K37" s="215"/>
      <c r="L37" s="216"/>
      <c r="M37" s="217"/>
      <c r="N37" s="215"/>
      <c r="O37" s="216"/>
      <c r="P37" s="217"/>
      <c r="Q37" s="218"/>
      <c r="S37" s="11"/>
    </row>
    <row r="38" spans="2:19" x14ac:dyDescent="0.25">
      <c r="B38" s="12" t="s">
        <v>23</v>
      </c>
      <c r="C38" s="220">
        <v>35706828</v>
      </c>
      <c r="D38" s="220">
        <v>60706828</v>
      </c>
      <c r="E38" s="207">
        <v>2975569.01</v>
      </c>
      <c r="F38" s="207">
        <v>2975569.01</v>
      </c>
      <c r="G38" s="207">
        <v>2975568.9899999998</v>
      </c>
      <c r="H38" s="207">
        <v>2975568.99</v>
      </c>
      <c r="I38" s="207">
        <v>2975568.99</v>
      </c>
      <c r="J38" s="207">
        <v>2392235.66</v>
      </c>
      <c r="K38" s="207">
        <v>2975568.99</v>
      </c>
      <c r="L38" s="207">
        <v>2975568.99</v>
      </c>
      <c r="M38" s="207">
        <v>2975568.99</v>
      </c>
      <c r="N38" s="207">
        <v>2975568.99</v>
      </c>
      <c r="O38" s="207">
        <v>2975568.99</v>
      </c>
      <c r="P38" s="207">
        <v>28558902.34</v>
      </c>
      <c r="Q38" s="207">
        <v>60706827.940000005</v>
      </c>
    </row>
    <row r="39" spans="2:19" x14ac:dyDescent="0.25">
      <c r="B39" s="12" t="s">
        <v>24</v>
      </c>
      <c r="C39" s="220">
        <v>5241718</v>
      </c>
      <c r="D39" s="220">
        <v>25241718</v>
      </c>
      <c r="E39" s="208">
        <v>0</v>
      </c>
      <c r="F39" s="207">
        <v>5300000</v>
      </c>
      <c r="G39" s="207">
        <v>6759785.1600000001</v>
      </c>
      <c r="H39" s="207">
        <v>3367085.06</v>
      </c>
      <c r="I39" s="207">
        <v>1903224.98</v>
      </c>
      <c r="J39" s="207">
        <v>520000</v>
      </c>
      <c r="K39" s="208">
        <v>0</v>
      </c>
      <c r="L39" s="208">
        <v>0</v>
      </c>
      <c r="M39" s="208">
        <v>0</v>
      </c>
      <c r="N39" s="208">
        <v>0</v>
      </c>
      <c r="O39" s="208">
        <v>0</v>
      </c>
      <c r="P39" s="207">
        <v>1000000</v>
      </c>
      <c r="Q39" s="207">
        <v>18850095.200000003</v>
      </c>
    </row>
    <row r="40" spans="2:19" x14ac:dyDescent="0.25">
      <c r="B40" s="12" t="s">
        <v>25</v>
      </c>
      <c r="C40" s="221">
        <v>0</v>
      </c>
      <c r="D40" s="220">
        <v>7420000</v>
      </c>
      <c r="E40" s="208">
        <v>0</v>
      </c>
      <c r="F40" s="207">
        <v>7419223.3799999999</v>
      </c>
      <c r="G40" s="208">
        <v>0</v>
      </c>
      <c r="H40" s="208">
        <v>0</v>
      </c>
      <c r="I40" s="208">
        <v>0</v>
      </c>
      <c r="J40" s="208">
        <v>0</v>
      </c>
      <c r="K40" s="208">
        <v>0</v>
      </c>
      <c r="L40" s="208">
        <v>0</v>
      </c>
      <c r="M40" s="208">
        <v>0</v>
      </c>
      <c r="N40" s="208">
        <v>0</v>
      </c>
      <c r="O40" s="208">
        <v>0</v>
      </c>
      <c r="P40" s="208">
        <v>0</v>
      </c>
      <c r="Q40" s="207">
        <v>7419223.3799999999</v>
      </c>
    </row>
    <row r="41" spans="2:19" x14ac:dyDescent="0.25">
      <c r="B41" s="12" t="s">
        <v>28</v>
      </c>
      <c r="C41" s="221">
        <v>0</v>
      </c>
      <c r="D41" s="220">
        <v>20500000</v>
      </c>
      <c r="E41" s="208">
        <v>0</v>
      </c>
      <c r="F41" s="208">
        <v>0</v>
      </c>
      <c r="G41" s="208">
        <v>0</v>
      </c>
      <c r="H41" s="207">
        <v>6000000</v>
      </c>
      <c r="I41" s="208">
        <v>0</v>
      </c>
      <c r="J41" s="208">
        <v>0</v>
      </c>
      <c r="K41" s="208">
        <v>0</v>
      </c>
      <c r="L41" s="208">
        <v>0</v>
      </c>
      <c r="M41" s="207">
        <v>7500000</v>
      </c>
      <c r="N41" s="208">
        <v>0</v>
      </c>
      <c r="O41" s="208">
        <v>0</v>
      </c>
      <c r="P41" s="207">
        <v>6180368</v>
      </c>
      <c r="Q41" s="207">
        <v>19680368</v>
      </c>
    </row>
    <row r="42" spans="2:19" x14ac:dyDescent="0.25">
      <c r="B42" s="12" t="s">
        <v>31</v>
      </c>
      <c r="C42" s="221">
        <v>0</v>
      </c>
      <c r="D42" s="220">
        <v>34510207.68</v>
      </c>
      <c r="E42" s="208">
        <v>0</v>
      </c>
      <c r="F42" s="207">
        <v>17122030.66</v>
      </c>
      <c r="G42" s="207">
        <v>12637200.02</v>
      </c>
      <c r="H42" s="207">
        <v>797145</v>
      </c>
      <c r="I42" s="208">
        <v>0</v>
      </c>
      <c r="J42" s="207">
        <v>656540.43000000005</v>
      </c>
      <c r="K42" s="207">
        <v>204315</v>
      </c>
      <c r="L42" s="207">
        <v>23424</v>
      </c>
      <c r="M42" s="207">
        <v>-26844</v>
      </c>
      <c r="N42" s="208">
        <v>0</v>
      </c>
      <c r="O42" s="208">
        <v>0</v>
      </c>
      <c r="P42" s="207">
        <v>1089590</v>
      </c>
      <c r="Q42" s="207">
        <v>32503401.109999999</v>
      </c>
    </row>
    <row r="43" spans="2:19" x14ac:dyDescent="0.25">
      <c r="B43" s="12" t="s">
        <v>35</v>
      </c>
      <c r="C43" s="220">
        <v>25700000</v>
      </c>
      <c r="D43" s="220">
        <v>24000000</v>
      </c>
      <c r="E43" s="208">
        <v>0</v>
      </c>
      <c r="F43" s="207">
        <v>8000000</v>
      </c>
      <c r="G43" s="208">
        <v>0</v>
      </c>
      <c r="H43" s="207">
        <v>8000000</v>
      </c>
      <c r="I43" s="208">
        <v>0</v>
      </c>
      <c r="J43" s="208">
        <v>0</v>
      </c>
      <c r="K43" s="207">
        <v>8000000</v>
      </c>
      <c r="L43" s="208">
        <v>0</v>
      </c>
      <c r="M43" s="208">
        <v>0</v>
      </c>
      <c r="N43" s="208">
        <v>0</v>
      </c>
      <c r="O43" s="208">
        <v>0</v>
      </c>
      <c r="P43" s="208">
        <v>0</v>
      </c>
      <c r="Q43" s="207">
        <v>24000000</v>
      </c>
    </row>
    <row r="44" spans="2:19" x14ac:dyDescent="0.25">
      <c r="B44" s="12" t="s">
        <v>41</v>
      </c>
      <c r="C44" s="221">
        <v>0</v>
      </c>
      <c r="D44" s="220">
        <v>50106198.049999997</v>
      </c>
      <c r="E44" s="208">
        <v>0</v>
      </c>
      <c r="F44" s="208">
        <v>0</v>
      </c>
      <c r="G44" s="208">
        <v>0</v>
      </c>
      <c r="H44" s="208">
        <v>0</v>
      </c>
      <c r="I44" s="208">
        <v>0</v>
      </c>
      <c r="J44" s="208">
        <v>0</v>
      </c>
      <c r="K44" s="208">
        <v>0</v>
      </c>
      <c r="L44" s="208">
        <v>0</v>
      </c>
      <c r="M44" s="208">
        <v>0</v>
      </c>
      <c r="N44" s="208">
        <v>0</v>
      </c>
      <c r="O44" s="208">
        <v>0</v>
      </c>
      <c r="P44" s="207">
        <v>50106198.049999997</v>
      </c>
      <c r="Q44" s="207">
        <v>50106198.049999997</v>
      </c>
    </row>
    <row r="45" spans="2:19" x14ac:dyDescent="0.25">
      <c r="B45" s="12" t="s">
        <v>43</v>
      </c>
      <c r="C45" s="220">
        <v>10000000</v>
      </c>
      <c r="D45" s="220">
        <v>10000000</v>
      </c>
      <c r="E45" s="207">
        <v>833333.34</v>
      </c>
      <c r="F45" s="207">
        <v>833333.34</v>
      </c>
      <c r="G45" s="207">
        <v>833333.32</v>
      </c>
      <c r="H45" s="207">
        <v>833333.34</v>
      </c>
      <c r="I45" s="207">
        <v>833333.33</v>
      </c>
      <c r="J45" s="207">
        <v>833333.33</v>
      </c>
      <c r="K45" s="207">
        <v>833333.34</v>
      </c>
      <c r="L45" s="207">
        <v>833333.34</v>
      </c>
      <c r="M45" s="207">
        <v>833333.32</v>
      </c>
      <c r="N45" s="207">
        <v>833333.34</v>
      </c>
      <c r="O45" s="207">
        <v>833333.34</v>
      </c>
      <c r="P45" s="207">
        <v>833333.32</v>
      </c>
      <c r="Q45" s="207">
        <v>10000000</v>
      </c>
    </row>
    <row r="46" spans="2:19" x14ac:dyDescent="0.25">
      <c r="B46" s="12" t="s">
        <v>44</v>
      </c>
      <c r="C46" s="220">
        <v>8000000</v>
      </c>
      <c r="D46" s="220">
        <v>8000000</v>
      </c>
      <c r="E46" s="207">
        <v>666666.67000000004</v>
      </c>
      <c r="F46" s="207">
        <v>666666.67000000004</v>
      </c>
      <c r="G46" s="207">
        <v>666666.66</v>
      </c>
      <c r="H46" s="207">
        <v>666666.67000000004</v>
      </c>
      <c r="I46" s="207">
        <v>666666.67000000004</v>
      </c>
      <c r="J46" s="207">
        <v>666666.67000000004</v>
      </c>
      <c r="K46" s="207">
        <v>666666.67000000004</v>
      </c>
      <c r="L46" s="207">
        <v>666666.67000000004</v>
      </c>
      <c r="M46" s="207">
        <v>666666.67000000004</v>
      </c>
      <c r="N46" s="207">
        <v>666666.67000000004</v>
      </c>
      <c r="O46" s="207">
        <v>666666.67000000004</v>
      </c>
      <c r="P46" s="207">
        <v>666666.64</v>
      </c>
      <c r="Q46" s="207">
        <v>8000000</v>
      </c>
    </row>
    <row r="47" spans="2:19" x14ac:dyDescent="0.25">
      <c r="B47" s="12" t="s">
        <v>46</v>
      </c>
      <c r="C47" s="220">
        <v>24066424003</v>
      </c>
      <c r="D47" s="220">
        <v>25659621919.100002</v>
      </c>
      <c r="E47" s="207">
        <v>470506330.80000001</v>
      </c>
      <c r="F47" s="207">
        <v>960797149.29999995</v>
      </c>
      <c r="G47" s="207">
        <v>1572963279.6500001</v>
      </c>
      <c r="H47" s="207">
        <v>1903520108.0699999</v>
      </c>
      <c r="I47" s="207">
        <v>894185200.11000001</v>
      </c>
      <c r="J47" s="207">
        <v>2040303857.04</v>
      </c>
      <c r="K47" s="207">
        <v>3686948928.0999999</v>
      </c>
      <c r="L47" s="207">
        <v>2083796232.1900001</v>
      </c>
      <c r="M47" s="207">
        <v>216248607.69999993</v>
      </c>
      <c r="N47" s="207">
        <v>1514534465.5599999</v>
      </c>
      <c r="O47" s="207">
        <v>2178713514.8400002</v>
      </c>
      <c r="P47" s="207">
        <v>3276944913.5999999</v>
      </c>
      <c r="Q47" s="207">
        <v>20799462586.960003</v>
      </c>
    </row>
    <row r="48" spans="2:19" x14ac:dyDescent="0.25">
      <c r="B48" s="170" t="s">
        <v>50</v>
      </c>
      <c r="C48" s="209">
        <v>24151072549</v>
      </c>
      <c r="D48" s="209">
        <v>25900106870.830002</v>
      </c>
      <c r="E48" s="210">
        <v>474981899.82000005</v>
      </c>
      <c r="F48" s="211">
        <v>1003113972.36</v>
      </c>
      <c r="G48" s="212">
        <v>1596835833.8</v>
      </c>
      <c r="H48" s="210">
        <v>1926159907.1299999</v>
      </c>
      <c r="I48" s="211">
        <v>900563994.07999992</v>
      </c>
      <c r="J48" s="212">
        <v>2045372633.1299999</v>
      </c>
      <c r="K48" s="210">
        <v>3699628812.1000004</v>
      </c>
      <c r="L48" s="211">
        <v>2088295225.1900001</v>
      </c>
      <c r="M48" s="212">
        <v>228197332.67999992</v>
      </c>
      <c r="N48" s="210">
        <v>1519010034.5599999</v>
      </c>
      <c r="O48" s="211">
        <v>2183189083.8400006</v>
      </c>
      <c r="P48" s="212">
        <v>3365379971.9499998</v>
      </c>
      <c r="Q48" s="213">
        <v>21030728700.640003</v>
      </c>
      <c r="S48" s="11"/>
    </row>
    <row r="49" spans="2:19" x14ac:dyDescent="0.25">
      <c r="B49" s="35"/>
      <c r="C49" s="39"/>
      <c r="D49" s="39"/>
      <c r="E49" s="39"/>
      <c r="F49" s="39"/>
      <c r="G49" s="39"/>
      <c r="H49" s="39"/>
      <c r="I49" s="39"/>
      <c r="J49" s="39"/>
      <c r="K49" s="39"/>
      <c r="L49" s="39"/>
      <c r="M49" s="39"/>
      <c r="N49" s="39"/>
      <c r="O49" s="39"/>
      <c r="P49" s="39"/>
      <c r="Q49" s="39"/>
    </row>
    <row r="50" spans="2:19" x14ac:dyDescent="0.25">
      <c r="B50" s="170" t="s">
        <v>51</v>
      </c>
      <c r="C50" s="209">
        <v>121097477875.99998</v>
      </c>
      <c r="D50" s="209">
        <v>167806821821.88</v>
      </c>
      <c r="E50" s="210">
        <v>8703483155.6499996</v>
      </c>
      <c r="F50" s="211">
        <v>9346021453.4000015</v>
      </c>
      <c r="G50" s="212">
        <v>10520698122.070002</v>
      </c>
      <c r="H50" s="210">
        <v>13244066913.690002</v>
      </c>
      <c r="I50" s="211">
        <v>9376273672.8799992</v>
      </c>
      <c r="J50" s="212">
        <v>10441847108.700001</v>
      </c>
      <c r="K50" s="210">
        <v>13093084039.24</v>
      </c>
      <c r="L50" s="211">
        <v>10266828239.42</v>
      </c>
      <c r="M50" s="212">
        <v>8440054564.5699987</v>
      </c>
      <c r="N50" s="210">
        <v>8309842761.5100012</v>
      </c>
      <c r="O50" s="211">
        <v>10112845000.700003</v>
      </c>
      <c r="P50" s="212">
        <v>30207175536.449997</v>
      </c>
      <c r="Q50" s="213">
        <v>142062220568.28003</v>
      </c>
      <c r="S50" s="11"/>
    </row>
    <row r="51" spans="2:19" x14ac:dyDescent="0.25">
      <c r="B51" s="32" t="s">
        <v>52</v>
      </c>
      <c r="C51" s="32"/>
      <c r="D51" s="32"/>
    </row>
    <row r="52" spans="2:19" x14ac:dyDescent="0.25">
      <c r="B52" s="32" t="s">
        <v>53</v>
      </c>
      <c r="C52" s="32"/>
      <c r="D52" s="32"/>
    </row>
    <row r="53" spans="2:19" x14ac:dyDescent="0.25">
      <c r="B53" s="32" t="s">
        <v>54</v>
      </c>
      <c r="C53" s="32"/>
      <c r="D53" s="32"/>
    </row>
    <row r="54" spans="2:19" x14ac:dyDescent="0.25">
      <c r="B54" s="32" t="s">
        <v>55</v>
      </c>
      <c r="C54" s="32"/>
      <c r="D54" s="32"/>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B1:S56"/>
  <sheetViews>
    <sheetView showGridLines="0" topLeftCell="A19" zoomScale="89" zoomScaleNormal="89" zoomScalePageLayoutView="120" workbookViewId="0">
      <selection activeCell="I53" sqref="I53"/>
    </sheetView>
  </sheetViews>
  <sheetFormatPr defaultColWidth="11.42578125" defaultRowHeight="15" x14ac:dyDescent="0.25"/>
  <cols>
    <col min="1" max="1" width="5" style="60" customWidth="1"/>
    <col min="2" max="2" width="65.85546875" style="60" customWidth="1"/>
    <col min="3" max="3" width="13" style="60" customWidth="1"/>
    <col min="4" max="4" width="15.42578125" style="60" customWidth="1"/>
    <col min="5" max="16" width="10.7109375" style="60" customWidth="1"/>
    <col min="17" max="17" width="11.85546875" style="60" customWidth="1"/>
    <col min="18" max="18" width="11.42578125" style="60" customWidth="1"/>
    <col min="19" max="16384" width="11.42578125" style="60"/>
  </cols>
  <sheetData>
    <row r="1" spans="2:19" customFormat="1" x14ac:dyDescent="0.25"/>
    <row r="2" spans="2:19" customFormat="1" ht="28.5" x14ac:dyDescent="0.25">
      <c r="B2" s="327" t="s">
        <v>0</v>
      </c>
      <c r="C2" s="327"/>
      <c r="D2" s="327"/>
      <c r="E2" s="327"/>
      <c r="F2" s="327"/>
      <c r="G2" s="327"/>
      <c r="H2" s="327"/>
      <c r="I2" s="327"/>
      <c r="J2" s="327"/>
      <c r="K2" s="327"/>
      <c r="L2" s="327"/>
      <c r="M2" s="327"/>
      <c r="N2" s="327"/>
      <c r="O2" s="327"/>
      <c r="P2" s="327"/>
      <c r="Q2" s="327"/>
    </row>
    <row r="3" spans="2:19" customFormat="1" ht="21" x14ac:dyDescent="0.25">
      <c r="B3" s="328" t="s">
        <v>1</v>
      </c>
      <c r="C3" s="328"/>
      <c r="D3" s="328"/>
      <c r="E3" s="328"/>
      <c r="F3" s="328"/>
      <c r="G3" s="328"/>
      <c r="H3" s="328"/>
      <c r="I3" s="328"/>
      <c r="J3" s="328"/>
      <c r="K3" s="328"/>
      <c r="L3" s="328"/>
      <c r="M3" s="328"/>
      <c r="N3" s="328"/>
      <c r="O3" s="328"/>
      <c r="P3" s="328"/>
      <c r="Q3" s="328"/>
    </row>
    <row r="4" spans="2:19" customFormat="1" ht="15.75" x14ac:dyDescent="0.25">
      <c r="B4" s="329" t="s">
        <v>2</v>
      </c>
      <c r="C4" s="329"/>
      <c r="D4" s="329"/>
      <c r="E4" s="329"/>
      <c r="F4" s="329"/>
      <c r="G4" s="329"/>
      <c r="H4" s="329"/>
      <c r="I4" s="329"/>
      <c r="J4" s="329"/>
      <c r="K4" s="329"/>
      <c r="L4" s="329"/>
      <c r="M4" s="329"/>
      <c r="N4" s="329"/>
      <c r="O4" s="329"/>
      <c r="P4" s="329"/>
      <c r="Q4" s="329"/>
    </row>
    <row r="5" spans="2:19" customFormat="1" ht="15.75" x14ac:dyDescent="0.25">
      <c r="B5" s="329" t="s">
        <v>3</v>
      </c>
      <c r="C5" s="329"/>
      <c r="D5" s="329"/>
      <c r="E5" s="329"/>
      <c r="F5" s="329"/>
      <c r="G5" s="329"/>
      <c r="H5" s="329"/>
      <c r="I5" s="329"/>
      <c r="J5" s="329"/>
      <c r="K5" s="329"/>
      <c r="L5" s="329"/>
      <c r="M5" s="329"/>
      <c r="N5" s="329"/>
      <c r="O5" s="329"/>
      <c r="P5" s="329"/>
      <c r="Q5" s="329"/>
    </row>
    <row r="6" spans="2:19" customFormat="1" x14ac:dyDescent="0.25">
      <c r="B6" s="27"/>
      <c r="C6" s="27"/>
      <c r="D6" s="27"/>
    </row>
    <row r="7" spans="2:19" customFormat="1" x14ac:dyDescent="0.25">
      <c r="B7" s="27" t="s">
        <v>105</v>
      </c>
      <c r="C7" s="27"/>
      <c r="D7" s="27"/>
      <c r="Q7" s="39" t="s">
        <v>5</v>
      </c>
    </row>
    <row r="8" spans="2:19" customFormat="1" ht="22.5" customHeight="1" x14ac:dyDescent="0.25">
      <c r="B8" s="330" t="s">
        <v>6</v>
      </c>
      <c r="C8" s="333" t="s">
        <v>7</v>
      </c>
      <c r="D8" s="333" t="s">
        <v>8</v>
      </c>
      <c r="E8" s="324" t="s">
        <v>9</v>
      </c>
      <c r="F8" s="325"/>
      <c r="G8" s="325"/>
      <c r="H8" s="325"/>
      <c r="I8" s="325"/>
      <c r="J8" s="325"/>
      <c r="K8" s="325"/>
      <c r="L8" s="325"/>
      <c r="M8" s="325"/>
      <c r="N8" s="325"/>
      <c r="O8" s="325"/>
      <c r="P8" s="325"/>
      <c r="Q8" s="326"/>
    </row>
    <row r="9" spans="2:19" customFormat="1" ht="27" customHeight="1" x14ac:dyDescent="0.25">
      <c r="B9" s="331"/>
      <c r="C9" s="336"/>
      <c r="D9" s="336"/>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64" t="s">
        <v>23</v>
      </c>
      <c r="C10" s="220">
        <v>5742737104</v>
      </c>
      <c r="D10" s="220">
        <v>5742737104</v>
      </c>
      <c r="E10" s="207">
        <v>478561412.82000023</v>
      </c>
      <c r="F10" s="207">
        <v>478561412.49000025</v>
      </c>
      <c r="G10" s="207">
        <v>478561412.49000025</v>
      </c>
      <c r="H10" s="207">
        <v>478561412.49000025</v>
      </c>
      <c r="I10" s="207">
        <v>478561412.49000025</v>
      </c>
      <c r="J10" s="207">
        <v>478561412.49000025</v>
      </c>
      <c r="K10" s="207">
        <v>478561395.49000025</v>
      </c>
      <c r="L10" s="207">
        <v>478561395.49000025</v>
      </c>
      <c r="M10" s="207">
        <v>478561395.49000025</v>
      </c>
      <c r="N10" s="207">
        <v>478561376.49000025</v>
      </c>
      <c r="O10" s="207">
        <v>478561376.49000025</v>
      </c>
      <c r="P10" s="207">
        <v>478561391.05000019</v>
      </c>
      <c r="Q10" s="257">
        <v>5742736805.7700024</v>
      </c>
    </row>
    <row r="11" spans="2:19" x14ac:dyDescent="0.25">
      <c r="B11" s="64" t="s">
        <v>75</v>
      </c>
      <c r="C11" s="220">
        <v>40060304214</v>
      </c>
      <c r="D11" s="220">
        <v>43885367151</v>
      </c>
      <c r="E11" s="207">
        <v>1779777836.9099996</v>
      </c>
      <c r="F11" s="207">
        <v>3026577024.8000007</v>
      </c>
      <c r="G11" s="207">
        <v>3096343610.96</v>
      </c>
      <c r="H11" s="207">
        <v>2503133145.0099988</v>
      </c>
      <c r="I11" s="207">
        <v>3146603008.2999997</v>
      </c>
      <c r="J11" s="207">
        <v>3335568404.4599967</v>
      </c>
      <c r="K11" s="207">
        <v>3067461948.4500008</v>
      </c>
      <c r="L11" s="207">
        <v>3364770578.04</v>
      </c>
      <c r="M11" s="207">
        <v>2897806270.999999</v>
      </c>
      <c r="N11" s="207">
        <v>3528093335.1500015</v>
      </c>
      <c r="O11" s="207">
        <v>3696572844.2700009</v>
      </c>
      <c r="P11" s="207">
        <v>7718125183.9500084</v>
      </c>
      <c r="Q11" s="257">
        <v>41160833191.300011</v>
      </c>
    </row>
    <row r="12" spans="2:19" x14ac:dyDescent="0.25">
      <c r="B12" s="64" t="s">
        <v>106</v>
      </c>
      <c r="C12" s="220">
        <v>28146779451</v>
      </c>
      <c r="D12" s="220">
        <v>28977173250.999992</v>
      </c>
      <c r="E12" s="207">
        <v>2114458874.3100002</v>
      </c>
      <c r="F12" s="207">
        <v>2137154291.0300004</v>
      </c>
      <c r="G12" s="207">
        <v>2527621094.0200005</v>
      </c>
      <c r="H12" s="207">
        <v>2162961551.8700004</v>
      </c>
      <c r="I12" s="207">
        <v>2378619690.7699995</v>
      </c>
      <c r="J12" s="207">
        <v>2466643040.5299993</v>
      </c>
      <c r="K12" s="207">
        <v>2225593136.8699999</v>
      </c>
      <c r="L12" s="207">
        <v>2251333849.1100001</v>
      </c>
      <c r="M12" s="207">
        <v>2346430485.9800005</v>
      </c>
      <c r="N12" s="207">
        <v>2366071409.4100003</v>
      </c>
      <c r="O12" s="207">
        <v>2896840417.809999</v>
      </c>
      <c r="P12" s="207">
        <v>2991516221.2999997</v>
      </c>
      <c r="Q12" s="257">
        <v>28865244063.009998</v>
      </c>
    </row>
    <row r="13" spans="2:19" x14ac:dyDescent="0.25">
      <c r="B13" s="64" t="s">
        <v>77</v>
      </c>
      <c r="C13" s="220">
        <v>15497681804</v>
      </c>
      <c r="D13" s="220">
        <v>16081038735.999998</v>
      </c>
      <c r="E13" s="207">
        <v>1143194576.4699996</v>
      </c>
      <c r="F13" s="207">
        <v>1199057828.1300011</v>
      </c>
      <c r="G13" s="207">
        <v>1174521920.9699988</v>
      </c>
      <c r="H13" s="207">
        <v>1157220167.2</v>
      </c>
      <c r="I13" s="207">
        <v>1398454448.0299995</v>
      </c>
      <c r="J13" s="207">
        <v>1276873861.5299995</v>
      </c>
      <c r="K13" s="207">
        <v>1199232993.1699996</v>
      </c>
      <c r="L13" s="207">
        <v>1233788507.9700003</v>
      </c>
      <c r="M13" s="207">
        <v>1231623836.0099998</v>
      </c>
      <c r="N13" s="207">
        <v>1207317693.9999998</v>
      </c>
      <c r="O13" s="207">
        <v>2166841434.1000004</v>
      </c>
      <c r="P13" s="207">
        <v>1640275533.6900001</v>
      </c>
      <c r="Q13" s="257">
        <v>16028402801.269997</v>
      </c>
    </row>
    <row r="14" spans="2:19" x14ac:dyDescent="0.25">
      <c r="B14" s="64" t="s">
        <v>78</v>
      </c>
      <c r="C14" s="220">
        <v>6097862377</v>
      </c>
      <c r="D14" s="220">
        <v>6106862377</v>
      </c>
      <c r="E14" s="207">
        <v>706783994.09000003</v>
      </c>
      <c r="F14" s="207">
        <v>201615327.88000003</v>
      </c>
      <c r="G14" s="207">
        <v>859303827.76999998</v>
      </c>
      <c r="H14" s="207">
        <v>476695043.96999997</v>
      </c>
      <c r="I14" s="207">
        <v>553407602.70000005</v>
      </c>
      <c r="J14" s="207">
        <v>520919855.55999988</v>
      </c>
      <c r="K14" s="207">
        <v>466914482.26000005</v>
      </c>
      <c r="L14" s="207">
        <v>434457500.02000004</v>
      </c>
      <c r="M14" s="207">
        <v>531129763.94000012</v>
      </c>
      <c r="N14" s="207">
        <v>390730335.61000001</v>
      </c>
      <c r="O14" s="207">
        <v>568996166.70000029</v>
      </c>
      <c r="P14" s="207">
        <v>316060782.61000001</v>
      </c>
      <c r="Q14" s="257">
        <v>6027014683.1100006</v>
      </c>
    </row>
    <row r="15" spans="2:19" x14ac:dyDescent="0.25">
      <c r="B15" s="64" t="s">
        <v>79</v>
      </c>
      <c r="C15" s="220">
        <v>10270529807</v>
      </c>
      <c r="D15" s="220">
        <v>10926164119</v>
      </c>
      <c r="E15" s="207">
        <v>671590406.19000006</v>
      </c>
      <c r="F15" s="207">
        <v>751956863.51999998</v>
      </c>
      <c r="G15" s="207">
        <v>799659056.72999978</v>
      </c>
      <c r="H15" s="207">
        <v>723650865.89999998</v>
      </c>
      <c r="I15" s="207">
        <v>754186647.93999982</v>
      </c>
      <c r="J15" s="207">
        <v>790821379.33000004</v>
      </c>
      <c r="K15" s="207">
        <v>803772097.49000013</v>
      </c>
      <c r="L15" s="207">
        <v>763510541.10000002</v>
      </c>
      <c r="M15" s="207">
        <v>985535335.65999985</v>
      </c>
      <c r="N15" s="207">
        <v>938381474.98000014</v>
      </c>
      <c r="O15" s="207">
        <v>1015140079.3400006</v>
      </c>
      <c r="P15" s="207">
        <v>1634060052.9600005</v>
      </c>
      <c r="Q15" s="257">
        <v>10632264801.140001</v>
      </c>
    </row>
    <row r="16" spans="2:19" x14ac:dyDescent="0.25">
      <c r="B16" s="64" t="s">
        <v>107</v>
      </c>
      <c r="C16" s="220">
        <v>99628120000</v>
      </c>
      <c r="D16" s="220">
        <v>100023050413.27998</v>
      </c>
      <c r="E16" s="207">
        <v>3233824927.1799989</v>
      </c>
      <c r="F16" s="207">
        <v>4824268023.6000004</v>
      </c>
      <c r="G16" s="207">
        <v>6998962148.3799982</v>
      </c>
      <c r="H16" s="207">
        <v>4806380875.2499981</v>
      </c>
      <c r="I16" s="207">
        <v>7005465881.4500027</v>
      </c>
      <c r="J16" s="207">
        <v>5704073359.9599962</v>
      </c>
      <c r="K16" s="207">
        <v>5127318887.0900011</v>
      </c>
      <c r="L16" s="207">
        <v>6565018782.7599993</v>
      </c>
      <c r="M16" s="207">
        <v>6554711105.0800018</v>
      </c>
      <c r="N16" s="207">
        <v>6788194909.7300186</v>
      </c>
      <c r="O16" s="207">
        <v>10724398425.749985</v>
      </c>
      <c r="P16" s="207">
        <v>26717380889.230034</v>
      </c>
      <c r="Q16" s="257">
        <v>95049998215.460022</v>
      </c>
    </row>
    <row r="17" spans="2:17" x14ac:dyDescent="0.25">
      <c r="B17" s="64" t="s">
        <v>108</v>
      </c>
      <c r="C17" s="220">
        <v>53327418343</v>
      </c>
      <c r="D17" s="220">
        <v>56799930114.869957</v>
      </c>
      <c r="E17" s="207">
        <v>3092712551.0499997</v>
      </c>
      <c r="F17" s="207">
        <v>3619216771.7200003</v>
      </c>
      <c r="G17" s="207">
        <v>4699251387.8799992</v>
      </c>
      <c r="H17" s="207">
        <v>3298733861.6399994</v>
      </c>
      <c r="I17" s="207">
        <v>5711427638.2800007</v>
      </c>
      <c r="J17" s="207">
        <v>4731694212.2600031</v>
      </c>
      <c r="K17" s="207">
        <v>4259098904.3800001</v>
      </c>
      <c r="L17" s="207">
        <v>3663801092.940001</v>
      </c>
      <c r="M17" s="207">
        <v>4262769398.4500003</v>
      </c>
      <c r="N17" s="207">
        <v>3620849025.8699989</v>
      </c>
      <c r="O17" s="207">
        <v>5269479631.5599985</v>
      </c>
      <c r="P17" s="207">
        <v>5880889607.1499977</v>
      </c>
      <c r="Q17" s="257">
        <v>52109924083.18</v>
      </c>
    </row>
    <row r="18" spans="2:17" x14ac:dyDescent="0.25">
      <c r="B18" s="64" t="s">
        <v>82</v>
      </c>
      <c r="C18" s="220">
        <v>2162989940</v>
      </c>
      <c r="D18" s="220">
        <v>2182989940</v>
      </c>
      <c r="E18" s="207">
        <v>119673070.35000001</v>
      </c>
      <c r="F18" s="207">
        <v>119412515.92000002</v>
      </c>
      <c r="G18" s="207">
        <v>156911433.12</v>
      </c>
      <c r="H18" s="207">
        <v>117261399.01000001</v>
      </c>
      <c r="I18" s="207">
        <v>163516290.54999998</v>
      </c>
      <c r="J18" s="207">
        <v>199902330.96999994</v>
      </c>
      <c r="K18" s="207">
        <v>140815038.03000006</v>
      </c>
      <c r="L18" s="207">
        <v>161786581.63000003</v>
      </c>
      <c r="M18" s="207">
        <v>170009752.97999999</v>
      </c>
      <c r="N18" s="207">
        <v>152099970.51999998</v>
      </c>
      <c r="O18" s="207">
        <v>200497564.71999997</v>
      </c>
      <c r="P18" s="207">
        <v>323428718.66999984</v>
      </c>
      <c r="Q18" s="257">
        <v>2025314666.4699998</v>
      </c>
    </row>
    <row r="19" spans="2:17" x14ac:dyDescent="0.25">
      <c r="B19" s="64" t="s">
        <v>83</v>
      </c>
      <c r="C19" s="220">
        <v>1738109956</v>
      </c>
      <c r="D19" s="220">
        <v>1805795556</v>
      </c>
      <c r="E19" s="207">
        <v>106111337.47999999</v>
      </c>
      <c r="F19" s="207">
        <v>119448102.16</v>
      </c>
      <c r="G19" s="207">
        <v>139454629.35000002</v>
      </c>
      <c r="H19" s="207">
        <v>118329374.84</v>
      </c>
      <c r="I19" s="207">
        <v>124499321.87</v>
      </c>
      <c r="J19" s="207">
        <v>125800033.16</v>
      </c>
      <c r="K19" s="207">
        <v>118781151.97999999</v>
      </c>
      <c r="L19" s="207">
        <v>126590116.38</v>
      </c>
      <c r="M19" s="207">
        <v>123944568.10000001</v>
      </c>
      <c r="N19" s="207">
        <v>126845714.06000002</v>
      </c>
      <c r="O19" s="207">
        <v>191045619.81</v>
      </c>
      <c r="P19" s="207">
        <v>230970047.36999997</v>
      </c>
      <c r="Q19" s="257">
        <v>1651820016.5600004</v>
      </c>
    </row>
    <row r="20" spans="2:17" x14ac:dyDescent="0.25">
      <c r="B20" s="64" t="s">
        <v>84</v>
      </c>
      <c r="C20" s="220">
        <v>10609906698</v>
      </c>
      <c r="D20" s="220">
        <v>10110202499</v>
      </c>
      <c r="E20" s="207">
        <v>545248211.63</v>
      </c>
      <c r="F20" s="207">
        <v>630684473.02999985</v>
      </c>
      <c r="G20" s="207">
        <v>643115303.66000009</v>
      </c>
      <c r="H20" s="207">
        <v>587099701.96000004</v>
      </c>
      <c r="I20" s="207">
        <v>1795103922.8500004</v>
      </c>
      <c r="J20" s="207">
        <v>874652379.75000012</v>
      </c>
      <c r="K20" s="207">
        <v>849844990.14999998</v>
      </c>
      <c r="L20" s="207">
        <v>675424131.12</v>
      </c>
      <c r="M20" s="207">
        <v>738452781.35000026</v>
      </c>
      <c r="N20" s="207">
        <v>659255523.19999981</v>
      </c>
      <c r="O20" s="207">
        <v>857387320.17000031</v>
      </c>
      <c r="P20" s="207">
        <v>155503531.19000006</v>
      </c>
      <c r="Q20" s="257">
        <v>9011772270.0599995</v>
      </c>
    </row>
    <row r="21" spans="2:17" x14ac:dyDescent="0.25">
      <c r="B21" s="64" t="s">
        <v>85</v>
      </c>
      <c r="C21" s="220">
        <v>23216741795</v>
      </c>
      <c r="D21" s="220">
        <v>23896483799.999996</v>
      </c>
      <c r="E21" s="207">
        <v>989743525.08000004</v>
      </c>
      <c r="F21" s="207">
        <v>1921609783.3499999</v>
      </c>
      <c r="G21" s="207">
        <v>1168057419.9599993</v>
      </c>
      <c r="H21" s="207">
        <v>3016836600.73</v>
      </c>
      <c r="I21" s="207">
        <v>2304716307.3099999</v>
      </c>
      <c r="J21" s="207">
        <v>5089081509.1700001</v>
      </c>
      <c r="K21" s="207">
        <v>1289764397.0800002</v>
      </c>
      <c r="L21" s="207">
        <v>2492558200.1299992</v>
      </c>
      <c r="M21" s="207">
        <v>1057389417.7700003</v>
      </c>
      <c r="N21" s="207">
        <v>952343098.98999989</v>
      </c>
      <c r="O21" s="207">
        <v>647938312.5999999</v>
      </c>
      <c r="P21" s="207">
        <v>2235716106.9900007</v>
      </c>
      <c r="Q21" s="257">
        <v>23165754679.159996</v>
      </c>
    </row>
    <row r="22" spans="2:17" x14ac:dyDescent="0.25">
      <c r="B22" s="64" t="s">
        <v>86</v>
      </c>
      <c r="C22" s="220">
        <v>2691466702</v>
      </c>
      <c r="D22" s="220">
        <v>3773607670.9999995</v>
      </c>
      <c r="E22" s="207">
        <v>170835209.76999998</v>
      </c>
      <c r="F22" s="207">
        <v>188042710.66000003</v>
      </c>
      <c r="G22" s="207">
        <v>417223985.45999998</v>
      </c>
      <c r="H22" s="207">
        <v>375232927.98000002</v>
      </c>
      <c r="I22" s="207">
        <v>668898531.4200002</v>
      </c>
      <c r="J22" s="207">
        <v>155766489.23000002</v>
      </c>
      <c r="K22" s="207">
        <v>143926724.18000007</v>
      </c>
      <c r="L22" s="207">
        <v>155437029.13</v>
      </c>
      <c r="M22" s="207">
        <v>159378110.61000001</v>
      </c>
      <c r="N22" s="207">
        <v>145641161.17000002</v>
      </c>
      <c r="O22" s="207">
        <v>258995769.46999991</v>
      </c>
      <c r="P22" s="207">
        <v>737893162.94999993</v>
      </c>
      <c r="Q22" s="257">
        <v>3577271812.0300002</v>
      </c>
    </row>
    <row r="23" spans="2:17" x14ac:dyDescent="0.25">
      <c r="B23" s="64" t="s">
        <v>87</v>
      </c>
      <c r="C23" s="220">
        <v>2513238335</v>
      </c>
      <c r="D23" s="220">
        <v>2344656619</v>
      </c>
      <c r="E23" s="207">
        <v>150737880.26999998</v>
      </c>
      <c r="F23" s="207">
        <v>96368703.129999995</v>
      </c>
      <c r="G23" s="207">
        <v>199754398.19</v>
      </c>
      <c r="H23" s="207">
        <v>150454245.99000001</v>
      </c>
      <c r="I23" s="207">
        <v>492180573.37</v>
      </c>
      <c r="J23" s="207">
        <v>170770897.70999998</v>
      </c>
      <c r="K23" s="207">
        <v>153536587.31</v>
      </c>
      <c r="L23" s="207">
        <v>97583962.410000011</v>
      </c>
      <c r="M23" s="207">
        <v>137355180.16000003</v>
      </c>
      <c r="N23" s="207">
        <v>159337270.69</v>
      </c>
      <c r="O23" s="207">
        <v>180398817.28</v>
      </c>
      <c r="P23" s="207">
        <v>299761441.04000002</v>
      </c>
      <c r="Q23" s="257">
        <v>2288239957.5499997</v>
      </c>
    </row>
    <row r="24" spans="2:17" x14ac:dyDescent="0.25">
      <c r="B24" s="64" t="s">
        <v>109</v>
      </c>
      <c r="C24" s="220">
        <v>3073341837</v>
      </c>
      <c r="D24" s="220">
        <v>3213341837</v>
      </c>
      <c r="E24" s="207">
        <v>249445145.28999999</v>
      </c>
      <c r="F24" s="207">
        <v>261168409.80000001</v>
      </c>
      <c r="G24" s="207">
        <v>255186361.13999999</v>
      </c>
      <c r="H24" s="207">
        <v>249228105</v>
      </c>
      <c r="I24" s="207">
        <v>262246977.07000002</v>
      </c>
      <c r="J24" s="207">
        <v>275687327.89999998</v>
      </c>
      <c r="K24" s="207">
        <v>276230317.81999999</v>
      </c>
      <c r="L24" s="207">
        <v>275751433.88999999</v>
      </c>
      <c r="M24" s="207">
        <v>275709017.11000001</v>
      </c>
      <c r="N24" s="207">
        <v>228180951.60000002</v>
      </c>
      <c r="O24" s="207">
        <v>228568270.12</v>
      </c>
      <c r="P24" s="207">
        <v>371267124.50999999</v>
      </c>
      <c r="Q24" s="257">
        <v>3208669441.2499995</v>
      </c>
    </row>
    <row r="25" spans="2:17" x14ac:dyDescent="0.25">
      <c r="B25" s="64" t="s">
        <v>110</v>
      </c>
      <c r="C25" s="220">
        <v>497332222</v>
      </c>
      <c r="D25" s="220">
        <v>517332222.00000012</v>
      </c>
      <c r="E25" s="207">
        <v>22222089.510000002</v>
      </c>
      <c r="F25" s="207">
        <v>24678923.210000001</v>
      </c>
      <c r="G25" s="207">
        <v>35189964.040000007</v>
      </c>
      <c r="H25" s="207">
        <v>30267650.100000001</v>
      </c>
      <c r="I25" s="207">
        <v>27336911.790000007</v>
      </c>
      <c r="J25" s="207">
        <v>49294238.240000002</v>
      </c>
      <c r="K25" s="207">
        <v>29309856.090000004</v>
      </c>
      <c r="L25" s="207">
        <v>26690120.779999997</v>
      </c>
      <c r="M25" s="207">
        <v>34814855.109999999</v>
      </c>
      <c r="N25" s="207">
        <v>41433184.339999996</v>
      </c>
      <c r="O25" s="207">
        <v>54313936.019999981</v>
      </c>
      <c r="P25" s="207">
        <v>83306509.589999989</v>
      </c>
      <c r="Q25" s="257">
        <v>458858238.81999999</v>
      </c>
    </row>
    <row r="26" spans="2:17" x14ac:dyDescent="0.25">
      <c r="B26" s="64" t="s">
        <v>89</v>
      </c>
      <c r="C26" s="220">
        <v>1714126685</v>
      </c>
      <c r="D26" s="220">
        <v>1717126685</v>
      </c>
      <c r="E26" s="207">
        <v>97660489.12000002</v>
      </c>
      <c r="F26" s="207">
        <v>101877585.92</v>
      </c>
      <c r="G26" s="207">
        <v>106675492.95999998</v>
      </c>
      <c r="H26" s="207">
        <v>97538296.109999999</v>
      </c>
      <c r="I26" s="207">
        <v>152809449.20999998</v>
      </c>
      <c r="J26" s="207">
        <v>151873911.78</v>
      </c>
      <c r="K26" s="207">
        <v>105010283.05000003</v>
      </c>
      <c r="L26" s="207">
        <v>166023775.82999998</v>
      </c>
      <c r="M26" s="207">
        <v>127741213.42000002</v>
      </c>
      <c r="N26" s="207">
        <v>130872400.50000003</v>
      </c>
      <c r="O26" s="207">
        <v>169774258.28999999</v>
      </c>
      <c r="P26" s="207">
        <v>216333726.18000001</v>
      </c>
      <c r="Q26" s="257">
        <v>1624190882.3700004</v>
      </c>
    </row>
    <row r="27" spans="2:17" x14ac:dyDescent="0.25">
      <c r="B27" s="64" t="s">
        <v>90</v>
      </c>
      <c r="C27" s="220">
        <v>327392395</v>
      </c>
      <c r="D27" s="220">
        <v>371505395</v>
      </c>
      <c r="E27" s="207">
        <v>16939464.259999998</v>
      </c>
      <c r="F27" s="207">
        <v>20144999.340000004</v>
      </c>
      <c r="G27" s="207">
        <v>41856791.339999996</v>
      </c>
      <c r="H27" s="207">
        <v>17517287.080000006</v>
      </c>
      <c r="I27" s="207">
        <v>20681118</v>
      </c>
      <c r="J27" s="207">
        <v>42662383.850000001</v>
      </c>
      <c r="K27" s="207">
        <v>23460831.899999999</v>
      </c>
      <c r="L27" s="207">
        <v>33251208.789999999</v>
      </c>
      <c r="M27" s="207">
        <v>30924327.740000006</v>
      </c>
      <c r="N27" s="207">
        <v>13882902.6</v>
      </c>
      <c r="O27" s="207">
        <v>26387584.409999993</v>
      </c>
      <c r="P27" s="207">
        <v>74066752.799999997</v>
      </c>
      <c r="Q27" s="257">
        <v>361775652.11000001</v>
      </c>
    </row>
    <row r="28" spans="2:17" x14ac:dyDescent="0.25">
      <c r="B28" s="64" t="s">
        <v>111</v>
      </c>
      <c r="C28" s="220">
        <v>3963098315</v>
      </c>
      <c r="D28" s="220">
        <v>5318356083.000001</v>
      </c>
      <c r="E28" s="207">
        <v>178890791.75999993</v>
      </c>
      <c r="F28" s="207">
        <v>201504905.24999994</v>
      </c>
      <c r="G28" s="207">
        <v>245523537.25999999</v>
      </c>
      <c r="H28" s="207">
        <v>171757613.06999999</v>
      </c>
      <c r="I28" s="207">
        <v>921861719.41000009</v>
      </c>
      <c r="J28" s="207">
        <v>321688019.20999992</v>
      </c>
      <c r="K28" s="207">
        <v>249082185.21000004</v>
      </c>
      <c r="L28" s="207">
        <v>234856704.60000008</v>
      </c>
      <c r="M28" s="207">
        <v>373394663.11999995</v>
      </c>
      <c r="N28" s="207">
        <v>203045771.69000006</v>
      </c>
      <c r="O28" s="207">
        <v>348928997.63</v>
      </c>
      <c r="P28" s="207">
        <v>789663361.75000012</v>
      </c>
      <c r="Q28" s="257">
        <v>4240198269.960001</v>
      </c>
    </row>
    <row r="29" spans="2:17" s="65" customFormat="1" x14ac:dyDescent="0.25">
      <c r="B29" s="66" t="s">
        <v>112</v>
      </c>
      <c r="C29" s="220">
        <v>10425341325</v>
      </c>
      <c r="D29" s="220">
        <v>10843340794</v>
      </c>
      <c r="E29" s="207">
        <v>664385491.0999999</v>
      </c>
      <c r="F29" s="207">
        <v>838997004.74000013</v>
      </c>
      <c r="G29" s="207">
        <v>847179942.50999999</v>
      </c>
      <c r="H29" s="207">
        <v>732158037.15999997</v>
      </c>
      <c r="I29" s="207">
        <v>994370713.60000002</v>
      </c>
      <c r="J29" s="207">
        <v>925333083.1400001</v>
      </c>
      <c r="K29" s="207">
        <v>772106891.43999994</v>
      </c>
      <c r="L29" s="207">
        <v>787708164.63999999</v>
      </c>
      <c r="M29" s="207">
        <v>782418884.88</v>
      </c>
      <c r="N29" s="207">
        <v>786541515.71000004</v>
      </c>
      <c r="O29" s="207">
        <v>1413654187.6000001</v>
      </c>
      <c r="P29" s="207">
        <v>1158021623.3799999</v>
      </c>
      <c r="Q29" s="257">
        <v>10702875539.899998</v>
      </c>
    </row>
    <row r="30" spans="2:17" x14ac:dyDescent="0.25">
      <c r="B30" s="64" t="s">
        <v>93</v>
      </c>
      <c r="C30" s="220">
        <v>3455999899</v>
      </c>
      <c r="D30" s="220">
        <v>4291480983.0000014</v>
      </c>
      <c r="E30" s="207">
        <v>94006811.810000002</v>
      </c>
      <c r="F30" s="207">
        <v>729439363.86999989</v>
      </c>
      <c r="G30" s="207">
        <v>181829269.35000002</v>
      </c>
      <c r="H30" s="207">
        <v>145095383.35999995</v>
      </c>
      <c r="I30" s="207">
        <v>232530512.28000009</v>
      </c>
      <c r="J30" s="207">
        <v>288383675.48999989</v>
      </c>
      <c r="K30" s="207">
        <v>170174552.78000003</v>
      </c>
      <c r="L30" s="207">
        <v>163687253.28</v>
      </c>
      <c r="M30" s="207">
        <v>146698106.32999998</v>
      </c>
      <c r="N30" s="207">
        <v>141117235.04000002</v>
      </c>
      <c r="O30" s="207">
        <v>324732948.53999996</v>
      </c>
      <c r="P30" s="207">
        <v>940274681.24999988</v>
      </c>
      <c r="Q30" s="257">
        <v>3557969793.3800001</v>
      </c>
    </row>
    <row r="31" spans="2:17" x14ac:dyDescent="0.25">
      <c r="B31" s="64" t="s">
        <v>94</v>
      </c>
      <c r="C31" s="220">
        <v>439185502</v>
      </c>
      <c r="D31" s="220">
        <v>439185502</v>
      </c>
      <c r="E31" s="207">
        <v>20598583.359999999</v>
      </c>
      <c r="F31" s="207">
        <v>25475357.999999993</v>
      </c>
      <c r="G31" s="207">
        <v>32256025.510000002</v>
      </c>
      <c r="H31" s="207">
        <v>24653524.559999999</v>
      </c>
      <c r="I31" s="207">
        <v>32337132.789999999</v>
      </c>
      <c r="J31" s="207">
        <v>39884185.680000007</v>
      </c>
      <c r="K31" s="207">
        <v>28530475.310000002</v>
      </c>
      <c r="L31" s="207">
        <v>30040809.349999987</v>
      </c>
      <c r="M31" s="207">
        <v>30323405.259999994</v>
      </c>
      <c r="N31" s="207">
        <v>27451922.579999998</v>
      </c>
      <c r="O31" s="207">
        <v>57105724.859999999</v>
      </c>
      <c r="P31" s="207">
        <v>51642204.829999991</v>
      </c>
      <c r="Q31" s="257">
        <v>400299352.08999997</v>
      </c>
    </row>
    <row r="32" spans="2:17" x14ac:dyDescent="0.25">
      <c r="B32" s="64" t="s">
        <v>43</v>
      </c>
      <c r="C32" s="220">
        <v>4497202828</v>
      </c>
      <c r="D32" s="220">
        <v>4497202828</v>
      </c>
      <c r="E32" s="207">
        <v>374766900.28000033</v>
      </c>
      <c r="F32" s="207">
        <v>374766900.28000033</v>
      </c>
      <c r="G32" s="207">
        <v>374766917.44000024</v>
      </c>
      <c r="H32" s="207">
        <v>374766906.00000018</v>
      </c>
      <c r="I32" s="207">
        <v>374766906.00000018</v>
      </c>
      <c r="J32" s="207">
        <v>374766906.00000018</v>
      </c>
      <c r="K32" s="207">
        <v>374766906.00000018</v>
      </c>
      <c r="L32" s="207">
        <v>374766906.00000018</v>
      </c>
      <c r="M32" s="207">
        <v>374766906.00000018</v>
      </c>
      <c r="N32" s="207">
        <v>374766906.00000018</v>
      </c>
      <c r="O32" s="207">
        <v>374766906.00000018</v>
      </c>
      <c r="P32" s="207">
        <v>374766862.00000018</v>
      </c>
      <c r="Q32" s="257">
        <v>4497202828.0000029</v>
      </c>
    </row>
    <row r="33" spans="2:19" x14ac:dyDescent="0.25">
      <c r="B33" s="64" t="s">
        <v>44</v>
      </c>
      <c r="C33" s="220">
        <v>3455938460</v>
      </c>
      <c r="D33" s="220">
        <v>3455938460</v>
      </c>
      <c r="E33" s="207">
        <v>287994870</v>
      </c>
      <c r="F33" s="207">
        <v>287994870</v>
      </c>
      <c r="G33" s="207">
        <v>287994870</v>
      </c>
      <c r="H33" s="207">
        <v>287994870</v>
      </c>
      <c r="I33" s="207">
        <v>287994870</v>
      </c>
      <c r="J33" s="207">
        <v>287994870</v>
      </c>
      <c r="K33" s="207">
        <v>287994870</v>
      </c>
      <c r="L33" s="207">
        <v>287994870</v>
      </c>
      <c r="M33" s="207">
        <v>287994870</v>
      </c>
      <c r="N33" s="207">
        <v>287982370</v>
      </c>
      <c r="O33" s="207">
        <v>287982370</v>
      </c>
      <c r="P33" s="207">
        <v>288019890</v>
      </c>
      <c r="Q33" s="257">
        <v>3455938460.0000005</v>
      </c>
    </row>
    <row r="34" spans="2:19" x14ac:dyDescent="0.25">
      <c r="B34" s="64" t="s">
        <v>113</v>
      </c>
      <c r="C34" s="220">
        <v>516248087.00000006</v>
      </c>
      <c r="D34" s="220">
        <v>521436020</v>
      </c>
      <c r="E34" s="207">
        <v>43020654.659999989</v>
      </c>
      <c r="F34" s="207">
        <v>43020654.659999989</v>
      </c>
      <c r="G34" s="207">
        <v>43020654.659999989</v>
      </c>
      <c r="H34" s="207">
        <v>43020654.659999989</v>
      </c>
      <c r="I34" s="207">
        <v>43020654.659999989</v>
      </c>
      <c r="J34" s="207">
        <v>43020654.659999989</v>
      </c>
      <c r="K34" s="207">
        <v>43020654.659999989</v>
      </c>
      <c r="L34" s="207">
        <v>43020654.659999989</v>
      </c>
      <c r="M34" s="207">
        <v>43020654.659999989</v>
      </c>
      <c r="N34" s="207">
        <v>45044796.089999996</v>
      </c>
      <c r="O34" s="207">
        <v>43903934.079999991</v>
      </c>
      <c r="P34" s="207">
        <v>43297434.729999952</v>
      </c>
      <c r="Q34" s="257">
        <v>519432056.83999985</v>
      </c>
    </row>
    <row r="35" spans="2:19" x14ac:dyDescent="0.25">
      <c r="B35" s="64" t="s">
        <v>103</v>
      </c>
      <c r="C35" s="220">
        <v>550000000</v>
      </c>
      <c r="D35" s="220">
        <v>550000000</v>
      </c>
      <c r="E35" s="207">
        <v>45833333</v>
      </c>
      <c r="F35" s="207">
        <v>45833333</v>
      </c>
      <c r="G35" s="207">
        <v>45833333</v>
      </c>
      <c r="H35" s="207">
        <v>45833333</v>
      </c>
      <c r="I35" s="207">
        <v>45833333</v>
      </c>
      <c r="J35" s="207">
        <v>45833333</v>
      </c>
      <c r="K35" s="207">
        <v>45833333</v>
      </c>
      <c r="L35" s="207">
        <v>45833333</v>
      </c>
      <c r="M35" s="207">
        <v>45833333</v>
      </c>
      <c r="N35" s="207">
        <v>45833333</v>
      </c>
      <c r="O35" s="207">
        <v>45833333</v>
      </c>
      <c r="P35" s="207">
        <v>45833337</v>
      </c>
      <c r="Q35" s="257">
        <v>549999999.99999988</v>
      </c>
    </row>
    <row r="36" spans="2:19" x14ac:dyDescent="0.25">
      <c r="B36" s="64" t="s">
        <v>114</v>
      </c>
      <c r="C36" s="220">
        <v>50000000</v>
      </c>
      <c r="D36" s="220">
        <v>50000000</v>
      </c>
      <c r="E36" s="208">
        <v>0</v>
      </c>
      <c r="F36" s="208">
        <v>0</v>
      </c>
      <c r="G36" s="208">
        <v>0</v>
      </c>
      <c r="H36" s="208">
        <v>0</v>
      </c>
      <c r="I36" s="208">
        <v>0</v>
      </c>
      <c r="J36" s="208">
        <v>0</v>
      </c>
      <c r="K36" s="207">
        <v>2000000</v>
      </c>
      <c r="L36" s="207">
        <v>15000000</v>
      </c>
      <c r="M36" s="207">
        <v>8000000</v>
      </c>
      <c r="N36" s="207">
        <v>8333329.0000000009</v>
      </c>
      <c r="O36" s="207">
        <v>8333329.0000000009</v>
      </c>
      <c r="P36" s="207">
        <v>8333342</v>
      </c>
      <c r="Q36" s="257">
        <v>50000000</v>
      </c>
    </row>
    <row r="37" spans="2:19" x14ac:dyDescent="0.25">
      <c r="B37" s="64" t="s">
        <v>104</v>
      </c>
      <c r="C37" s="220">
        <v>199999998</v>
      </c>
      <c r="D37" s="220">
        <v>199999998</v>
      </c>
      <c r="E37" s="207">
        <v>16666666</v>
      </c>
      <c r="F37" s="207">
        <v>16666666</v>
      </c>
      <c r="G37" s="207">
        <v>16666666</v>
      </c>
      <c r="H37" s="207">
        <v>16666666</v>
      </c>
      <c r="I37" s="207">
        <v>16666666</v>
      </c>
      <c r="J37" s="207">
        <v>16666666</v>
      </c>
      <c r="K37" s="207">
        <v>16666666</v>
      </c>
      <c r="L37" s="207">
        <v>16666666</v>
      </c>
      <c r="M37" s="207">
        <v>16666666</v>
      </c>
      <c r="N37" s="207">
        <v>16666668.000000002</v>
      </c>
      <c r="O37" s="207">
        <v>16666667</v>
      </c>
      <c r="P37" s="207">
        <v>16666666</v>
      </c>
      <c r="Q37" s="257">
        <v>199999994.99999997</v>
      </c>
    </row>
    <row r="38" spans="2:19" x14ac:dyDescent="0.25">
      <c r="B38" s="64" t="s">
        <v>115</v>
      </c>
      <c r="C38" s="220">
        <v>64202720000</v>
      </c>
      <c r="D38" s="220">
        <v>63020408316</v>
      </c>
      <c r="E38" s="207">
        <v>7192979235.3199997</v>
      </c>
      <c r="F38" s="207">
        <v>2519668655.1599998</v>
      </c>
      <c r="G38" s="207">
        <v>2064120944.7300003</v>
      </c>
      <c r="H38" s="207">
        <v>5096383580.8699999</v>
      </c>
      <c r="I38" s="207">
        <v>4556450343.9800005</v>
      </c>
      <c r="J38" s="207">
        <v>7279616003.6499996</v>
      </c>
      <c r="K38" s="207">
        <v>6726172879.7800007</v>
      </c>
      <c r="L38" s="207">
        <v>3873235942.4400005</v>
      </c>
      <c r="M38" s="207">
        <v>3993428558</v>
      </c>
      <c r="N38" s="207">
        <v>5561607398.460001</v>
      </c>
      <c r="O38" s="207">
        <v>4173225384.1799994</v>
      </c>
      <c r="P38" s="207">
        <v>6696636670.6199989</v>
      </c>
      <c r="Q38" s="257">
        <v>59733525597.189995</v>
      </c>
    </row>
    <row r="39" spans="2:19" x14ac:dyDescent="0.25">
      <c r="B39" s="64" t="s">
        <v>116</v>
      </c>
      <c r="C39" s="220">
        <v>55655479514</v>
      </c>
      <c r="D39" s="220">
        <v>53793531193.209999</v>
      </c>
      <c r="E39" s="207">
        <v>3586667937.9400001</v>
      </c>
      <c r="F39" s="207">
        <v>3690605125.8700004</v>
      </c>
      <c r="G39" s="207">
        <v>4668097609.9500008</v>
      </c>
      <c r="H39" s="207">
        <v>4735154111.8900013</v>
      </c>
      <c r="I39" s="207">
        <v>6189247760.8200006</v>
      </c>
      <c r="J39" s="207">
        <v>6181712095.8499994</v>
      </c>
      <c r="K39" s="207">
        <v>6145187612.5700006</v>
      </c>
      <c r="L39" s="207">
        <v>4793493961.6699991</v>
      </c>
      <c r="M39" s="207">
        <v>1009707403.0200001</v>
      </c>
      <c r="N39" s="207">
        <v>1000741801.0799999</v>
      </c>
      <c r="O39" s="207">
        <v>1789717066.1700001</v>
      </c>
      <c r="P39" s="207">
        <v>3183126052.7300005</v>
      </c>
      <c r="Q39" s="257">
        <v>46973458539.560013</v>
      </c>
    </row>
    <row r="40" spans="2:19" customFormat="1" x14ac:dyDescent="0.25">
      <c r="B40" s="170" t="s">
        <v>117</v>
      </c>
      <c r="C40" s="226">
        <v>454727293592.99982</v>
      </c>
      <c r="D40" s="244">
        <v>465456245667.35999</v>
      </c>
      <c r="E40" s="227">
        <v>28195332277.009995</v>
      </c>
      <c r="F40" s="228">
        <v>28495816586.519997</v>
      </c>
      <c r="G40" s="229">
        <v>32604940008.82999</v>
      </c>
      <c r="H40" s="227">
        <v>32040587192.699993</v>
      </c>
      <c r="I40" s="228">
        <v>41133796345.940002</v>
      </c>
      <c r="J40" s="229">
        <v>42245546520.559998</v>
      </c>
      <c r="K40" s="227">
        <v>35620171049.540001</v>
      </c>
      <c r="L40" s="228">
        <v>33632644073.16</v>
      </c>
      <c r="M40" s="229">
        <v>29256540266.229988</v>
      </c>
      <c r="N40" s="227">
        <v>30427224785.560024</v>
      </c>
      <c r="O40" s="228">
        <v>38516988676.969994</v>
      </c>
      <c r="P40" s="229">
        <v>65701398909.52002</v>
      </c>
      <c r="Q40" s="230">
        <v>437870986692.53998</v>
      </c>
      <c r="S40" s="11"/>
    </row>
    <row r="41" spans="2:19" x14ac:dyDescent="0.25">
      <c r="B41" s="63"/>
      <c r="C41" s="256"/>
      <c r="D41" s="256"/>
      <c r="E41" s="258"/>
      <c r="F41" s="258"/>
      <c r="G41" s="258"/>
      <c r="H41" s="258"/>
      <c r="I41" s="258"/>
      <c r="J41" s="258"/>
      <c r="K41" s="258"/>
      <c r="L41" s="258"/>
      <c r="M41" s="258"/>
      <c r="N41" s="258"/>
      <c r="O41" s="258"/>
      <c r="P41" s="258"/>
      <c r="Q41" s="258"/>
    </row>
    <row r="42" spans="2:19" customFormat="1" x14ac:dyDescent="0.25">
      <c r="B42" s="170" t="s">
        <v>49</v>
      </c>
      <c r="C42" s="232"/>
      <c r="D42" s="245"/>
      <c r="E42" s="233"/>
      <c r="F42" s="234"/>
      <c r="G42" s="235"/>
      <c r="H42" s="233"/>
      <c r="I42" s="234"/>
      <c r="J42" s="235"/>
      <c r="K42" s="233"/>
      <c r="L42" s="234"/>
      <c r="M42" s="235"/>
      <c r="N42" s="233"/>
      <c r="O42" s="234"/>
      <c r="P42" s="235"/>
      <c r="Q42" s="236"/>
      <c r="S42" s="11"/>
    </row>
    <row r="43" spans="2:19" x14ac:dyDescent="0.25">
      <c r="B43" s="64" t="s">
        <v>118</v>
      </c>
      <c r="C43" s="220">
        <v>1000000000</v>
      </c>
      <c r="D43" s="220">
        <v>2000000000</v>
      </c>
      <c r="E43" s="259">
        <v>0</v>
      </c>
      <c r="F43" s="259">
        <v>0</v>
      </c>
      <c r="G43" s="207">
        <v>500000000</v>
      </c>
      <c r="H43" s="207">
        <v>500000000</v>
      </c>
      <c r="I43" s="259">
        <v>0</v>
      </c>
      <c r="J43" s="259">
        <v>0</v>
      </c>
      <c r="K43" s="259">
        <v>0</v>
      </c>
      <c r="L43" s="259">
        <v>0</v>
      </c>
      <c r="M43" s="259">
        <v>0</v>
      </c>
      <c r="N43" s="259">
        <v>0</v>
      </c>
      <c r="O43" s="259">
        <v>0</v>
      </c>
      <c r="P43" s="207">
        <v>1000000000</v>
      </c>
      <c r="Q43" s="257">
        <v>2000000000</v>
      </c>
    </row>
    <row r="44" spans="2:19" x14ac:dyDescent="0.25">
      <c r="B44" s="64" t="s">
        <v>119</v>
      </c>
      <c r="C44" s="220">
        <v>75119060000</v>
      </c>
      <c r="D44" s="220">
        <v>82293879661</v>
      </c>
      <c r="E44" s="207">
        <v>10388569008.639999</v>
      </c>
      <c r="F44" s="207">
        <v>2229318048.8000002</v>
      </c>
      <c r="G44" s="207">
        <v>2691498868.54</v>
      </c>
      <c r="H44" s="207">
        <v>4148090610.3600001</v>
      </c>
      <c r="I44" s="207">
        <v>5685587873.3199997</v>
      </c>
      <c r="J44" s="207">
        <v>5148325277.3000002</v>
      </c>
      <c r="K44" s="207">
        <v>15707563307.540001</v>
      </c>
      <c r="L44" s="207">
        <v>2851419040.46</v>
      </c>
      <c r="M44" s="207">
        <v>4967460540.0100002</v>
      </c>
      <c r="N44" s="207">
        <v>5882481997.8400002</v>
      </c>
      <c r="O44" s="207">
        <v>5649903036.6400003</v>
      </c>
      <c r="P44" s="207">
        <v>3614455482.3299999</v>
      </c>
      <c r="Q44" s="257">
        <v>68964673091.779984</v>
      </c>
    </row>
    <row r="45" spans="2:19" x14ac:dyDescent="0.25">
      <c r="B45" s="64" t="s">
        <v>120</v>
      </c>
      <c r="C45" s="221">
        <v>0</v>
      </c>
      <c r="D45" s="220">
        <v>4357282095.79</v>
      </c>
      <c r="E45" s="259">
        <v>0</v>
      </c>
      <c r="F45" s="259">
        <v>0</v>
      </c>
      <c r="G45" s="259">
        <v>0</v>
      </c>
      <c r="H45" s="259">
        <v>0</v>
      </c>
      <c r="I45" s="259">
        <v>0</v>
      </c>
      <c r="J45" s="259">
        <v>0</v>
      </c>
      <c r="K45" s="259">
        <v>0</v>
      </c>
      <c r="L45" s="259">
        <v>0</v>
      </c>
      <c r="M45" s="259">
        <v>0</v>
      </c>
      <c r="N45" s="259">
        <v>0</v>
      </c>
      <c r="O45" s="259">
        <v>0</v>
      </c>
      <c r="P45" s="207">
        <v>4357282094.79</v>
      </c>
      <c r="Q45" s="257">
        <v>4357282094.79</v>
      </c>
    </row>
    <row r="46" spans="2:19" customFormat="1" x14ac:dyDescent="0.25">
      <c r="B46" s="170" t="s">
        <v>70</v>
      </c>
      <c r="C46" s="226">
        <v>76119060000</v>
      </c>
      <c r="D46" s="244">
        <v>88651161756.789993</v>
      </c>
      <c r="E46" s="227">
        <v>10388569008.639999</v>
      </c>
      <c r="F46" s="228">
        <v>2229318048.8000002</v>
      </c>
      <c r="G46" s="229">
        <v>3191498868.54</v>
      </c>
      <c r="H46" s="227">
        <v>4648090610.3599997</v>
      </c>
      <c r="I46" s="228">
        <v>5685587873.3199997</v>
      </c>
      <c r="J46" s="229">
        <v>5148325277.3000002</v>
      </c>
      <c r="K46" s="227">
        <v>15707563307.540001</v>
      </c>
      <c r="L46" s="228">
        <v>2851419040.46</v>
      </c>
      <c r="M46" s="229">
        <v>4967460540.0100002</v>
      </c>
      <c r="N46" s="227">
        <v>5882481997.8400002</v>
      </c>
      <c r="O46" s="228">
        <v>5649903036.6400003</v>
      </c>
      <c r="P46" s="229">
        <v>8971737577.1200008</v>
      </c>
      <c r="Q46" s="230">
        <v>75321955186.569992</v>
      </c>
      <c r="S46" s="11"/>
    </row>
    <row r="47" spans="2:19" x14ac:dyDescent="0.25">
      <c r="B47" s="63"/>
      <c r="C47" s="260"/>
      <c r="D47" s="260"/>
      <c r="E47" s="260"/>
      <c r="F47" s="260"/>
      <c r="G47" s="260"/>
      <c r="H47" s="260"/>
      <c r="I47" s="260"/>
      <c r="J47" s="260"/>
      <c r="K47" s="260"/>
      <c r="L47" s="260"/>
      <c r="M47" s="260"/>
      <c r="N47" s="260"/>
      <c r="O47" s="260"/>
      <c r="P47" s="260"/>
      <c r="Q47" s="260"/>
    </row>
    <row r="48" spans="2:19" x14ac:dyDescent="0.25">
      <c r="B48" s="170" t="s">
        <v>121</v>
      </c>
      <c r="C48" s="226">
        <v>530846353592.99976</v>
      </c>
      <c r="D48" s="244">
        <v>554107407424.1499</v>
      </c>
      <c r="E48" s="227">
        <v>38583901285.649994</v>
      </c>
      <c r="F48" s="228">
        <v>30725134635.319996</v>
      </c>
      <c r="G48" s="229">
        <v>35796438877.369987</v>
      </c>
      <c r="H48" s="227">
        <v>36688677803.059998</v>
      </c>
      <c r="I48" s="228">
        <v>46819384219.260002</v>
      </c>
      <c r="J48" s="229">
        <v>47393871797.859993</v>
      </c>
      <c r="K48" s="227">
        <v>51327734357.080002</v>
      </c>
      <c r="L48" s="228">
        <v>36484063113.620003</v>
      </c>
      <c r="M48" s="229">
        <v>34224000806.239986</v>
      </c>
      <c r="N48" s="227">
        <v>36309706783.400024</v>
      </c>
      <c r="O48" s="228">
        <v>44166891713.609993</v>
      </c>
      <c r="P48" s="229">
        <v>74673136486.64003</v>
      </c>
      <c r="Q48" s="230">
        <v>513192941879.10999</v>
      </c>
    </row>
    <row r="49" spans="2:17" x14ac:dyDescent="0.25">
      <c r="B49" s="53" t="s">
        <v>52</v>
      </c>
      <c r="C49" s="62"/>
      <c r="D49" s="62"/>
      <c r="E49" s="62"/>
      <c r="F49" s="62"/>
      <c r="G49" s="62"/>
      <c r="H49" s="62"/>
      <c r="I49" s="62"/>
      <c r="J49" s="62"/>
      <c r="K49" s="62"/>
      <c r="L49" s="62"/>
      <c r="M49" s="62"/>
      <c r="N49" s="62"/>
      <c r="O49" s="62"/>
      <c r="P49" s="62"/>
      <c r="Q49" s="62"/>
    </row>
    <row r="50" spans="2:17" x14ac:dyDescent="0.25">
      <c r="B50" s="53" t="s">
        <v>71</v>
      </c>
      <c r="C50" s="61"/>
      <c r="D50" s="61"/>
      <c r="E50" s="61"/>
      <c r="F50" s="61"/>
      <c r="G50" s="61"/>
      <c r="H50" s="61"/>
    </row>
    <row r="51" spans="2:17" x14ac:dyDescent="0.25">
      <c r="B51" s="53" t="s">
        <v>54</v>
      </c>
      <c r="C51" s="61"/>
      <c r="D51" s="61"/>
      <c r="E51" s="61"/>
      <c r="F51" s="61"/>
      <c r="G51" s="61"/>
      <c r="H51" s="61"/>
    </row>
    <row r="52" spans="2:17" x14ac:dyDescent="0.25">
      <c r="B52" s="53" t="s">
        <v>55</v>
      </c>
      <c r="E52" s="61"/>
      <c r="F52" s="61"/>
      <c r="G52" s="61"/>
      <c r="H52" s="61"/>
    </row>
    <row r="53" spans="2:17" x14ac:dyDescent="0.25">
      <c r="E53" s="61"/>
      <c r="F53" s="61"/>
      <c r="G53" s="61"/>
      <c r="H53" s="61"/>
    </row>
    <row r="54" spans="2:17" x14ac:dyDescent="0.25">
      <c r="C54" s="61"/>
      <c r="D54" s="61"/>
    </row>
    <row r="55" spans="2:17" x14ac:dyDescent="0.25">
      <c r="C55" s="61"/>
      <c r="D55" s="61"/>
    </row>
    <row r="56" spans="2:17" x14ac:dyDescent="0.25">
      <c r="C56" s="61"/>
    </row>
  </sheetData>
  <mergeCells count="8">
    <mergeCell ref="B2:Q2"/>
    <mergeCell ref="B4:Q4"/>
    <mergeCell ref="B8:B9"/>
    <mergeCell ref="C8:C9"/>
    <mergeCell ref="D8:D9"/>
    <mergeCell ref="E8:Q8"/>
    <mergeCell ref="B3:Q3"/>
    <mergeCell ref="B5:Q5"/>
  </mergeCells>
  <pageMargins left="0.70866141732283472" right="0.70866141732283472" top="0.74803149606299213" bottom="0.74803149606299213" header="0.31496062992125984" footer="0.31496062992125984"/>
  <pageSetup scale="74"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65"/>
  <sheetViews>
    <sheetView showGridLines="0" zoomScale="89" zoomScaleNormal="89" workbookViewId="0">
      <selection activeCell="R50" sqref="R50"/>
    </sheetView>
  </sheetViews>
  <sheetFormatPr defaultColWidth="9.140625" defaultRowHeight="15" x14ac:dyDescent="0.25"/>
  <cols>
    <col min="1" max="1" width="7.28515625" style="60" customWidth="1"/>
    <col min="2" max="2" width="65.42578125" style="60" customWidth="1"/>
    <col min="3" max="3" width="13" style="60" customWidth="1"/>
    <col min="4" max="4" width="15.42578125" style="60" customWidth="1"/>
    <col min="5" max="5" width="10.140625" style="60" bestFit="1" customWidth="1"/>
    <col min="6" max="6" width="10.28515625" style="60" bestFit="1" customWidth="1"/>
    <col min="7" max="11" width="10.140625" style="60" bestFit="1" customWidth="1"/>
    <col min="12" max="12" width="10" style="60" bestFit="1" customWidth="1"/>
    <col min="13" max="13" width="12.28515625" style="60" customWidth="1"/>
    <col min="14" max="14" width="10.7109375" style="60" bestFit="1" customWidth="1"/>
    <col min="15" max="15" width="13.28515625" style="60" bestFit="1" customWidth="1"/>
    <col min="16" max="16" width="12.140625" style="60" bestFit="1" customWidth="1"/>
    <col min="17" max="17" width="15.140625" style="60" bestFit="1" customWidth="1"/>
    <col min="18" max="16384" width="9.140625" style="60"/>
  </cols>
  <sheetData>
    <row r="1" spans="2:17" customFormat="1" x14ac:dyDescent="0.25"/>
    <row r="2" spans="2:17" customFormat="1" ht="28.5" x14ac:dyDescent="0.25">
      <c r="B2" s="327" t="s">
        <v>0</v>
      </c>
      <c r="C2" s="327"/>
      <c r="D2" s="327"/>
      <c r="E2" s="327"/>
      <c r="F2" s="327"/>
      <c r="G2" s="327"/>
      <c r="H2" s="327"/>
      <c r="I2" s="327"/>
      <c r="J2" s="327"/>
      <c r="K2" s="327"/>
      <c r="L2" s="327"/>
      <c r="M2" s="327"/>
      <c r="N2" s="327"/>
      <c r="O2" s="327"/>
      <c r="P2" s="327"/>
      <c r="Q2" s="327"/>
    </row>
    <row r="3" spans="2:17" customFormat="1" ht="21" x14ac:dyDescent="0.25">
      <c r="B3" s="328" t="s">
        <v>1</v>
      </c>
      <c r="C3" s="328"/>
      <c r="D3" s="328"/>
      <c r="E3" s="328"/>
      <c r="F3" s="328"/>
      <c r="G3" s="328"/>
      <c r="H3" s="328"/>
      <c r="I3" s="328"/>
      <c r="J3" s="328"/>
      <c r="K3" s="328"/>
      <c r="L3" s="328"/>
      <c r="M3" s="328"/>
      <c r="N3" s="328"/>
      <c r="O3" s="328"/>
      <c r="P3" s="328"/>
      <c r="Q3" s="328"/>
    </row>
    <row r="4" spans="2:17" customFormat="1" ht="15.75" x14ac:dyDescent="0.25">
      <c r="B4" s="329" t="s">
        <v>2</v>
      </c>
      <c r="C4" s="329"/>
      <c r="D4" s="329"/>
      <c r="E4" s="329"/>
      <c r="F4" s="329"/>
      <c r="G4" s="329"/>
      <c r="H4" s="329"/>
      <c r="I4" s="329"/>
      <c r="J4" s="329"/>
      <c r="K4" s="329"/>
      <c r="L4" s="329"/>
      <c r="M4" s="329"/>
      <c r="N4" s="329"/>
      <c r="O4" s="329"/>
      <c r="P4" s="329"/>
      <c r="Q4" s="329"/>
    </row>
    <row r="5" spans="2:17" customFormat="1" ht="15.75" x14ac:dyDescent="0.25">
      <c r="B5" s="329" t="s">
        <v>3</v>
      </c>
      <c r="C5" s="329"/>
      <c r="D5" s="329"/>
      <c r="E5" s="329"/>
      <c r="F5" s="329"/>
      <c r="G5" s="329"/>
      <c r="H5" s="329"/>
      <c r="I5" s="329"/>
      <c r="J5" s="329"/>
      <c r="K5" s="329"/>
      <c r="L5" s="329"/>
      <c r="M5" s="329"/>
      <c r="N5" s="329"/>
      <c r="O5" s="329"/>
      <c r="P5" s="329"/>
      <c r="Q5" s="329"/>
    </row>
    <row r="6" spans="2:17" customFormat="1" x14ac:dyDescent="0.25"/>
    <row r="7" spans="2:17" customFormat="1" x14ac:dyDescent="0.25">
      <c r="B7" s="27" t="s">
        <v>122</v>
      </c>
      <c r="C7" s="27"/>
      <c r="D7" s="27"/>
      <c r="Q7" s="39" t="s">
        <v>5</v>
      </c>
    </row>
    <row r="8" spans="2:17" ht="21.75" customHeight="1" x14ac:dyDescent="0.25">
      <c r="B8" s="335" t="s">
        <v>6</v>
      </c>
      <c r="C8" s="337" t="s">
        <v>7</v>
      </c>
      <c r="D8" s="337" t="s">
        <v>123</v>
      </c>
      <c r="E8" s="338" t="s">
        <v>9</v>
      </c>
      <c r="F8" s="338"/>
      <c r="G8" s="338"/>
      <c r="H8" s="338"/>
      <c r="I8" s="338"/>
      <c r="J8" s="338"/>
      <c r="K8" s="338"/>
      <c r="L8" s="338"/>
      <c r="M8" s="338"/>
      <c r="N8" s="338"/>
      <c r="O8" s="338"/>
      <c r="P8" s="338"/>
      <c r="Q8" s="338"/>
    </row>
    <row r="9" spans="2:17" s="83" customFormat="1" ht="27.75" customHeight="1" x14ac:dyDescent="0.25">
      <c r="B9" s="335"/>
      <c r="C9" s="337"/>
      <c r="D9" s="337"/>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2:17" x14ac:dyDescent="0.25">
      <c r="B10" s="83" t="s">
        <v>125</v>
      </c>
      <c r="C10" s="261">
        <v>5742737170</v>
      </c>
      <c r="D10" s="261">
        <v>5774295485.0699987</v>
      </c>
      <c r="E10" s="261">
        <v>478561410.3900001</v>
      </c>
      <c r="F10" s="261">
        <v>478561411.05000007</v>
      </c>
      <c r="G10" s="261">
        <v>478561410.41000015</v>
      </c>
      <c r="H10" s="261">
        <v>478561409.74000007</v>
      </c>
      <c r="I10" s="261">
        <v>478561409.94</v>
      </c>
      <c r="J10" s="261">
        <v>478561409.94</v>
      </c>
      <c r="K10" s="261">
        <v>478561409.94</v>
      </c>
      <c r="L10" s="261">
        <v>478561409.94</v>
      </c>
      <c r="M10" s="261">
        <v>478561409.94</v>
      </c>
      <c r="N10" s="261">
        <v>478561407.94999999</v>
      </c>
      <c r="O10" s="261">
        <v>478561407.82999998</v>
      </c>
      <c r="P10" s="261">
        <v>489261718.52000004</v>
      </c>
      <c r="Q10" s="261">
        <v>5753437225.5900002</v>
      </c>
    </row>
    <row r="11" spans="2:17" x14ac:dyDescent="0.25">
      <c r="B11" s="82" t="s">
        <v>126</v>
      </c>
      <c r="C11" s="262">
        <v>1925779124</v>
      </c>
      <c r="D11" s="262">
        <v>1925779124</v>
      </c>
      <c r="E11" s="262">
        <v>160481593</v>
      </c>
      <c r="F11" s="262">
        <v>160481593</v>
      </c>
      <c r="G11" s="262">
        <v>160481593</v>
      </c>
      <c r="H11" s="262">
        <v>160481593</v>
      </c>
      <c r="I11" s="262">
        <v>160481593</v>
      </c>
      <c r="J11" s="262">
        <v>160481593</v>
      </c>
      <c r="K11" s="262">
        <v>160481593</v>
      </c>
      <c r="L11" s="262">
        <v>160481593</v>
      </c>
      <c r="M11" s="262">
        <v>160481593</v>
      </c>
      <c r="N11" s="262">
        <v>160481591</v>
      </c>
      <c r="O11" s="262">
        <v>160481591</v>
      </c>
      <c r="P11" s="262">
        <v>160481599</v>
      </c>
      <c r="Q11" s="262">
        <v>1925779118</v>
      </c>
    </row>
    <row r="12" spans="2:17" x14ac:dyDescent="0.25">
      <c r="B12" s="82" t="s">
        <v>127</v>
      </c>
      <c r="C12" s="262">
        <v>3816958046</v>
      </c>
      <c r="D12" s="262">
        <v>3848516361.0699992</v>
      </c>
      <c r="E12" s="262">
        <v>318079817.39000005</v>
      </c>
      <c r="F12" s="262">
        <v>318079818.05000007</v>
      </c>
      <c r="G12" s="262">
        <v>318079817.41000009</v>
      </c>
      <c r="H12" s="262">
        <v>318079816.74000007</v>
      </c>
      <c r="I12" s="262">
        <v>318079816.94</v>
      </c>
      <c r="J12" s="262">
        <v>318079816.94</v>
      </c>
      <c r="K12" s="262">
        <v>318079816.94</v>
      </c>
      <c r="L12" s="262">
        <v>318079816.94</v>
      </c>
      <c r="M12" s="262">
        <v>318079816.94</v>
      </c>
      <c r="N12" s="262">
        <v>318079816.94999999</v>
      </c>
      <c r="O12" s="262">
        <v>318079816.83000004</v>
      </c>
      <c r="P12" s="262">
        <v>328780119.52000004</v>
      </c>
      <c r="Q12" s="262">
        <v>3827658107.5900002</v>
      </c>
    </row>
    <row r="13" spans="2:17" x14ac:dyDescent="0.25">
      <c r="B13" s="83" t="s">
        <v>128</v>
      </c>
      <c r="C13" s="261">
        <v>485096463207.99982</v>
      </c>
      <c r="D13" s="261">
        <v>488417870002.62994</v>
      </c>
      <c r="E13" s="261">
        <v>31084341530.549988</v>
      </c>
      <c r="F13" s="261">
        <v>37199315223.460007</v>
      </c>
      <c r="G13" s="261">
        <v>36017089648.900009</v>
      </c>
      <c r="H13" s="261">
        <v>35290947071.059998</v>
      </c>
      <c r="I13" s="261">
        <v>33736438487.550003</v>
      </c>
      <c r="J13" s="261">
        <v>41473196692.859985</v>
      </c>
      <c r="K13" s="261">
        <v>38365146024.109993</v>
      </c>
      <c r="L13" s="261">
        <v>38808542929.760002</v>
      </c>
      <c r="M13" s="261">
        <v>41980209743.190002</v>
      </c>
      <c r="N13" s="261">
        <v>33312326169.130013</v>
      </c>
      <c r="O13" s="261">
        <v>47973213937.080002</v>
      </c>
      <c r="P13" s="261">
        <v>59920868402.280022</v>
      </c>
      <c r="Q13" s="261">
        <v>475161635859.93005</v>
      </c>
    </row>
    <row r="14" spans="2:17" x14ac:dyDescent="0.25">
      <c r="B14" s="82" t="s">
        <v>75</v>
      </c>
      <c r="C14" s="262">
        <v>45992675512</v>
      </c>
      <c r="D14" s="262">
        <v>44208860128.13002</v>
      </c>
      <c r="E14" s="262">
        <v>2178785207.0299997</v>
      </c>
      <c r="F14" s="262">
        <v>3829643000.0900016</v>
      </c>
      <c r="G14" s="262">
        <v>3838495485.7000098</v>
      </c>
      <c r="H14" s="262">
        <v>2866357411.8899989</v>
      </c>
      <c r="I14" s="262">
        <v>2731468469.150001</v>
      </c>
      <c r="J14" s="262">
        <v>3910372113.4199996</v>
      </c>
      <c r="K14" s="262">
        <v>2808287127.6999993</v>
      </c>
      <c r="L14" s="262">
        <v>2949627699.3400002</v>
      </c>
      <c r="M14" s="262">
        <v>3519645275.6400032</v>
      </c>
      <c r="N14" s="262">
        <v>2836089676.0500007</v>
      </c>
      <c r="O14" s="262">
        <v>3935136032.809998</v>
      </c>
      <c r="P14" s="262">
        <v>7426632734.2199974</v>
      </c>
      <c r="Q14" s="262">
        <v>42830540233.040001</v>
      </c>
    </row>
    <row r="15" spans="2:17" x14ac:dyDescent="0.25">
      <c r="B15" s="82" t="s">
        <v>76</v>
      </c>
      <c r="C15" s="262">
        <v>31543395513</v>
      </c>
      <c r="D15" s="262">
        <v>33951202211.070007</v>
      </c>
      <c r="E15" s="262">
        <v>2280564509.8400002</v>
      </c>
      <c r="F15" s="262">
        <v>2712377480.3399982</v>
      </c>
      <c r="G15" s="262">
        <v>2593172532.5399995</v>
      </c>
      <c r="H15" s="262">
        <v>2473670490.6699996</v>
      </c>
      <c r="I15" s="262">
        <v>2675937156.1699996</v>
      </c>
      <c r="J15" s="262">
        <v>2786267137.8599997</v>
      </c>
      <c r="K15" s="262">
        <v>2763238493.9799986</v>
      </c>
      <c r="L15" s="262">
        <v>2720125511.29</v>
      </c>
      <c r="M15" s="262">
        <v>2799164295.6600008</v>
      </c>
      <c r="N15" s="262">
        <v>2680423182.7799997</v>
      </c>
      <c r="O15" s="262">
        <v>3284692201.5500007</v>
      </c>
      <c r="P15" s="262">
        <v>3474365178.1399994</v>
      </c>
      <c r="Q15" s="262">
        <v>33243998170.82</v>
      </c>
    </row>
    <row r="16" spans="2:17" x14ac:dyDescent="0.25">
      <c r="B16" s="82" t="s">
        <v>129</v>
      </c>
      <c r="C16" s="262">
        <v>18401232219</v>
      </c>
      <c r="D16" s="262">
        <v>19306181336.570011</v>
      </c>
      <c r="E16" s="262">
        <v>1331096481.9499996</v>
      </c>
      <c r="F16" s="262">
        <v>1404298067.9899998</v>
      </c>
      <c r="G16" s="262">
        <v>1450562202.05</v>
      </c>
      <c r="H16" s="262">
        <v>1649109764.9700005</v>
      </c>
      <c r="I16" s="262">
        <v>1437119195.8300004</v>
      </c>
      <c r="J16" s="262">
        <v>1674407366.8300002</v>
      </c>
      <c r="K16" s="262">
        <v>1429075318.5099998</v>
      </c>
      <c r="L16" s="262">
        <v>1482501733.2699995</v>
      </c>
      <c r="M16" s="262">
        <v>1441356424.21</v>
      </c>
      <c r="N16" s="262">
        <v>1393392063.5200002</v>
      </c>
      <c r="O16" s="262">
        <v>2529516203.6300015</v>
      </c>
      <c r="P16" s="262">
        <v>1836452827.7099998</v>
      </c>
      <c r="Q16" s="262">
        <v>19058887650.470001</v>
      </c>
    </row>
    <row r="17" spans="2:17" x14ac:dyDescent="0.25">
      <c r="B17" s="82" t="s">
        <v>78</v>
      </c>
      <c r="C17" s="262">
        <v>6392797568</v>
      </c>
      <c r="D17" s="262">
        <v>7403703174</v>
      </c>
      <c r="E17" s="262">
        <v>709920864.99000013</v>
      </c>
      <c r="F17" s="262">
        <v>111363035.49000001</v>
      </c>
      <c r="G17" s="262">
        <v>1122598056.99</v>
      </c>
      <c r="H17" s="262">
        <v>736964242.55999994</v>
      </c>
      <c r="I17" s="262">
        <v>595188660.30999994</v>
      </c>
      <c r="J17" s="262">
        <v>529159947.69000006</v>
      </c>
      <c r="K17" s="262">
        <v>537530419.36000013</v>
      </c>
      <c r="L17" s="262">
        <v>404187022.10999978</v>
      </c>
      <c r="M17" s="262">
        <v>227060002.59000003</v>
      </c>
      <c r="N17" s="262">
        <v>673977981.74000001</v>
      </c>
      <c r="O17" s="262">
        <v>117620781.19999999</v>
      </c>
      <c r="P17" s="262">
        <v>1413359574.48</v>
      </c>
      <c r="Q17" s="262">
        <v>7178930589.5100002</v>
      </c>
    </row>
    <row r="18" spans="2:17" x14ac:dyDescent="0.25">
      <c r="B18" s="82" t="s">
        <v>79</v>
      </c>
      <c r="C18" s="262">
        <v>11329926829</v>
      </c>
      <c r="D18" s="262">
        <v>11611482672.75</v>
      </c>
      <c r="E18" s="262">
        <v>706987178.00999999</v>
      </c>
      <c r="F18" s="262">
        <v>741975123.15999997</v>
      </c>
      <c r="G18" s="262">
        <v>887658017.34000003</v>
      </c>
      <c r="H18" s="262">
        <v>763678286.98999989</v>
      </c>
      <c r="I18" s="262">
        <v>837952356</v>
      </c>
      <c r="J18" s="262">
        <v>856425294.38999999</v>
      </c>
      <c r="K18" s="262">
        <v>859090140.4599998</v>
      </c>
      <c r="L18" s="262">
        <v>837366660.16999996</v>
      </c>
      <c r="M18" s="262">
        <v>919450558.80000007</v>
      </c>
      <c r="N18" s="262">
        <v>829943993.68000031</v>
      </c>
      <c r="O18" s="262">
        <v>1198587948.5700002</v>
      </c>
      <c r="P18" s="262">
        <v>1575177627.1699996</v>
      </c>
      <c r="Q18" s="262">
        <v>11014293184.740002</v>
      </c>
    </row>
    <row r="19" spans="2:17" x14ac:dyDescent="0.25">
      <c r="B19" s="82" t="s">
        <v>80</v>
      </c>
      <c r="C19" s="262">
        <v>109170290314</v>
      </c>
      <c r="D19" s="262">
        <v>109170290314.00003</v>
      </c>
      <c r="E19" s="262">
        <v>4656308299.5200005</v>
      </c>
      <c r="F19" s="262">
        <v>5308622488.9599991</v>
      </c>
      <c r="G19" s="262">
        <v>7692845651.6099987</v>
      </c>
      <c r="H19" s="262">
        <v>8084299664.6700029</v>
      </c>
      <c r="I19" s="262">
        <v>7468656661.7700005</v>
      </c>
      <c r="J19" s="262">
        <v>8301827827.7000008</v>
      </c>
      <c r="K19" s="262">
        <v>8411990522.420001</v>
      </c>
      <c r="L19" s="262">
        <v>8970073543.8400002</v>
      </c>
      <c r="M19" s="262">
        <v>9234215179.3400021</v>
      </c>
      <c r="N19" s="262">
        <v>9871697104.1200123</v>
      </c>
      <c r="O19" s="262">
        <v>12543977374.470003</v>
      </c>
      <c r="P19" s="262">
        <v>15435804886.530018</v>
      </c>
      <c r="Q19" s="262">
        <v>105980319204.95004</v>
      </c>
    </row>
    <row r="20" spans="2:17" x14ac:dyDescent="0.25">
      <c r="B20" s="82" t="s">
        <v>81</v>
      </c>
      <c r="C20" s="262">
        <v>58997668287</v>
      </c>
      <c r="D20" s="262">
        <v>60105766569.999985</v>
      </c>
      <c r="E20" s="262">
        <v>3567315624.4900007</v>
      </c>
      <c r="F20" s="262">
        <v>4908238060.960001</v>
      </c>
      <c r="G20" s="262">
        <v>3944513516.6100001</v>
      </c>
      <c r="H20" s="262">
        <v>3939166470.8800001</v>
      </c>
      <c r="I20" s="262">
        <v>4992829052.7399979</v>
      </c>
      <c r="J20" s="262">
        <v>4762447365.5699987</v>
      </c>
      <c r="K20" s="262">
        <v>4077626184.2799993</v>
      </c>
      <c r="L20" s="262">
        <v>4493295724.2400007</v>
      </c>
      <c r="M20" s="262">
        <v>5097344644.8700008</v>
      </c>
      <c r="N20" s="262">
        <v>3848413158.5500002</v>
      </c>
      <c r="O20" s="262">
        <v>6345411478.8700008</v>
      </c>
      <c r="P20" s="262">
        <v>7567971918.6600027</v>
      </c>
      <c r="Q20" s="262">
        <v>57544573200.720001</v>
      </c>
    </row>
    <row r="21" spans="2:17" x14ac:dyDescent="0.25">
      <c r="B21" s="82" t="s">
        <v>82</v>
      </c>
      <c r="C21" s="262">
        <v>2263257503</v>
      </c>
      <c r="D21" s="262">
        <v>2316057502.999999</v>
      </c>
      <c r="E21" s="262">
        <v>109382399.34999999</v>
      </c>
      <c r="F21" s="262">
        <v>130428780.08999997</v>
      </c>
      <c r="G21" s="262">
        <v>197942667.83000004</v>
      </c>
      <c r="H21" s="262">
        <v>141061146.25999999</v>
      </c>
      <c r="I21" s="262">
        <v>173099082.31</v>
      </c>
      <c r="J21" s="262">
        <v>181872860.07999998</v>
      </c>
      <c r="K21" s="262">
        <v>158845879.61999997</v>
      </c>
      <c r="L21" s="262">
        <v>150385960.52000001</v>
      </c>
      <c r="M21" s="262">
        <v>257453266.00999999</v>
      </c>
      <c r="N21" s="262">
        <v>146743321.05000001</v>
      </c>
      <c r="O21" s="262">
        <v>211309204.95999998</v>
      </c>
      <c r="P21" s="262">
        <v>348379636.15999991</v>
      </c>
      <c r="Q21" s="262">
        <v>2206904204.2400002</v>
      </c>
    </row>
    <row r="22" spans="2:17" x14ac:dyDescent="0.25">
      <c r="B22" s="82" t="s">
        <v>83</v>
      </c>
      <c r="C22" s="262">
        <v>1992618772</v>
      </c>
      <c r="D22" s="262">
        <v>1883084289.4400001</v>
      </c>
      <c r="E22" s="262">
        <v>114238462.88</v>
      </c>
      <c r="F22" s="262">
        <v>158165271.35999998</v>
      </c>
      <c r="G22" s="262">
        <v>141960302.65000001</v>
      </c>
      <c r="H22" s="262">
        <v>154363665.85000002</v>
      </c>
      <c r="I22" s="262">
        <v>141120346.28</v>
      </c>
      <c r="J22" s="262">
        <v>139399468.54000002</v>
      </c>
      <c r="K22" s="262">
        <v>145864748.35999998</v>
      </c>
      <c r="L22" s="262">
        <v>144076691.88</v>
      </c>
      <c r="M22" s="262">
        <v>147100843.53</v>
      </c>
      <c r="N22" s="262">
        <v>141236258.66</v>
      </c>
      <c r="O22" s="262">
        <v>215531634.03999996</v>
      </c>
      <c r="P22" s="262">
        <v>192817435.53999999</v>
      </c>
      <c r="Q22" s="262">
        <v>1835875129.5699999</v>
      </c>
    </row>
    <row r="23" spans="2:17" x14ac:dyDescent="0.25">
      <c r="B23" s="82" t="s">
        <v>84</v>
      </c>
      <c r="C23" s="262">
        <v>8040348737</v>
      </c>
      <c r="D23" s="262">
        <v>8269049820</v>
      </c>
      <c r="E23" s="262">
        <v>469373151.38000011</v>
      </c>
      <c r="F23" s="262">
        <v>603714394.49000001</v>
      </c>
      <c r="G23" s="262">
        <v>855838589.97000003</v>
      </c>
      <c r="H23" s="262">
        <v>456657076.92000002</v>
      </c>
      <c r="I23" s="262">
        <v>812160847.79999995</v>
      </c>
      <c r="J23" s="262">
        <v>711495691.83000004</v>
      </c>
      <c r="K23" s="262">
        <v>571714635.17999995</v>
      </c>
      <c r="L23" s="262">
        <v>600612022.6099999</v>
      </c>
      <c r="M23" s="262">
        <v>716831932.47000003</v>
      </c>
      <c r="N23" s="262">
        <v>543551047.66999996</v>
      </c>
      <c r="O23" s="262">
        <v>846146295.33000004</v>
      </c>
      <c r="P23" s="262">
        <v>862545740.8599999</v>
      </c>
      <c r="Q23" s="262">
        <v>8050641426.5099993</v>
      </c>
    </row>
    <row r="24" spans="2:17" x14ac:dyDescent="0.25">
      <c r="B24" s="82" t="s">
        <v>85</v>
      </c>
      <c r="C24" s="262">
        <v>20714612795</v>
      </c>
      <c r="D24" s="262">
        <v>23137059277.999996</v>
      </c>
      <c r="E24" s="262">
        <v>540408561.81999993</v>
      </c>
      <c r="F24" s="262">
        <v>1998414123.48</v>
      </c>
      <c r="G24" s="262">
        <v>1782456358.4000001</v>
      </c>
      <c r="H24" s="262">
        <v>1584383706.6800003</v>
      </c>
      <c r="I24" s="262">
        <v>806467107.30000007</v>
      </c>
      <c r="J24" s="262">
        <v>2219373253.02</v>
      </c>
      <c r="K24" s="262">
        <v>1222820820.3300002</v>
      </c>
      <c r="L24" s="262">
        <v>2124873446.7099998</v>
      </c>
      <c r="M24" s="262">
        <v>2175716722.1900001</v>
      </c>
      <c r="N24" s="262">
        <v>880594588.91999984</v>
      </c>
      <c r="O24" s="262">
        <v>2253623838.2000003</v>
      </c>
      <c r="P24" s="262">
        <v>5193144067.1000004</v>
      </c>
      <c r="Q24" s="262">
        <v>22782276594.149998</v>
      </c>
    </row>
    <row r="25" spans="2:17" x14ac:dyDescent="0.25">
      <c r="B25" s="82" t="s">
        <v>86</v>
      </c>
      <c r="C25" s="262">
        <v>2983739359</v>
      </c>
      <c r="D25" s="262">
        <v>3126262107.0500007</v>
      </c>
      <c r="E25" s="262">
        <v>136743549.81999999</v>
      </c>
      <c r="F25" s="262">
        <v>164607125.47999999</v>
      </c>
      <c r="G25" s="262">
        <v>344884755.20999998</v>
      </c>
      <c r="H25" s="262">
        <v>199300762.32999995</v>
      </c>
      <c r="I25" s="262">
        <v>190441627.61000001</v>
      </c>
      <c r="J25" s="262">
        <v>336419117.29000002</v>
      </c>
      <c r="K25" s="262">
        <v>239970261.25999996</v>
      </c>
      <c r="L25" s="262">
        <v>317390288.95000005</v>
      </c>
      <c r="M25" s="262">
        <v>228020693.82999998</v>
      </c>
      <c r="N25" s="262">
        <v>204141377.22</v>
      </c>
      <c r="O25" s="262">
        <v>290339086.98000002</v>
      </c>
      <c r="P25" s="262">
        <v>343012797.98000008</v>
      </c>
      <c r="Q25" s="262">
        <v>2995271443.96</v>
      </c>
    </row>
    <row r="26" spans="2:17" x14ac:dyDescent="0.25">
      <c r="B26" s="82" t="s">
        <v>87</v>
      </c>
      <c r="C26" s="262">
        <v>3599619831</v>
      </c>
      <c r="D26" s="262">
        <v>3678349214</v>
      </c>
      <c r="E26" s="262">
        <v>153016993.25</v>
      </c>
      <c r="F26" s="262">
        <v>161592197.88999999</v>
      </c>
      <c r="G26" s="262">
        <v>205381085.80000001</v>
      </c>
      <c r="H26" s="262">
        <v>159056055.03999999</v>
      </c>
      <c r="I26" s="262">
        <v>167470695.25999999</v>
      </c>
      <c r="J26" s="262">
        <v>252118126.03999999</v>
      </c>
      <c r="K26" s="262">
        <v>160281822.76999998</v>
      </c>
      <c r="L26" s="262">
        <v>179715963.66000003</v>
      </c>
      <c r="M26" s="262">
        <v>175697581.83999997</v>
      </c>
      <c r="N26" s="262">
        <v>191200436.03999999</v>
      </c>
      <c r="O26" s="262">
        <v>202271941.44</v>
      </c>
      <c r="P26" s="262">
        <v>410396090.55999994</v>
      </c>
      <c r="Q26" s="262">
        <v>2418198989.5899997</v>
      </c>
    </row>
    <row r="27" spans="2:17" x14ac:dyDescent="0.25">
      <c r="B27" s="82" t="s">
        <v>97</v>
      </c>
      <c r="C27" s="262">
        <v>3415088510</v>
      </c>
      <c r="D27" s="262">
        <v>3690345817.9100003</v>
      </c>
      <c r="E27" s="262">
        <v>299452526.98000002</v>
      </c>
      <c r="F27" s="262">
        <v>298808135.88</v>
      </c>
      <c r="G27" s="262">
        <v>294688903.97000003</v>
      </c>
      <c r="H27" s="262">
        <v>301638194.27999997</v>
      </c>
      <c r="I27" s="262">
        <v>302182416.83000004</v>
      </c>
      <c r="J27" s="262">
        <v>304629131.74000001</v>
      </c>
      <c r="K27" s="262">
        <v>306730281.24000001</v>
      </c>
      <c r="L27" s="262">
        <v>325968665.67000002</v>
      </c>
      <c r="M27" s="262">
        <v>307370156.31</v>
      </c>
      <c r="N27" s="262">
        <v>317020774.56</v>
      </c>
      <c r="O27" s="262">
        <v>293227758</v>
      </c>
      <c r="P27" s="262">
        <v>313864111.69</v>
      </c>
      <c r="Q27" s="262">
        <v>3665581057.1499996</v>
      </c>
    </row>
    <row r="28" spans="2:17" x14ac:dyDescent="0.25">
      <c r="B28" s="82" t="s">
        <v>88</v>
      </c>
      <c r="C28" s="262">
        <v>517982721.99999994</v>
      </c>
      <c r="D28" s="262">
        <v>517982721.99999994</v>
      </c>
      <c r="E28" s="262">
        <v>22898545.629999995</v>
      </c>
      <c r="F28" s="262">
        <v>31151211.780000001</v>
      </c>
      <c r="G28" s="262">
        <v>45149162.470000006</v>
      </c>
      <c r="H28" s="262">
        <v>24869517.84</v>
      </c>
      <c r="I28" s="262">
        <v>28955221.420000009</v>
      </c>
      <c r="J28" s="262">
        <v>40594169.93999999</v>
      </c>
      <c r="K28" s="262">
        <v>33434669.509999998</v>
      </c>
      <c r="L28" s="262">
        <v>38098500.939999998</v>
      </c>
      <c r="M28" s="262">
        <v>33575033.689999998</v>
      </c>
      <c r="N28" s="262">
        <v>31617967.350000009</v>
      </c>
      <c r="O28" s="262">
        <v>61839346.740000002</v>
      </c>
      <c r="P28" s="262">
        <v>66578460.79999999</v>
      </c>
      <c r="Q28" s="262">
        <v>458761808.10999995</v>
      </c>
    </row>
    <row r="29" spans="2:17" x14ac:dyDescent="0.25">
      <c r="B29" s="82" t="s">
        <v>89</v>
      </c>
      <c r="C29" s="262">
        <v>1830394083</v>
      </c>
      <c r="D29" s="262">
        <v>1901594083</v>
      </c>
      <c r="E29" s="262">
        <v>98779339.579999983</v>
      </c>
      <c r="F29" s="262">
        <v>130236433.48000002</v>
      </c>
      <c r="G29" s="262">
        <v>184333617.88</v>
      </c>
      <c r="H29" s="262">
        <v>109687227.65000001</v>
      </c>
      <c r="I29" s="262">
        <v>159446823.80000001</v>
      </c>
      <c r="J29" s="262">
        <v>156046118.92000002</v>
      </c>
      <c r="K29" s="262">
        <v>133950537.20000002</v>
      </c>
      <c r="L29" s="262">
        <v>157259801.84</v>
      </c>
      <c r="M29" s="262">
        <v>138866781.79999998</v>
      </c>
      <c r="N29" s="262">
        <v>110104284.75</v>
      </c>
      <c r="O29" s="262">
        <v>237333638.58000001</v>
      </c>
      <c r="P29" s="262">
        <v>228749347.85000002</v>
      </c>
      <c r="Q29" s="262">
        <v>1844793953.3299999</v>
      </c>
    </row>
    <row r="30" spans="2:17" x14ac:dyDescent="0.25">
      <c r="B30" s="82" t="s">
        <v>90</v>
      </c>
      <c r="C30" s="262">
        <v>400266998</v>
      </c>
      <c r="D30" s="262">
        <v>400266998</v>
      </c>
      <c r="E30" s="262">
        <v>16797372.630000003</v>
      </c>
      <c r="F30" s="262">
        <v>35688329.539999999</v>
      </c>
      <c r="G30" s="262">
        <v>35940560.339999996</v>
      </c>
      <c r="H30" s="262">
        <v>19547359.870000001</v>
      </c>
      <c r="I30" s="262">
        <v>33937442.579999998</v>
      </c>
      <c r="J30" s="262">
        <v>43078965.25</v>
      </c>
      <c r="K30" s="262">
        <v>22517127.75</v>
      </c>
      <c r="L30" s="262">
        <v>31897718.469999999</v>
      </c>
      <c r="M30" s="262">
        <v>34311173.289999999</v>
      </c>
      <c r="N30" s="262">
        <v>25814097.280000001</v>
      </c>
      <c r="O30" s="262">
        <v>43268127.469999999</v>
      </c>
      <c r="P30" s="262">
        <v>47948247.310000002</v>
      </c>
      <c r="Q30" s="262">
        <v>390746521.78000003</v>
      </c>
    </row>
    <row r="31" spans="2:17" x14ac:dyDescent="0.25">
      <c r="B31" s="82" t="s">
        <v>98</v>
      </c>
      <c r="C31" s="262">
        <v>5109804132</v>
      </c>
      <c r="D31" s="262">
        <v>4271713313</v>
      </c>
      <c r="E31" s="262">
        <v>169322287.83000001</v>
      </c>
      <c r="F31" s="262">
        <v>204595403.27000004</v>
      </c>
      <c r="G31" s="262">
        <v>424954423.26999992</v>
      </c>
      <c r="H31" s="262">
        <v>266200838.03000006</v>
      </c>
      <c r="I31" s="262">
        <v>278936254.17000002</v>
      </c>
      <c r="J31" s="262">
        <v>319787438.62999994</v>
      </c>
      <c r="K31" s="262">
        <v>223135496.18999997</v>
      </c>
      <c r="L31" s="262">
        <v>277402321.50999999</v>
      </c>
      <c r="M31" s="262">
        <v>323967890.28000003</v>
      </c>
      <c r="N31" s="262">
        <v>251186902.7100001</v>
      </c>
      <c r="O31" s="262">
        <v>421029634.18000001</v>
      </c>
      <c r="P31" s="262">
        <v>912777291.78000009</v>
      </c>
      <c r="Q31" s="262">
        <v>4073296181.8499999</v>
      </c>
    </row>
    <row r="32" spans="2:17" x14ac:dyDescent="0.25">
      <c r="B32" s="82" t="s">
        <v>99</v>
      </c>
      <c r="C32" s="262">
        <v>11053909727</v>
      </c>
      <c r="D32" s="262">
        <v>11124909727</v>
      </c>
      <c r="E32" s="262">
        <v>661785715.97000003</v>
      </c>
      <c r="F32" s="262">
        <v>863617557.91999996</v>
      </c>
      <c r="G32" s="262">
        <v>985072223.09000003</v>
      </c>
      <c r="H32" s="262">
        <v>847039117.32999992</v>
      </c>
      <c r="I32" s="262">
        <v>867953488.71000004</v>
      </c>
      <c r="J32" s="262">
        <v>865455307.46000004</v>
      </c>
      <c r="K32" s="262">
        <v>839663200.49000001</v>
      </c>
      <c r="L32" s="262">
        <v>1021327808.9400001</v>
      </c>
      <c r="M32" s="262">
        <v>831474737.31999993</v>
      </c>
      <c r="N32" s="262">
        <v>797792483.98000002</v>
      </c>
      <c r="O32" s="262">
        <v>1289408226.8099999</v>
      </c>
      <c r="P32" s="262">
        <v>1101678198.99</v>
      </c>
      <c r="Q32" s="262">
        <v>10972268067.009998</v>
      </c>
    </row>
    <row r="33" spans="1:17" x14ac:dyDescent="0.25">
      <c r="B33" s="82" t="s">
        <v>93</v>
      </c>
      <c r="C33" s="262">
        <v>2989566709</v>
      </c>
      <c r="D33" s="262">
        <v>3210046245.6499996</v>
      </c>
      <c r="E33" s="262">
        <v>91136945.640000001</v>
      </c>
      <c r="F33" s="262">
        <v>106902734.56999996</v>
      </c>
      <c r="G33" s="262">
        <v>148104080.72</v>
      </c>
      <c r="H33" s="262">
        <v>112441060.23999996</v>
      </c>
      <c r="I33" s="262">
        <v>167841639.75999999</v>
      </c>
      <c r="J33" s="262">
        <v>127819172.84999998</v>
      </c>
      <c r="K33" s="262">
        <v>168845296.87000003</v>
      </c>
      <c r="L33" s="262">
        <v>144868671.12000003</v>
      </c>
      <c r="M33" s="262">
        <v>214694309.58000001</v>
      </c>
      <c r="N33" s="262">
        <v>128275835.72</v>
      </c>
      <c r="O33" s="262">
        <v>338021108.44</v>
      </c>
      <c r="P33" s="262">
        <v>847797183.2900002</v>
      </c>
      <c r="Q33" s="262">
        <v>2596748038.8000002</v>
      </c>
    </row>
    <row r="34" spans="1:17" x14ac:dyDescent="0.25">
      <c r="B34" s="82" t="s">
        <v>100</v>
      </c>
      <c r="C34" s="262">
        <v>439185502</v>
      </c>
      <c r="D34" s="262">
        <v>611577002</v>
      </c>
      <c r="E34" s="262">
        <v>23944876.380000003</v>
      </c>
      <c r="F34" s="262">
        <v>23497792.390000001</v>
      </c>
      <c r="G34" s="262">
        <v>47601392.649999999</v>
      </c>
      <c r="H34" s="262">
        <v>28305135.190000001</v>
      </c>
      <c r="I34" s="262">
        <v>31100922.289999995</v>
      </c>
      <c r="J34" s="262">
        <v>45007253.729999989</v>
      </c>
      <c r="K34" s="262">
        <v>40950787.32</v>
      </c>
      <c r="L34" s="262">
        <v>37224857.770000003</v>
      </c>
      <c r="M34" s="262">
        <v>47515433.890000001</v>
      </c>
      <c r="N34" s="262">
        <v>31854971.77</v>
      </c>
      <c r="O34" s="262">
        <v>50337836.549999997</v>
      </c>
      <c r="P34" s="262">
        <v>84649045.689999998</v>
      </c>
      <c r="Q34" s="262">
        <v>491990305.62</v>
      </c>
    </row>
    <row r="35" spans="1:17" x14ac:dyDescent="0.25">
      <c r="B35" s="82" t="s">
        <v>130</v>
      </c>
      <c r="C35" s="262">
        <v>692868101</v>
      </c>
      <c r="D35" s="262">
        <v>758580843</v>
      </c>
      <c r="E35" s="262">
        <v>18924876.969999999</v>
      </c>
      <c r="F35" s="262">
        <v>32254985.879999999</v>
      </c>
      <c r="G35" s="262">
        <v>26956783.829999998</v>
      </c>
      <c r="H35" s="262">
        <v>25697826.390000001</v>
      </c>
      <c r="I35" s="262">
        <v>23197454.420000002</v>
      </c>
      <c r="J35" s="262">
        <v>52983519.18999999</v>
      </c>
      <c r="K35" s="262">
        <v>57600601.969999999</v>
      </c>
      <c r="L35" s="262">
        <v>42651087.980000004</v>
      </c>
      <c r="M35" s="262">
        <v>63002774.910000004</v>
      </c>
      <c r="N35" s="262">
        <v>44549781.890000001</v>
      </c>
      <c r="O35" s="262">
        <v>89778128.37999998</v>
      </c>
      <c r="P35" s="262">
        <v>121773642.10999998</v>
      </c>
      <c r="Q35" s="262">
        <v>599371463.91999996</v>
      </c>
    </row>
    <row r="36" spans="1:17" x14ac:dyDescent="0.25">
      <c r="A36" s="84"/>
      <c r="B36" s="82" t="s">
        <v>101</v>
      </c>
      <c r="C36" s="262">
        <v>71465584950</v>
      </c>
      <c r="D36" s="262">
        <v>71465584950.000015</v>
      </c>
      <c r="E36" s="262">
        <v>8210797311.04</v>
      </c>
      <c r="F36" s="262">
        <v>4391235601.4299994</v>
      </c>
      <c r="G36" s="262">
        <v>4229197587.1000004</v>
      </c>
      <c r="H36" s="262">
        <v>5791764756.1999989</v>
      </c>
      <c r="I36" s="262">
        <v>4262632716.0799994</v>
      </c>
      <c r="J36" s="262">
        <v>8285416024.5300007</v>
      </c>
      <c r="K36" s="262">
        <v>6382381943.8900013</v>
      </c>
      <c r="L36" s="262">
        <v>4451946126.8499994</v>
      </c>
      <c r="M36" s="262">
        <v>8313845635.5100002</v>
      </c>
      <c r="N36" s="262">
        <v>6395555329.6000004</v>
      </c>
      <c r="O36" s="262">
        <v>2825039080.1199999</v>
      </c>
      <c r="P36" s="262">
        <v>7630790620.5600014</v>
      </c>
      <c r="Q36" s="262">
        <v>71170602732.910004</v>
      </c>
    </row>
    <row r="37" spans="1:17" x14ac:dyDescent="0.25">
      <c r="A37" s="84"/>
      <c r="B37" s="82" t="s">
        <v>95</v>
      </c>
      <c r="C37" s="262">
        <v>65759628535</v>
      </c>
      <c r="D37" s="262">
        <v>62297919683.059998</v>
      </c>
      <c r="E37" s="262">
        <v>4516360447.5699997</v>
      </c>
      <c r="F37" s="262">
        <v>8847887887.5400009</v>
      </c>
      <c r="G37" s="262">
        <v>4536781690.8800001</v>
      </c>
      <c r="H37" s="262">
        <v>4555687292.3299999</v>
      </c>
      <c r="I37" s="262">
        <v>4550342848.96</v>
      </c>
      <c r="J37" s="262">
        <v>4570794020.3599997</v>
      </c>
      <c r="K37" s="262">
        <v>6769599707.4499998</v>
      </c>
      <c r="L37" s="262">
        <v>6905665100.0799999</v>
      </c>
      <c r="M37" s="262">
        <v>4732528395.6300001</v>
      </c>
      <c r="N37" s="262">
        <v>937149549.51999998</v>
      </c>
      <c r="O37" s="262">
        <v>8349767029.7600012</v>
      </c>
      <c r="P37" s="262">
        <v>2484201737.0999999</v>
      </c>
      <c r="Q37" s="262">
        <v>61756765707.179993</v>
      </c>
    </row>
    <row r="38" spans="1:17" x14ac:dyDescent="0.25">
      <c r="B38" s="83" t="s">
        <v>43</v>
      </c>
      <c r="C38" s="261">
        <v>5222202828</v>
      </c>
      <c r="D38" s="261">
        <v>5222202828</v>
      </c>
      <c r="E38" s="261">
        <v>435183568.00999993</v>
      </c>
      <c r="F38" s="261">
        <v>435183570.99999994</v>
      </c>
      <c r="G38" s="261">
        <v>435183573.98999995</v>
      </c>
      <c r="H38" s="261">
        <v>435183570.99999994</v>
      </c>
      <c r="I38" s="261">
        <v>435183570.99999994</v>
      </c>
      <c r="J38" s="261">
        <v>435183570.99999994</v>
      </c>
      <c r="K38" s="261">
        <v>435183570.99999994</v>
      </c>
      <c r="L38" s="261">
        <v>435183570.99999994</v>
      </c>
      <c r="M38" s="261">
        <v>435183570.99999994</v>
      </c>
      <c r="N38" s="261">
        <v>435183570.99999994</v>
      </c>
      <c r="O38" s="261">
        <v>435183570.99999994</v>
      </c>
      <c r="P38" s="261">
        <v>435183533</v>
      </c>
      <c r="Q38" s="261">
        <v>5222202813.999999</v>
      </c>
    </row>
    <row r="39" spans="1:17" x14ac:dyDescent="0.25">
      <c r="B39" s="83" t="s">
        <v>44</v>
      </c>
      <c r="C39" s="261">
        <v>3955938460</v>
      </c>
      <c r="D39" s="261">
        <v>4155938460.0000005</v>
      </c>
      <c r="E39" s="261">
        <v>287994873</v>
      </c>
      <c r="F39" s="261">
        <v>487994873</v>
      </c>
      <c r="G39" s="261">
        <v>287994873</v>
      </c>
      <c r="H39" s="261">
        <v>487994873</v>
      </c>
      <c r="I39" s="261">
        <v>287994873</v>
      </c>
      <c r="J39" s="261">
        <v>287994873</v>
      </c>
      <c r="K39" s="261">
        <v>287994873</v>
      </c>
      <c r="L39" s="261">
        <v>437994873</v>
      </c>
      <c r="M39" s="261">
        <v>337994873</v>
      </c>
      <c r="N39" s="261">
        <v>337994873</v>
      </c>
      <c r="O39" s="261">
        <v>337914873</v>
      </c>
      <c r="P39" s="261">
        <v>288074857</v>
      </c>
      <c r="Q39" s="261">
        <v>4155938460.0000005</v>
      </c>
    </row>
    <row r="40" spans="1:17" x14ac:dyDescent="0.25">
      <c r="B40" s="83" t="s">
        <v>45</v>
      </c>
      <c r="C40" s="261">
        <v>516248087.00000006</v>
      </c>
      <c r="D40" s="261">
        <v>516248087.00000006</v>
      </c>
      <c r="E40" s="261">
        <v>43020661.949999996</v>
      </c>
      <c r="F40" s="261">
        <v>43020661.949999996</v>
      </c>
      <c r="G40" s="261">
        <v>43020661.949999996</v>
      </c>
      <c r="H40" s="261">
        <v>43020661.949999996</v>
      </c>
      <c r="I40" s="261">
        <v>43020661.949999996</v>
      </c>
      <c r="J40" s="261">
        <v>43020661.949999996</v>
      </c>
      <c r="K40" s="261">
        <v>42945662.279999994</v>
      </c>
      <c r="L40" s="261">
        <v>42990329.329999998</v>
      </c>
      <c r="M40" s="261">
        <v>43005329.289999992</v>
      </c>
      <c r="N40" s="261">
        <v>42980884.210000001</v>
      </c>
      <c r="O40" s="261">
        <v>43000885.710000001</v>
      </c>
      <c r="P40" s="261">
        <v>42993815.590000004</v>
      </c>
      <c r="Q40" s="261">
        <v>516040878.1099999</v>
      </c>
    </row>
    <row r="41" spans="1:17" x14ac:dyDescent="0.25">
      <c r="B41" s="83" t="s">
        <v>103</v>
      </c>
      <c r="C41" s="261">
        <v>651040000</v>
      </c>
      <c r="D41" s="261">
        <v>686189450</v>
      </c>
      <c r="E41" s="261">
        <v>53972495</v>
      </c>
      <c r="F41" s="261">
        <v>54360827</v>
      </c>
      <c r="G41" s="261">
        <v>54166661</v>
      </c>
      <c r="H41" s="261">
        <v>54166661</v>
      </c>
      <c r="I41" s="261">
        <v>54166661</v>
      </c>
      <c r="J41" s="261">
        <v>54166661</v>
      </c>
      <c r="K41" s="261">
        <v>54166661</v>
      </c>
      <c r="L41" s="261">
        <v>54166661</v>
      </c>
      <c r="M41" s="261">
        <v>54166661</v>
      </c>
      <c r="N41" s="261">
        <v>54166661</v>
      </c>
      <c r="O41" s="261">
        <v>54166661</v>
      </c>
      <c r="P41" s="261">
        <v>87695756.980000004</v>
      </c>
      <c r="Q41" s="261">
        <v>683529027.9799999</v>
      </c>
    </row>
    <row r="42" spans="1:17" x14ac:dyDescent="0.25">
      <c r="B42" s="83" t="s">
        <v>131</v>
      </c>
      <c r="C42" s="261">
        <v>150000000</v>
      </c>
      <c r="D42" s="261">
        <v>150000000</v>
      </c>
      <c r="E42" s="261">
        <v>12499996</v>
      </c>
      <c r="F42" s="261">
        <v>12499998</v>
      </c>
      <c r="G42" s="261">
        <v>12500006</v>
      </c>
      <c r="H42" s="261">
        <v>12499996</v>
      </c>
      <c r="I42" s="261">
        <v>12499998</v>
      </c>
      <c r="J42" s="261">
        <v>12500006</v>
      </c>
      <c r="K42" s="261">
        <v>12499996</v>
      </c>
      <c r="L42" s="261">
        <v>12499998</v>
      </c>
      <c r="M42" s="261">
        <v>12500006</v>
      </c>
      <c r="N42" s="261">
        <v>12458333</v>
      </c>
      <c r="O42" s="261">
        <v>12410000</v>
      </c>
      <c r="P42" s="261">
        <v>12631667</v>
      </c>
      <c r="Q42" s="261">
        <v>150000000</v>
      </c>
    </row>
    <row r="43" spans="1:17" x14ac:dyDescent="0.25">
      <c r="B43" s="83" t="s">
        <v>104</v>
      </c>
      <c r="C43" s="261">
        <v>250000000</v>
      </c>
      <c r="D43" s="261">
        <v>268330778</v>
      </c>
      <c r="E43" s="261">
        <v>20833306</v>
      </c>
      <c r="F43" s="261">
        <v>20833306</v>
      </c>
      <c r="G43" s="261">
        <v>20833306</v>
      </c>
      <c r="H43" s="261">
        <v>37127364</v>
      </c>
      <c r="I43" s="261">
        <v>18796586</v>
      </c>
      <c r="J43" s="261">
        <v>18796586</v>
      </c>
      <c r="K43" s="261">
        <v>18796586</v>
      </c>
      <c r="L43" s="261">
        <v>18796586</v>
      </c>
      <c r="M43" s="261">
        <v>18796586</v>
      </c>
      <c r="N43" s="261">
        <v>18796586</v>
      </c>
      <c r="O43" s="261">
        <v>18796586</v>
      </c>
      <c r="P43" s="261">
        <v>37127394</v>
      </c>
      <c r="Q43" s="261">
        <v>268330777.99999994</v>
      </c>
    </row>
    <row r="44" spans="1:17" x14ac:dyDescent="0.25">
      <c r="B44" s="170" t="s">
        <v>117</v>
      </c>
      <c r="C44" s="209">
        <v>501584629752.99976</v>
      </c>
      <c r="D44" s="209">
        <v>505191075090.69989</v>
      </c>
      <c r="E44" s="210">
        <v>32416407840.89999</v>
      </c>
      <c r="F44" s="211">
        <v>38731769871.460014</v>
      </c>
      <c r="G44" s="212">
        <v>37349350141.250023</v>
      </c>
      <c r="H44" s="210">
        <v>36839501607.750008</v>
      </c>
      <c r="I44" s="211">
        <v>35066662248.44001</v>
      </c>
      <c r="J44" s="212">
        <v>42803420461.749992</v>
      </c>
      <c r="K44" s="210">
        <v>39695294783.329994</v>
      </c>
      <c r="L44" s="211">
        <v>40288736358.029999</v>
      </c>
      <c r="M44" s="212">
        <v>43360418179.420006</v>
      </c>
      <c r="N44" s="210">
        <v>34692468485.290024</v>
      </c>
      <c r="O44" s="211">
        <v>49353247921.620003</v>
      </c>
      <c r="P44" s="212">
        <v>61313837144.370033</v>
      </c>
      <c r="Q44" s="213">
        <v>491911115043.61005</v>
      </c>
    </row>
    <row r="45" spans="1:17" x14ac:dyDescent="0.25">
      <c r="C45" s="263"/>
      <c r="D45" s="263"/>
      <c r="E45" s="263"/>
      <c r="F45" s="263"/>
      <c r="G45" s="263"/>
      <c r="H45" s="263"/>
      <c r="I45" s="263"/>
      <c r="J45" s="263"/>
      <c r="K45" s="263"/>
      <c r="L45" s="263"/>
      <c r="M45" s="263"/>
      <c r="N45" s="263"/>
      <c r="O45" s="263"/>
      <c r="P45" s="263"/>
      <c r="Q45" s="263"/>
    </row>
    <row r="46" spans="1:17" ht="17.25" x14ac:dyDescent="0.25">
      <c r="B46" s="170" t="s">
        <v>49</v>
      </c>
      <c r="C46" s="264"/>
      <c r="D46" s="214"/>
      <c r="E46" s="215"/>
      <c r="F46" s="216"/>
      <c r="G46" s="217"/>
      <c r="H46" s="215"/>
      <c r="I46" s="216"/>
      <c r="J46" s="217"/>
      <c r="K46" s="215"/>
      <c r="L46" s="216"/>
      <c r="M46" s="217"/>
      <c r="N46" s="215"/>
      <c r="O46" s="216"/>
      <c r="P46" s="217"/>
      <c r="Q46" s="218"/>
    </row>
    <row r="47" spans="1:17" x14ac:dyDescent="0.25">
      <c r="B47" s="83" t="s">
        <v>128</v>
      </c>
      <c r="C47" s="261">
        <v>111552186324</v>
      </c>
      <c r="D47" s="261">
        <v>111552186324</v>
      </c>
      <c r="E47" s="261">
        <v>13510695834.17</v>
      </c>
      <c r="F47" s="261">
        <v>13769404664.500002</v>
      </c>
      <c r="G47" s="261">
        <v>9665544184.1899986</v>
      </c>
      <c r="H47" s="261">
        <v>6841005215.0300007</v>
      </c>
      <c r="I47" s="261">
        <v>12854169022.719999</v>
      </c>
      <c r="J47" s="261">
        <v>8646014918.1499996</v>
      </c>
      <c r="K47" s="261">
        <v>7545197571.9300003</v>
      </c>
      <c r="L47" s="261">
        <v>12194722173.360001</v>
      </c>
      <c r="M47" s="261">
        <v>8044721921.0900021</v>
      </c>
      <c r="N47" s="261">
        <v>5540855922.6599998</v>
      </c>
      <c r="O47" s="261">
        <v>5624056309.3999996</v>
      </c>
      <c r="P47" s="261">
        <v>4080066054.7499995</v>
      </c>
      <c r="Q47" s="261">
        <v>108316453791.95001</v>
      </c>
    </row>
    <row r="48" spans="1:17" x14ac:dyDescent="0.25">
      <c r="B48" s="82" t="s">
        <v>81</v>
      </c>
      <c r="C48" s="262">
        <v>1300000000</v>
      </c>
      <c r="D48" s="262">
        <v>1300000000</v>
      </c>
      <c r="E48" s="265">
        <v>0</v>
      </c>
      <c r="F48" s="262">
        <v>299513653.41000003</v>
      </c>
      <c r="G48" s="262">
        <v>392505924.47000003</v>
      </c>
      <c r="H48" s="262">
        <v>65229652</v>
      </c>
      <c r="I48" s="262">
        <v>65991473.969999999</v>
      </c>
      <c r="J48" s="262">
        <v>104251800</v>
      </c>
      <c r="K48" s="262">
        <v>195152980.38999999</v>
      </c>
      <c r="L48" s="262">
        <v>41352253.189999998</v>
      </c>
      <c r="M48" s="262">
        <v>91928427.909999996</v>
      </c>
      <c r="N48" s="265">
        <v>0</v>
      </c>
      <c r="O48" s="262">
        <v>43070653.960000001</v>
      </c>
      <c r="P48" s="262">
        <v>750000</v>
      </c>
      <c r="Q48" s="262">
        <v>1299746819.3000002</v>
      </c>
    </row>
    <row r="49" spans="2:17" x14ac:dyDescent="0.25">
      <c r="B49" s="82" t="s">
        <v>84</v>
      </c>
      <c r="C49" s="262">
        <v>2000000000</v>
      </c>
      <c r="D49" s="262">
        <v>2000000000</v>
      </c>
      <c r="E49" s="265">
        <v>0</v>
      </c>
      <c r="F49" s="262">
        <v>83333333</v>
      </c>
      <c r="G49" s="262">
        <v>416666666</v>
      </c>
      <c r="H49" s="262">
        <v>166666666</v>
      </c>
      <c r="I49" s="265">
        <v>0</v>
      </c>
      <c r="J49" s="262">
        <v>333333332</v>
      </c>
      <c r="K49" s="262">
        <v>383333333</v>
      </c>
      <c r="L49" s="262">
        <v>83333333</v>
      </c>
      <c r="M49" s="262">
        <v>105847913.31</v>
      </c>
      <c r="N49" s="265">
        <v>0</v>
      </c>
      <c r="O49" s="262">
        <v>166666666</v>
      </c>
      <c r="P49" s="262">
        <v>249999999</v>
      </c>
      <c r="Q49" s="262">
        <v>1989181241.3100002</v>
      </c>
    </row>
    <row r="50" spans="2:17" x14ac:dyDescent="0.25">
      <c r="B50" s="82" t="s">
        <v>101</v>
      </c>
      <c r="C50" s="262">
        <v>108252186324</v>
      </c>
      <c r="D50" s="262">
        <v>108252186324</v>
      </c>
      <c r="E50" s="262">
        <v>13510695834.17</v>
      </c>
      <c r="F50" s="262">
        <v>13386557678.09</v>
      </c>
      <c r="G50" s="262">
        <v>8856371593.7199993</v>
      </c>
      <c r="H50" s="262">
        <v>6609108897.0300007</v>
      </c>
      <c r="I50" s="262">
        <v>12788177548.75</v>
      </c>
      <c r="J50" s="262">
        <v>8208429786.1499996</v>
      </c>
      <c r="K50" s="262">
        <v>6966711258.5400009</v>
      </c>
      <c r="L50" s="262">
        <v>12070036587.17</v>
      </c>
      <c r="M50" s="262">
        <v>7846945579.8700018</v>
      </c>
      <c r="N50" s="262">
        <v>5540855922.6599998</v>
      </c>
      <c r="O50" s="262">
        <v>5414318989.4400005</v>
      </c>
      <c r="P50" s="262">
        <v>3829316055.7499995</v>
      </c>
      <c r="Q50" s="262">
        <v>105027525731.34001</v>
      </c>
    </row>
    <row r="51" spans="2:17" x14ac:dyDescent="0.25">
      <c r="B51" s="170" t="s">
        <v>132</v>
      </c>
      <c r="C51" s="209">
        <v>111552186324</v>
      </c>
      <c r="D51" s="209">
        <v>111552186324</v>
      </c>
      <c r="E51" s="210">
        <v>13510695834.17</v>
      </c>
      <c r="F51" s="211">
        <v>13769404664.500002</v>
      </c>
      <c r="G51" s="212">
        <v>9665544184.1899986</v>
      </c>
      <c r="H51" s="210">
        <v>6841005215.0300007</v>
      </c>
      <c r="I51" s="211">
        <v>12854169022.719999</v>
      </c>
      <c r="J51" s="212">
        <v>8646014918.1499996</v>
      </c>
      <c r="K51" s="210">
        <v>7545197571.9300003</v>
      </c>
      <c r="L51" s="211">
        <v>12194722173.360001</v>
      </c>
      <c r="M51" s="212">
        <v>8044721921.0900021</v>
      </c>
      <c r="N51" s="210">
        <v>5540855922.6599998</v>
      </c>
      <c r="O51" s="211">
        <v>5624056309.3999996</v>
      </c>
      <c r="P51" s="212">
        <v>4080066054.7499995</v>
      </c>
      <c r="Q51" s="213">
        <v>108316453791.95001</v>
      </c>
    </row>
    <row r="52" spans="2:17" x14ac:dyDescent="0.25">
      <c r="C52" s="263"/>
      <c r="D52" s="263"/>
      <c r="E52" s="81"/>
      <c r="F52" s="81"/>
      <c r="G52" s="81"/>
      <c r="H52" s="81"/>
      <c r="I52" s="81"/>
      <c r="J52" s="81"/>
      <c r="K52" s="221"/>
      <c r="L52" s="221"/>
      <c r="M52" s="221"/>
      <c r="N52" s="266"/>
      <c r="O52" s="263"/>
      <c r="P52" s="263"/>
      <c r="Q52" s="263"/>
    </row>
    <row r="53" spans="2:17" x14ac:dyDescent="0.25">
      <c r="B53" s="170" t="s">
        <v>133</v>
      </c>
      <c r="C53" s="209">
        <v>613136816076.99976</v>
      </c>
      <c r="D53" s="209">
        <v>616743261414.69983</v>
      </c>
      <c r="E53" s="210">
        <v>45927103675.069984</v>
      </c>
      <c r="F53" s="211">
        <v>52501174535.960014</v>
      </c>
      <c r="G53" s="212">
        <v>47014894325.440025</v>
      </c>
      <c r="H53" s="210">
        <v>43680506822.780014</v>
      </c>
      <c r="I53" s="211">
        <v>47920831271.160011</v>
      </c>
      <c r="J53" s="212">
        <v>51449435379.899994</v>
      </c>
      <c r="K53" s="210">
        <v>47240492355.259995</v>
      </c>
      <c r="L53" s="211">
        <v>52483458531.389999</v>
      </c>
      <c r="M53" s="212">
        <v>51405140100.510002</v>
      </c>
      <c r="N53" s="210">
        <v>40233324407.95002</v>
      </c>
      <c r="O53" s="211">
        <v>54977304231.020004</v>
      </c>
      <c r="P53" s="212">
        <v>65393903199.120033</v>
      </c>
      <c r="Q53" s="213">
        <v>600227568835.56018</v>
      </c>
    </row>
    <row r="54" spans="2:17" x14ac:dyDescent="0.25">
      <c r="B54" s="76" t="s">
        <v>134</v>
      </c>
      <c r="C54" s="1"/>
      <c r="D54" s="80"/>
      <c r="E54" s="79"/>
      <c r="F54" s="79"/>
      <c r="G54" s="79"/>
      <c r="H54" s="79"/>
      <c r="I54" s="79"/>
      <c r="J54" s="79"/>
      <c r="K54" s="79"/>
      <c r="L54" s="79"/>
      <c r="M54" s="79"/>
      <c r="N54" s="79"/>
      <c r="O54" s="79"/>
      <c r="P54" s="79"/>
      <c r="Q54" s="71"/>
    </row>
    <row r="55" spans="2:17" ht="24" x14ac:dyDescent="0.25">
      <c r="B55" s="76" t="s">
        <v>135</v>
      </c>
      <c r="C55" s="78"/>
      <c r="D55" s="78"/>
      <c r="O55" s="77"/>
      <c r="P55" s="77"/>
      <c r="Q55" s="71"/>
    </row>
    <row r="56" spans="2:17" ht="24" x14ac:dyDescent="0.25">
      <c r="B56" s="76" t="s">
        <v>136</v>
      </c>
      <c r="C56" s="75"/>
      <c r="D56" s="74"/>
      <c r="Q56" s="71"/>
    </row>
    <row r="57" spans="2:17" x14ac:dyDescent="0.25">
      <c r="B57" s="73"/>
      <c r="C57" s="73"/>
      <c r="D57" s="72"/>
      <c r="I57" s="68"/>
      <c r="L57" s="69"/>
      <c r="M57" s="69"/>
      <c r="N57" s="69"/>
      <c r="O57" s="69"/>
      <c r="P57" s="69"/>
      <c r="Q57" s="71"/>
    </row>
    <row r="58" spans="2:17" x14ac:dyDescent="0.25">
      <c r="D58" s="68"/>
    </row>
    <row r="59" spans="2:17" x14ac:dyDescent="0.25">
      <c r="L59" s="69"/>
      <c r="M59" s="69"/>
      <c r="N59" s="70"/>
      <c r="O59" s="69"/>
      <c r="P59" s="69"/>
    </row>
    <row r="60" spans="2:17" x14ac:dyDescent="0.25">
      <c r="N60" s="68"/>
    </row>
    <row r="65" spans="14:14" x14ac:dyDescent="0.25">
      <c r="N65" s="67"/>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2:X71"/>
  <sheetViews>
    <sheetView showGridLines="0" zoomScale="89" zoomScaleNormal="89" workbookViewId="0">
      <selection activeCell="S34" sqref="S34"/>
    </sheetView>
  </sheetViews>
  <sheetFormatPr defaultColWidth="11.42578125" defaultRowHeight="15" x14ac:dyDescent="0.25"/>
  <cols>
    <col min="1" max="1" width="8.7109375" customWidth="1"/>
    <col min="2" max="2" width="67" customWidth="1"/>
    <col min="3" max="3" width="13" customWidth="1"/>
    <col min="4" max="4" width="15.85546875" customWidth="1"/>
    <col min="5" max="5" width="11.42578125" customWidth="1"/>
    <col min="6" max="6" width="10.28515625" bestFit="1" customWidth="1"/>
    <col min="7" max="7" width="12" customWidth="1"/>
    <col min="8" max="8" width="11.85546875" customWidth="1"/>
    <col min="9" max="9" width="10.85546875" customWidth="1"/>
    <col min="10" max="10" width="12.7109375" customWidth="1"/>
    <col min="11" max="11" width="12.140625" customWidth="1"/>
    <col min="12" max="12" width="10" bestFit="1" customWidth="1"/>
    <col min="13" max="13" width="13.28515625" bestFit="1" customWidth="1"/>
    <col min="14" max="14" width="10.7109375" bestFit="1" customWidth="1"/>
    <col min="15" max="15" width="13.28515625" bestFit="1" customWidth="1"/>
    <col min="16" max="16" width="12.140625" bestFit="1" customWidth="1"/>
    <col min="17" max="17" width="15.140625" bestFit="1" customWidth="1"/>
    <col min="18" max="18" width="13.140625" bestFit="1" customWidth="1"/>
    <col min="19" max="19" width="18.85546875" bestFit="1" customWidth="1"/>
    <col min="24" max="24" width="15.140625" bestFit="1" customWidth="1"/>
  </cols>
  <sheetData>
    <row r="2" spans="1:24" ht="28.5" x14ac:dyDescent="0.25">
      <c r="B2" s="341" t="s">
        <v>0</v>
      </c>
      <c r="C2" s="342"/>
      <c r="D2" s="342"/>
      <c r="E2" s="342"/>
      <c r="F2" s="342"/>
      <c r="G2" s="342"/>
      <c r="H2" s="342"/>
      <c r="I2" s="342"/>
      <c r="J2" s="342"/>
      <c r="K2" s="342"/>
      <c r="L2" s="342"/>
      <c r="M2" s="342"/>
      <c r="N2" s="342"/>
      <c r="O2" s="342"/>
      <c r="P2" s="342"/>
      <c r="Q2" s="342"/>
      <c r="R2" s="1"/>
      <c r="S2" s="1"/>
      <c r="T2" s="1"/>
      <c r="U2" s="1"/>
      <c r="V2" s="1"/>
      <c r="W2" s="1"/>
      <c r="X2" s="1"/>
    </row>
    <row r="3" spans="1:24" ht="24" customHeight="1" x14ac:dyDescent="0.25">
      <c r="A3" s="2"/>
      <c r="B3" s="343" t="s">
        <v>1</v>
      </c>
      <c r="C3" s="344"/>
      <c r="D3" s="344"/>
      <c r="E3" s="344"/>
      <c r="F3" s="344"/>
      <c r="G3" s="344"/>
      <c r="H3" s="344"/>
      <c r="I3" s="344"/>
      <c r="J3" s="344"/>
      <c r="K3" s="344"/>
      <c r="L3" s="344"/>
      <c r="M3" s="344"/>
      <c r="N3" s="344"/>
      <c r="O3" s="344"/>
      <c r="P3" s="344"/>
      <c r="Q3" s="344"/>
      <c r="R3" s="3"/>
      <c r="S3" s="3"/>
      <c r="T3" s="3"/>
      <c r="U3" s="3"/>
      <c r="V3" s="3"/>
      <c r="W3" s="3"/>
      <c r="X3" s="3"/>
    </row>
    <row r="4" spans="1:24" ht="16.5" customHeight="1" x14ac:dyDescent="0.25">
      <c r="A4" s="2"/>
      <c r="B4" s="345" t="s">
        <v>2</v>
      </c>
      <c r="C4" s="346"/>
      <c r="D4" s="346"/>
      <c r="E4" s="346"/>
      <c r="F4" s="346"/>
      <c r="G4" s="346"/>
      <c r="H4" s="346"/>
      <c r="I4" s="346"/>
      <c r="J4" s="346"/>
      <c r="K4" s="346"/>
      <c r="L4" s="346"/>
      <c r="M4" s="346"/>
      <c r="N4" s="346"/>
      <c r="O4" s="346"/>
      <c r="P4" s="346"/>
      <c r="Q4" s="346"/>
      <c r="R4" s="3"/>
      <c r="S4" s="3"/>
      <c r="T4" s="3"/>
      <c r="U4" s="3"/>
      <c r="V4" s="3"/>
      <c r="W4" s="3"/>
      <c r="X4" s="3"/>
    </row>
    <row r="5" spans="1:24" ht="15" customHeight="1" x14ac:dyDescent="0.25">
      <c r="A5" s="2"/>
      <c r="B5" s="347" t="s">
        <v>3</v>
      </c>
      <c r="C5" s="348"/>
      <c r="D5" s="348"/>
      <c r="E5" s="348"/>
      <c r="F5" s="348"/>
      <c r="G5" s="348"/>
      <c r="H5" s="348"/>
      <c r="I5" s="348"/>
      <c r="J5" s="348"/>
      <c r="K5" s="348"/>
      <c r="L5" s="348"/>
      <c r="M5" s="348"/>
      <c r="N5" s="348"/>
      <c r="O5" s="348"/>
      <c r="P5" s="348"/>
      <c r="Q5" s="348"/>
      <c r="R5" s="3"/>
      <c r="S5" s="3"/>
      <c r="T5" s="3"/>
      <c r="U5" s="3"/>
      <c r="V5" s="3"/>
      <c r="W5" s="3"/>
      <c r="X5" s="3"/>
    </row>
    <row r="6" spans="1:24" ht="4.5" customHeight="1" x14ac:dyDescent="0.25">
      <c r="A6" s="2"/>
      <c r="B6" s="172"/>
      <c r="C6" s="173"/>
      <c r="D6" s="173"/>
      <c r="E6" s="173"/>
      <c r="F6" s="173"/>
      <c r="G6" s="173"/>
      <c r="H6" s="173"/>
      <c r="I6" s="173"/>
      <c r="J6" s="173"/>
      <c r="K6" s="173"/>
      <c r="L6" s="173"/>
      <c r="M6" s="173"/>
      <c r="N6" s="173"/>
      <c r="O6" s="173"/>
      <c r="P6" s="173"/>
      <c r="Q6" s="173"/>
      <c r="R6" s="3"/>
      <c r="S6" s="3"/>
      <c r="T6" s="3"/>
      <c r="U6" s="3"/>
      <c r="V6" s="3"/>
      <c r="W6" s="3"/>
      <c r="X6" s="3"/>
    </row>
    <row r="7" spans="1:24" x14ac:dyDescent="0.25">
      <c r="A7" s="2"/>
      <c r="B7" s="4" t="s">
        <v>137</v>
      </c>
      <c r="C7" s="92"/>
      <c r="D7" s="92"/>
      <c r="E7" s="91"/>
      <c r="F7" s="91"/>
      <c r="G7" s="91"/>
      <c r="H7" s="91"/>
      <c r="Q7" s="39" t="s">
        <v>5</v>
      </c>
      <c r="X7" s="9"/>
    </row>
    <row r="8" spans="1:24" s="10" customFormat="1" ht="18.75" customHeight="1" x14ac:dyDescent="0.25">
      <c r="B8" s="335" t="s">
        <v>6</v>
      </c>
      <c r="C8" s="332" t="s">
        <v>138</v>
      </c>
      <c r="D8" s="332" t="s">
        <v>123</v>
      </c>
      <c r="E8" s="349" t="s">
        <v>9</v>
      </c>
      <c r="F8" s="349"/>
      <c r="G8" s="349"/>
      <c r="H8" s="349"/>
      <c r="I8" s="349"/>
      <c r="J8" s="349"/>
      <c r="K8" s="349"/>
      <c r="L8" s="349"/>
      <c r="M8" s="349"/>
      <c r="N8" s="349"/>
      <c r="O8" s="349"/>
      <c r="P8" s="349"/>
      <c r="Q8" s="349"/>
    </row>
    <row r="9" spans="1:24" s="10" customFormat="1" ht="24.75" customHeight="1" x14ac:dyDescent="0.25">
      <c r="B9" s="335"/>
      <c r="C9" s="332"/>
      <c r="D9" s="332"/>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1:24" x14ac:dyDescent="0.25">
      <c r="B10" s="89" t="s">
        <v>125</v>
      </c>
      <c r="C10" s="268">
        <v>5746478170</v>
      </c>
      <c r="D10" s="268">
        <v>6043601695</v>
      </c>
      <c r="E10" s="268">
        <v>478561430.1400001</v>
      </c>
      <c r="F10" s="268">
        <v>478561430.1400001</v>
      </c>
      <c r="G10" s="268">
        <v>478561425.1400001</v>
      </c>
      <c r="H10" s="268">
        <v>478561422.69999999</v>
      </c>
      <c r="I10" s="268">
        <v>478561424.09999996</v>
      </c>
      <c r="J10" s="268">
        <v>478561424.09999996</v>
      </c>
      <c r="K10" s="268">
        <v>478561416.09999985</v>
      </c>
      <c r="L10" s="268">
        <v>487561420.13999987</v>
      </c>
      <c r="M10" s="268">
        <v>478561418.13999993</v>
      </c>
      <c r="N10" s="268">
        <v>478561423.88999993</v>
      </c>
      <c r="O10" s="268">
        <v>635709692.99999988</v>
      </c>
      <c r="P10" s="268">
        <v>606434135.9000001</v>
      </c>
      <c r="Q10" s="268">
        <v>6036758063.4899998</v>
      </c>
    </row>
    <row r="11" spans="1:24" x14ac:dyDescent="0.25">
      <c r="B11" s="90" t="s">
        <v>126</v>
      </c>
      <c r="C11" s="207">
        <v>1925779124</v>
      </c>
      <c r="D11" s="207">
        <v>2100779124.0000002</v>
      </c>
      <c r="E11" s="207">
        <v>160481596</v>
      </c>
      <c r="F11" s="207">
        <v>160481596</v>
      </c>
      <c r="G11" s="207">
        <v>160481591</v>
      </c>
      <c r="H11" s="207">
        <v>160481595</v>
      </c>
      <c r="I11" s="207">
        <v>160481595</v>
      </c>
      <c r="J11" s="207">
        <v>160481595</v>
      </c>
      <c r="K11" s="207">
        <v>160481590</v>
      </c>
      <c r="L11" s="207">
        <v>160481589</v>
      </c>
      <c r="M11" s="207">
        <v>160481587</v>
      </c>
      <c r="N11" s="207">
        <v>160481590</v>
      </c>
      <c r="O11" s="207">
        <v>320963194</v>
      </c>
      <c r="P11" s="207">
        <v>175000000</v>
      </c>
      <c r="Q11" s="207">
        <v>2100779118</v>
      </c>
    </row>
    <row r="12" spans="1:24" x14ac:dyDescent="0.25">
      <c r="B12" s="90" t="s">
        <v>127</v>
      </c>
      <c r="C12" s="207">
        <v>3820699046</v>
      </c>
      <c r="D12" s="207">
        <v>3942822571</v>
      </c>
      <c r="E12" s="207">
        <v>318079834.14000005</v>
      </c>
      <c r="F12" s="207">
        <v>318079834.14000005</v>
      </c>
      <c r="G12" s="207">
        <v>318079834.14000005</v>
      </c>
      <c r="H12" s="207">
        <v>318079827.69999993</v>
      </c>
      <c r="I12" s="207">
        <v>318079829.0999999</v>
      </c>
      <c r="J12" s="207">
        <v>318079829.09999996</v>
      </c>
      <c r="K12" s="207">
        <v>318079826.0999999</v>
      </c>
      <c r="L12" s="207">
        <v>327079831.13999987</v>
      </c>
      <c r="M12" s="207">
        <v>318079831.13999993</v>
      </c>
      <c r="N12" s="207">
        <v>318079833.88999993</v>
      </c>
      <c r="O12" s="207">
        <v>314746498.99999994</v>
      </c>
      <c r="P12" s="207">
        <v>431434135.9000001</v>
      </c>
      <c r="Q12" s="207">
        <v>3935978945.4899998</v>
      </c>
    </row>
    <row r="13" spans="1:24" x14ac:dyDescent="0.25">
      <c r="B13" s="89" t="s">
        <v>128</v>
      </c>
      <c r="C13" s="268">
        <v>512343865045</v>
      </c>
      <c r="D13" s="268">
        <v>517340653061.92004</v>
      </c>
      <c r="E13" s="268">
        <v>27182000762.419998</v>
      </c>
      <c r="F13" s="268">
        <v>32658307286.73</v>
      </c>
      <c r="G13" s="268">
        <v>45756841933.229988</v>
      </c>
      <c r="H13" s="268">
        <v>39679110325.839996</v>
      </c>
      <c r="I13" s="268">
        <v>36265811890.920006</v>
      </c>
      <c r="J13" s="268">
        <v>53224764320.639992</v>
      </c>
      <c r="K13" s="268">
        <v>42997771067.859985</v>
      </c>
      <c r="L13" s="268">
        <v>34687045630.090012</v>
      </c>
      <c r="M13" s="268">
        <v>44928223105.020004</v>
      </c>
      <c r="N13" s="268">
        <v>34745356045.470009</v>
      </c>
      <c r="O13" s="268">
        <v>48634643756.199989</v>
      </c>
      <c r="P13" s="268">
        <v>57528714572.609962</v>
      </c>
      <c r="Q13" s="268">
        <v>498288590697.03009</v>
      </c>
    </row>
    <row r="14" spans="1:24" x14ac:dyDescent="0.25">
      <c r="B14" s="90" t="s">
        <v>75</v>
      </c>
      <c r="C14" s="207">
        <v>46123504569</v>
      </c>
      <c r="D14" s="207">
        <v>45224901822.400009</v>
      </c>
      <c r="E14" s="207">
        <v>1930012437.7599988</v>
      </c>
      <c r="F14" s="207">
        <v>3671782505.5200005</v>
      </c>
      <c r="G14" s="207">
        <v>3463817948.9799986</v>
      </c>
      <c r="H14" s="207">
        <v>3422497262.179997</v>
      </c>
      <c r="I14" s="207">
        <v>3383258663.8700047</v>
      </c>
      <c r="J14" s="207">
        <v>4146996863.2000036</v>
      </c>
      <c r="K14" s="207">
        <v>2980528790.1200023</v>
      </c>
      <c r="L14" s="207">
        <v>2642220829.3400025</v>
      </c>
      <c r="M14" s="207">
        <v>3839424413.4100008</v>
      </c>
      <c r="N14" s="207">
        <v>2644826342.8100004</v>
      </c>
      <c r="O14" s="207">
        <v>3353685295.8900018</v>
      </c>
      <c r="P14" s="207">
        <v>7299300579.529994</v>
      </c>
      <c r="Q14" s="207">
        <v>42778351932.610008</v>
      </c>
    </row>
    <row r="15" spans="1:24" x14ac:dyDescent="0.25">
      <c r="B15" s="90" t="s">
        <v>76</v>
      </c>
      <c r="C15" s="207">
        <v>32451579499</v>
      </c>
      <c r="D15" s="207">
        <v>34368148248.000031</v>
      </c>
      <c r="E15" s="207">
        <v>2400764815.5900011</v>
      </c>
      <c r="F15" s="207">
        <v>2706383468.2400012</v>
      </c>
      <c r="G15" s="207">
        <v>2778514976.0299997</v>
      </c>
      <c r="H15" s="207">
        <v>2525429234.5899978</v>
      </c>
      <c r="I15" s="207">
        <v>2675900059.73</v>
      </c>
      <c r="J15" s="207">
        <v>2978843830.6899996</v>
      </c>
      <c r="K15" s="207">
        <v>2661757894.2099991</v>
      </c>
      <c r="L15" s="207">
        <v>2633120856.8800001</v>
      </c>
      <c r="M15" s="207">
        <v>2692212685.4599981</v>
      </c>
      <c r="N15" s="207">
        <v>2596823379.7899976</v>
      </c>
      <c r="O15" s="207">
        <v>3389828102.0700021</v>
      </c>
      <c r="P15" s="207">
        <v>3823997479.5599999</v>
      </c>
      <c r="Q15" s="207">
        <v>33863576782.839993</v>
      </c>
      <c r="R15" s="11"/>
    </row>
    <row r="16" spans="1:24" x14ac:dyDescent="0.25">
      <c r="B16" s="90" t="s">
        <v>129</v>
      </c>
      <c r="C16" s="207">
        <v>19965258131</v>
      </c>
      <c r="D16" s="207">
        <v>21060251685.000004</v>
      </c>
      <c r="E16" s="207">
        <v>1401526225.7099996</v>
      </c>
      <c r="F16" s="207">
        <v>1518089912.9000008</v>
      </c>
      <c r="G16" s="207">
        <v>1616939526.5300002</v>
      </c>
      <c r="H16" s="207">
        <v>1558100698.3300014</v>
      </c>
      <c r="I16" s="207">
        <v>1779399450.8199999</v>
      </c>
      <c r="J16" s="207">
        <v>1639259957.49</v>
      </c>
      <c r="K16" s="207">
        <v>1564579996.1499999</v>
      </c>
      <c r="L16" s="207">
        <v>1595818569.4499998</v>
      </c>
      <c r="M16" s="207">
        <v>1687044105.3200009</v>
      </c>
      <c r="N16" s="207">
        <v>1567519059.0600011</v>
      </c>
      <c r="O16" s="207">
        <v>2811951300.8700008</v>
      </c>
      <c r="P16" s="207">
        <v>1893760764.4699976</v>
      </c>
      <c r="Q16" s="207">
        <v>20633989567.099998</v>
      </c>
    </row>
    <row r="17" spans="2:17" x14ac:dyDescent="0.25">
      <c r="B17" s="90" t="s">
        <v>78</v>
      </c>
      <c r="C17" s="207">
        <v>6781427226</v>
      </c>
      <c r="D17" s="207">
        <v>6435834612</v>
      </c>
      <c r="E17" s="207">
        <v>68713976.390000015</v>
      </c>
      <c r="F17" s="207">
        <v>446738810.59000003</v>
      </c>
      <c r="G17" s="207">
        <v>862026127.12000012</v>
      </c>
      <c r="H17" s="207">
        <v>449642978.49999994</v>
      </c>
      <c r="I17" s="207">
        <v>495353445.48000002</v>
      </c>
      <c r="J17" s="207">
        <v>516706067.74000019</v>
      </c>
      <c r="K17" s="207">
        <v>495014768.43000007</v>
      </c>
      <c r="L17" s="207">
        <v>463824061.08999997</v>
      </c>
      <c r="M17" s="207">
        <v>575676129.40999997</v>
      </c>
      <c r="N17" s="207">
        <v>503480045.74000007</v>
      </c>
      <c r="O17" s="207">
        <v>668208442.09999979</v>
      </c>
      <c r="P17" s="207">
        <v>718256334.10999978</v>
      </c>
      <c r="Q17" s="207">
        <v>6263641186.6999998</v>
      </c>
    </row>
    <row r="18" spans="2:17" x14ac:dyDescent="0.25">
      <c r="B18" s="90" t="s">
        <v>79</v>
      </c>
      <c r="C18" s="207">
        <v>11539218353</v>
      </c>
      <c r="D18" s="207">
        <v>12068812871.879995</v>
      </c>
      <c r="E18" s="207">
        <v>718635623.90999997</v>
      </c>
      <c r="F18" s="207">
        <v>808576611</v>
      </c>
      <c r="G18" s="207">
        <v>906885675.65999985</v>
      </c>
      <c r="H18" s="207">
        <v>796349963.74000001</v>
      </c>
      <c r="I18" s="207">
        <v>865216900.92999959</v>
      </c>
      <c r="J18" s="207">
        <v>953186433.61999989</v>
      </c>
      <c r="K18" s="207">
        <v>974409586.68000042</v>
      </c>
      <c r="L18" s="207">
        <v>813434688.00000012</v>
      </c>
      <c r="M18" s="207">
        <v>957222819.99999964</v>
      </c>
      <c r="N18" s="207">
        <v>914186360.30999959</v>
      </c>
      <c r="O18" s="207">
        <v>1215087665.9899998</v>
      </c>
      <c r="P18" s="207">
        <v>1614958815.5300009</v>
      </c>
      <c r="Q18" s="207">
        <v>11538151145.370001</v>
      </c>
    </row>
    <row r="19" spans="2:17" x14ac:dyDescent="0.25">
      <c r="B19" s="90" t="s">
        <v>80</v>
      </c>
      <c r="C19" s="207">
        <v>119363225100</v>
      </c>
      <c r="D19" s="207">
        <v>119363225100.00014</v>
      </c>
      <c r="E19" s="207">
        <v>5600409262.6100006</v>
      </c>
      <c r="F19" s="207">
        <v>10340306079.159992</v>
      </c>
      <c r="G19" s="207">
        <v>9926184561.0599899</v>
      </c>
      <c r="H19" s="207">
        <v>10470099312.490004</v>
      </c>
      <c r="I19" s="207">
        <v>9964888766.050005</v>
      </c>
      <c r="J19" s="207">
        <v>10033103690.269995</v>
      </c>
      <c r="K19" s="207">
        <v>9586076177.4499893</v>
      </c>
      <c r="L19" s="207">
        <v>8694061265.9999962</v>
      </c>
      <c r="M19" s="207">
        <v>10881128010.269997</v>
      </c>
      <c r="N19" s="207">
        <v>8196236204.1800041</v>
      </c>
      <c r="O19" s="207">
        <v>13631779031.170002</v>
      </c>
      <c r="P19" s="207">
        <v>8207600827.7099895</v>
      </c>
      <c r="Q19" s="207">
        <v>115531873188.41998</v>
      </c>
    </row>
    <row r="20" spans="2:17" x14ac:dyDescent="0.25">
      <c r="B20" s="90" t="s">
        <v>81</v>
      </c>
      <c r="C20" s="207">
        <v>60948564147</v>
      </c>
      <c r="D20" s="207">
        <v>61990429345.479866</v>
      </c>
      <c r="E20" s="207">
        <v>2931675778.3600001</v>
      </c>
      <c r="F20" s="207">
        <v>4774558637.7099991</v>
      </c>
      <c r="G20" s="207">
        <v>4436290231.0900002</v>
      </c>
      <c r="H20" s="207">
        <v>4625421355.3000002</v>
      </c>
      <c r="I20" s="207">
        <v>4474473781.1700087</v>
      </c>
      <c r="J20" s="207">
        <v>4784122542.3599997</v>
      </c>
      <c r="K20" s="207">
        <v>5267074421.499999</v>
      </c>
      <c r="L20" s="207">
        <v>4423816561.8600025</v>
      </c>
      <c r="M20" s="207">
        <v>4493554165.9400024</v>
      </c>
      <c r="N20" s="207">
        <v>5259196951.1400003</v>
      </c>
      <c r="O20" s="207">
        <v>6182733889.8499918</v>
      </c>
      <c r="P20" s="207">
        <v>8987265672.3599968</v>
      </c>
      <c r="Q20" s="207">
        <v>60640183988.640015</v>
      </c>
    </row>
    <row r="21" spans="2:17" x14ac:dyDescent="0.25">
      <c r="B21" s="90" t="s">
        <v>82</v>
      </c>
      <c r="C21" s="207">
        <v>2251903309</v>
      </c>
      <c r="D21" s="207">
        <v>2151903308.999999</v>
      </c>
      <c r="E21" s="207">
        <v>70347150.570000008</v>
      </c>
      <c r="F21" s="207">
        <v>148518407.84000003</v>
      </c>
      <c r="G21" s="207">
        <v>224648589.1699999</v>
      </c>
      <c r="H21" s="207">
        <v>118250501.73</v>
      </c>
      <c r="I21" s="207">
        <v>141044159.59999996</v>
      </c>
      <c r="J21" s="207">
        <v>230543545.02000004</v>
      </c>
      <c r="K21" s="207">
        <v>128527970.09</v>
      </c>
      <c r="L21" s="207">
        <v>147780355.51000002</v>
      </c>
      <c r="M21" s="207">
        <v>202259934.08999991</v>
      </c>
      <c r="N21" s="207">
        <v>135203674.40000001</v>
      </c>
      <c r="O21" s="207">
        <v>178914809.95000002</v>
      </c>
      <c r="P21" s="207">
        <v>377040613.41999984</v>
      </c>
      <c r="Q21" s="207">
        <v>2103079711.3899999</v>
      </c>
    </row>
    <row r="22" spans="2:17" x14ac:dyDescent="0.25">
      <c r="B22" s="90" t="s">
        <v>83</v>
      </c>
      <c r="C22" s="207">
        <v>1948278352</v>
      </c>
      <c r="D22" s="207">
        <v>2050390682.6800003</v>
      </c>
      <c r="E22" s="207">
        <v>131810253.56</v>
      </c>
      <c r="F22" s="207">
        <v>157753699.94</v>
      </c>
      <c r="G22" s="207">
        <v>154517965.98999998</v>
      </c>
      <c r="H22" s="207">
        <v>142081250.02999994</v>
      </c>
      <c r="I22" s="207">
        <v>179589216</v>
      </c>
      <c r="J22" s="207">
        <v>142715840.06</v>
      </c>
      <c r="K22" s="207">
        <v>140487625.20000005</v>
      </c>
      <c r="L22" s="207">
        <v>145027155.87999994</v>
      </c>
      <c r="M22" s="207">
        <v>158913085.90000004</v>
      </c>
      <c r="N22" s="207">
        <v>159924562.34</v>
      </c>
      <c r="O22" s="207">
        <v>195391812.99999997</v>
      </c>
      <c r="P22" s="207">
        <v>305422796.62</v>
      </c>
      <c r="Q22" s="207">
        <v>2013635264.52</v>
      </c>
    </row>
    <row r="23" spans="2:17" x14ac:dyDescent="0.25">
      <c r="B23" s="90" t="s">
        <v>84</v>
      </c>
      <c r="C23" s="207">
        <v>8085191235</v>
      </c>
      <c r="D23" s="207">
        <v>8857912933</v>
      </c>
      <c r="E23" s="207">
        <v>484348423.24000001</v>
      </c>
      <c r="F23" s="207">
        <v>571732664.09000015</v>
      </c>
      <c r="G23" s="207">
        <v>854384763.73999989</v>
      </c>
      <c r="H23" s="207">
        <v>535346521.04999995</v>
      </c>
      <c r="I23" s="207">
        <v>841505250.55000007</v>
      </c>
      <c r="J23" s="207">
        <v>635429663.94000006</v>
      </c>
      <c r="K23" s="207">
        <v>572017840.85999966</v>
      </c>
      <c r="L23" s="207">
        <v>595760370.99000001</v>
      </c>
      <c r="M23" s="207">
        <v>699011807.63</v>
      </c>
      <c r="N23" s="207">
        <v>646661140.68000019</v>
      </c>
      <c r="O23" s="207">
        <v>951247583.08999991</v>
      </c>
      <c r="P23" s="207">
        <v>1027071997.24</v>
      </c>
      <c r="Q23" s="207">
        <v>8414518027.1000004</v>
      </c>
    </row>
    <row r="24" spans="2:17" x14ac:dyDescent="0.25">
      <c r="B24" s="90" t="s">
        <v>85</v>
      </c>
      <c r="C24" s="207">
        <v>24891450720</v>
      </c>
      <c r="D24" s="207">
        <v>31711091433.809986</v>
      </c>
      <c r="E24" s="207">
        <v>475468880.1400001</v>
      </c>
      <c r="F24" s="207">
        <v>1824640588.799999</v>
      </c>
      <c r="G24" s="207">
        <v>1843122912.5599997</v>
      </c>
      <c r="H24" s="207">
        <v>1923330827.4099996</v>
      </c>
      <c r="I24" s="207">
        <v>2194865563.5800004</v>
      </c>
      <c r="J24" s="207">
        <v>1360169011.9400003</v>
      </c>
      <c r="K24" s="207">
        <v>2009821124.4199979</v>
      </c>
      <c r="L24" s="207">
        <v>1390574322.8499997</v>
      </c>
      <c r="M24" s="207">
        <v>1903508663.0799994</v>
      </c>
      <c r="N24" s="207">
        <v>1783121846.3700004</v>
      </c>
      <c r="O24" s="207">
        <v>1247174927.0700002</v>
      </c>
      <c r="P24" s="207">
        <v>12029011283.119997</v>
      </c>
      <c r="Q24" s="207">
        <v>29984809951.339993</v>
      </c>
    </row>
    <row r="25" spans="2:17" x14ac:dyDescent="0.25">
      <c r="B25" s="90" t="s">
        <v>86</v>
      </c>
      <c r="C25" s="207">
        <v>3375675184</v>
      </c>
      <c r="D25" s="207">
        <v>3871826885</v>
      </c>
      <c r="E25" s="207">
        <v>178558718.72999996</v>
      </c>
      <c r="F25" s="207">
        <v>226010194.22999996</v>
      </c>
      <c r="G25" s="207">
        <v>370026526.43999994</v>
      </c>
      <c r="H25" s="207">
        <v>219781817.91000003</v>
      </c>
      <c r="I25" s="207">
        <v>405088257.72000015</v>
      </c>
      <c r="J25" s="207">
        <v>241876169.00999993</v>
      </c>
      <c r="K25" s="207">
        <v>233062889.12</v>
      </c>
      <c r="L25" s="207">
        <v>363068397.11999977</v>
      </c>
      <c r="M25" s="207">
        <v>218536289.57000005</v>
      </c>
      <c r="N25" s="207">
        <v>227267523.12</v>
      </c>
      <c r="O25" s="207">
        <v>375972959.88000005</v>
      </c>
      <c r="P25" s="207">
        <v>487839047.73000002</v>
      </c>
      <c r="Q25" s="207">
        <v>3547088790.5799994</v>
      </c>
    </row>
    <row r="26" spans="2:17" x14ac:dyDescent="0.25">
      <c r="B26" s="90" t="s">
        <v>87</v>
      </c>
      <c r="C26" s="207">
        <v>4213226385</v>
      </c>
      <c r="D26" s="207">
        <v>5163485756</v>
      </c>
      <c r="E26" s="207">
        <v>112626670.97</v>
      </c>
      <c r="F26" s="207">
        <v>410130116.43999994</v>
      </c>
      <c r="G26" s="207">
        <v>334706679.04000008</v>
      </c>
      <c r="H26" s="207">
        <v>272630091.89999998</v>
      </c>
      <c r="I26" s="207">
        <v>268578295.79999995</v>
      </c>
      <c r="J26" s="207">
        <v>460383899.2899999</v>
      </c>
      <c r="K26" s="207">
        <v>314142166.13000011</v>
      </c>
      <c r="L26" s="207">
        <v>332246748.09000003</v>
      </c>
      <c r="M26" s="207">
        <v>534195151.01999992</v>
      </c>
      <c r="N26" s="207">
        <v>281270909.99000007</v>
      </c>
      <c r="O26" s="207">
        <v>335214074.14999998</v>
      </c>
      <c r="P26" s="207">
        <v>966103427.94000006</v>
      </c>
      <c r="Q26" s="207">
        <v>4622228230.7600002</v>
      </c>
    </row>
    <row r="27" spans="2:17" x14ac:dyDescent="0.25">
      <c r="B27" s="90" t="s">
        <v>97</v>
      </c>
      <c r="C27" s="207">
        <v>3821209703</v>
      </c>
      <c r="D27" s="207">
        <v>4159988865.9999995</v>
      </c>
      <c r="E27" s="207">
        <v>326681453.19999999</v>
      </c>
      <c r="F27" s="207">
        <v>341468566.77999997</v>
      </c>
      <c r="G27" s="207">
        <v>356795378.93000001</v>
      </c>
      <c r="H27" s="207">
        <v>344599874.89999998</v>
      </c>
      <c r="I27" s="207">
        <v>348398317.50999999</v>
      </c>
      <c r="J27" s="207">
        <v>358529305.72000003</v>
      </c>
      <c r="K27" s="207">
        <v>371460011.63999999</v>
      </c>
      <c r="L27" s="207">
        <v>342390447.30000001</v>
      </c>
      <c r="M27" s="207">
        <v>341219205.26999998</v>
      </c>
      <c r="N27" s="207">
        <v>373652455.56999999</v>
      </c>
      <c r="O27" s="207">
        <v>320496933.5</v>
      </c>
      <c r="P27" s="207">
        <v>334296163.37</v>
      </c>
      <c r="Q27" s="207">
        <v>4159988113.6900005</v>
      </c>
    </row>
    <row r="28" spans="2:17" x14ac:dyDescent="0.25">
      <c r="B28" s="90" t="s">
        <v>88</v>
      </c>
      <c r="C28" s="207">
        <v>505441527</v>
      </c>
      <c r="D28" s="207">
        <v>486581527</v>
      </c>
      <c r="E28" s="207">
        <v>17968383.179999996</v>
      </c>
      <c r="F28" s="207">
        <v>9000605.0700000003</v>
      </c>
      <c r="G28" s="207">
        <v>57363153.889999993</v>
      </c>
      <c r="H28" s="207">
        <v>25333202.550000001</v>
      </c>
      <c r="I28" s="207">
        <v>37283672.240000002</v>
      </c>
      <c r="J28" s="207">
        <v>29231317.570000011</v>
      </c>
      <c r="K28" s="207">
        <v>31779390.940000001</v>
      </c>
      <c r="L28" s="207">
        <v>34488433.469999991</v>
      </c>
      <c r="M28" s="207">
        <v>30687970.449999992</v>
      </c>
      <c r="N28" s="207">
        <v>29804070.309999999</v>
      </c>
      <c r="O28" s="207">
        <v>50003981.120000005</v>
      </c>
      <c r="P28" s="207">
        <v>58075798.600000001</v>
      </c>
      <c r="Q28" s="207">
        <v>411019979.38999993</v>
      </c>
    </row>
    <row r="29" spans="2:17" x14ac:dyDescent="0.25">
      <c r="B29" s="90" t="s">
        <v>89</v>
      </c>
      <c r="C29" s="207">
        <v>1930460504</v>
      </c>
      <c r="D29" s="207">
        <v>1938974504.0000002</v>
      </c>
      <c r="E29" s="207">
        <v>94247310.070000008</v>
      </c>
      <c r="F29" s="207">
        <v>133393066.18999998</v>
      </c>
      <c r="G29" s="207">
        <v>140563558.86000001</v>
      </c>
      <c r="H29" s="207">
        <v>132999964.13</v>
      </c>
      <c r="I29" s="207">
        <v>162844164.64999998</v>
      </c>
      <c r="J29" s="207">
        <v>139333695.51000002</v>
      </c>
      <c r="K29" s="207">
        <v>157069783.90000001</v>
      </c>
      <c r="L29" s="207">
        <v>129834596.16</v>
      </c>
      <c r="M29" s="207">
        <v>238272519.02999994</v>
      </c>
      <c r="N29" s="207">
        <v>135594891.42000005</v>
      </c>
      <c r="O29" s="207">
        <v>207085878.83999997</v>
      </c>
      <c r="P29" s="207">
        <v>219912039.41</v>
      </c>
      <c r="Q29" s="207">
        <v>1891151468.1700001</v>
      </c>
    </row>
    <row r="30" spans="2:17" x14ac:dyDescent="0.25">
      <c r="B30" s="90" t="s">
        <v>90</v>
      </c>
      <c r="C30" s="207">
        <v>408363437</v>
      </c>
      <c r="D30" s="207">
        <v>408363436.99999994</v>
      </c>
      <c r="E30" s="207">
        <v>23360384.16</v>
      </c>
      <c r="F30" s="207">
        <v>32325413.299999993</v>
      </c>
      <c r="G30" s="207">
        <v>43110082.079999991</v>
      </c>
      <c r="H30" s="207">
        <v>28115229.529999997</v>
      </c>
      <c r="I30" s="207">
        <v>29155512.689999998</v>
      </c>
      <c r="J30" s="207">
        <v>35427213.060000002</v>
      </c>
      <c r="K30" s="207">
        <v>28763931.860000003</v>
      </c>
      <c r="L30" s="207">
        <v>30481364.979999997</v>
      </c>
      <c r="M30" s="207">
        <v>35130517.469999991</v>
      </c>
      <c r="N30" s="207">
        <v>26844728.449999996</v>
      </c>
      <c r="O30" s="207">
        <v>40191185.520000011</v>
      </c>
      <c r="P30" s="207">
        <v>46570786.289999992</v>
      </c>
      <c r="Q30" s="207">
        <v>399476349.38999999</v>
      </c>
    </row>
    <row r="31" spans="2:17" x14ac:dyDescent="0.25">
      <c r="B31" s="90" t="s">
        <v>98</v>
      </c>
      <c r="C31" s="207">
        <v>5961145723</v>
      </c>
      <c r="D31" s="207">
        <v>5880209028.9999981</v>
      </c>
      <c r="E31" s="207">
        <v>219282191.17999998</v>
      </c>
      <c r="F31" s="207">
        <v>286560730.22000003</v>
      </c>
      <c r="G31" s="207">
        <v>422397195.50999993</v>
      </c>
      <c r="H31" s="207">
        <v>253808570.69</v>
      </c>
      <c r="I31" s="207">
        <v>378672043.93000042</v>
      </c>
      <c r="J31" s="207">
        <v>279178289.13</v>
      </c>
      <c r="K31" s="207">
        <v>381583840.67999995</v>
      </c>
      <c r="L31" s="207">
        <v>310952145.54999995</v>
      </c>
      <c r="M31" s="207">
        <v>319048034.18000048</v>
      </c>
      <c r="N31" s="207">
        <v>388109338.12</v>
      </c>
      <c r="O31" s="207">
        <v>511984580.04999995</v>
      </c>
      <c r="P31" s="207">
        <v>1627255210.8099995</v>
      </c>
      <c r="Q31" s="207">
        <v>5378832170.0500002</v>
      </c>
    </row>
    <row r="32" spans="2:17" x14ac:dyDescent="0.25">
      <c r="B32" s="90" t="s">
        <v>99</v>
      </c>
      <c r="C32" s="207">
        <v>10992503112</v>
      </c>
      <c r="D32" s="207">
        <v>11501207534.179998</v>
      </c>
      <c r="E32" s="207">
        <v>609961534.33000004</v>
      </c>
      <c r="F32" s="207">
        <v>903536877.92000031</v>
      </c>
      <c r="G32" s="207">
        <v>870426948.10000002</v>
      </c>
      <c r="H32" s="207">
        <v>984487758.67000008</v>
      </c>
      <c r="I32" s="207">
        <v>974733849.79999983</v>
      </c>
      <c r="J32" s="207">
        <v>957034921.20999992</v>
      </c>
      <c r="K32" s="207">
        <v>841580480.43999994</v>
      </c>
      <c r="L32" s="207">
        <v>906593115.38000023</v>
      </c>
      <c r="M32" s="207">
        <v>904530281.50999975</v>
      </c>
      <c r="N32" s="207">
        <v>905347856.55000007</v>
      </c>
      <c r="O32" s="207">
        <v>899862271.92000043</v>
      </c>
      <c r="P32" s="207">
        <v>1607369268.8099999</v>
      </c>
      <c r="Q32" s="207">
        <v>11365465164.640001</v>
      </c>
    </row>
    <row r="33" spans="1:20" x14ac:dyDescent="0.25">
      <c r="B33" s="90" t="s">
        <v>93</v>
      </c>
      <c r="C33" s="207">
        <v>3016623037</v>
      </c>
      <c r="D33" s="207">
        <v>3373203683.9999986</v>
      </c>
      <c r="E33" s="207">
        <v>80267648.080000013</v>
      </c>
      <c r="F33" s="207">
        <v>136432546.43999997</v>
      </c>
      <c r="G33" s="207">
        <v>134781951.59</v>
      </c>
      <c r="H33" s="207">
        <v>117577828.25</v>
      </c>
      <c r="I33" s="207">
        <v>132491508.22000004</v>
      </c>
      <c r="J33" s="207">
        <v>144955994.82999998</v>
      </c>
      <c r="K33" s="207">
        <v>127313577.51999997</v>
      </c>
      <c r="L33" s="207">
        <v>184178562.3000001</v>
      </c>
      <c r="M33" s="207">
        <v>147676241.67999995</v>
      </c>
      <c r="N33" s="207">
        <v>121170184.20000006</v>
      </c>
      <c r="O33" s="207">
        <v>212367435.34000009</v>
      </c>
      <c r="P33" s="207">
        <v>934486426.34999967</v>
      </c>
      <c r="Q33" s="207">
        <v>2473699904.7999997</v>
      </c>
    </row>
    <row r="34" spans="1:20" x14ac:dyDescent="0.25">
      <c r="B34" s="90" t="s">
        <v>100</v>
      </c>
      <c r="C34" s="207">
        <v>724099357</v>
      </c>
      <c r="D34" s="207">
        <v>842903144.49000001</v>
      </c>
      <c r="E34" s="207">
        <v>19723401.219999999</v>
      </c>
      <c r="F34" s="207">
        <v>65265944.019999988</v>
      </c>
      <c r="G34" s="207">
        <v>41372604.810000002</v>
      </c>
      <c r="H34" s="207">
        <v>66328610.169999987</v>
      </c>
      <c r="I34" s="207">
        <v>38447196.350000009</v>
      </c>
      <c r="J34" s="207">
        <v>40931720.420000002</v>
      </c>
      <c r="K34" s="207">
        <v>55338818.580000006</v>
      </c>
      <c r="L34" s="207">
        <v>32238187.940000001</v>
      </c>
      <c r="M34" s="207">
        <v>43215090.340000011</v>
      </c>
      <c r="N34" s="207">
        <v>42042920.689999998</v>
      </c>
      <c r="O34" s="207">
        <v>110975097.89999999</v>
      </c>
      <c r="P34" s="207">
        <v>94939969.529999986</v>
      </c>
      <c r="Q34" s="207">
        <v>650819561.97000003</v>
      </c>
    </row>
    <row r="35" spans="1:20" x14ac:dyDescent="0.25">
      <c r="B35" s="90" t="s">
        <v>130</v>
      </c>
      <c r="C35" s="207">
        <v>836041785</v>
      </c>
      <c r="D35" s="207">
        <v>1044991689</v>
      </c>
      <c r="E35" s="207">
        <v>56579010.230000012</v>
      </c>
      <c r="F35" s="207">
        <v>66305825.670000002</v>
      </c>
      <c r="G35" s="207">
        <v>72969982.090000018</v>
      </c>
      <c r="H35" s="207">
        <v>73729763.970000058</v>
      </c>
      <c r="I35" s="207">
        <v>67594433.49999997</v>
      </c>
      <c r="J35" s="207">
        <v>57113086.810000017</v>
      </c>
      <c r="K35" s="207">
        <v>60595714.149999991</v>
      </c>
      <c r="L35" s="207">
        <v>65636782.490000032</v>
      </c>
      <c r="M35" s="207">
        <v>93139270.259999976</v>
      </c>
      <c r="N35" s="207">
        <v>55020951.99000001</v>
      </c>
      <c r="O35" s="207">
        <v>91994232.879999951</v>
      </c>
      <c r="P35" s="207">
        <v>137948970.49000001</v>
      </c>
      <c r="Q35" s="207">
        <v>898628024.52999997</v>
      </c>
    </row>
    <row r="36" spans="1:20" x14ac:dyDescent="0.25">
      <c r="B36" s="90" t="s">
        <v>101</v>
      </c>
      <c r="C36" s="207">
        <v>87717019279</v>
      </c>
      <c r="D36" s="207">
        <v>86692192290</v>
      </c>
      <c r="E36" s="207">
        <v>8328543615.5399981</v>
      </c>
      <c r="F36" s="207">
        <v>2039512140.3899999</v>
      </c>
      <c r="G36" s="207">
        <v>8924486482.8500004</v>
      </c>
      <c r="H36" s="207">
        <v>7290214355.2999992</v>
      </c>
      <c r="I36" s="207">
        <v>3103223978.9699998</v>
      </c>
      <c r="J36" s="207">
        <v>11779686115.77</v>
      </c>
      <c r="K36" s="207">
        <v>8195207399.6199999</v>
      </c>
      <c r="L36" s="207">
        <v>5071475640.2300014</v>
      </c>
      <c r="M36" s="207">
        <v>10479022397.360001</v>
      </c>
      <c r="N36" s="207">
        <v>6799307130.4099989</v>
      </c>
      <c r="O36" s="207">
        <v>7303420074.7299995</v>
      </c>
      <c r="P36" s="207">
        <v>3047369046.5100007</v>
      </c>
      <c r="Q36" s="207">
        <v>82361468377.679993</v>
      </c>
    </row>
    <row r="37" spans="1:20" x14ac:dyDescent="0.25">
      <c r="B37" s="90" t="s">
        <v>95</v>
      </c>
      <c r="C37" s="207">
        <v>54492455371</v>
      </c>
      <c r="D37" s="207">
        <v>46693822673</v>
      </c>
      <c r="E37" s="207">
        <v>900487613.68999994</v>
      </c>
      <c r="F37" s="207">
        <v>1039283874.2700001</v>
      </c>
      <c r="G37" s="207">
        <v>6920508111.1099997</v>
      </c>
      <c r="H37" s="207">
        <v>3302953352.52</v>
      </c>
      <c r="I37" s="207">
        <v>3323805401.7600002</v>
      </c>
      <c r="J37" s="207">
        <v>11280005145.98</v>
      </c>
      <c r="K37" s="207">
        <v>5819576868.1699991</v>
      </c>
      <c r="L37" s="207">
        <v>3338022171.23</v>
      </c>
      <c r="M37" s="207">
        <v>3453594316.3699999</v>
      </c>
      <c r="N37" s="207">
        <v>952743517.82999992</v>
      </c>
      <c r="O37" s="207">
        <v>4349072189.3199997</v>
      </c>
      <c r="P37" s="207">
        <v>1682861253.0999997</v>
      </c>
      <c r="Q37" s="207">
        <v>46362913815.349998</v>
      </c>
    </row>
    <row r="38" spans="1:20" x14ac:dyDescent="0.25">
      <c r="B38" s="89" t="s">
        <v>43</v>
      </c>
      <c r="C38" s="268">
        <v>5322202828</v>
      </c>
      <c r="D38" s="268">
        <v>5322202828</v>
      </c>
      <c r="E38" s="268">
        <v>443516888.97000027</v>
      </c>
      <c r="F38" s="268">
        <v>443516888.97000027</v>
      </c>
      <c r="G38" s="268">
        <v>443516889.06000024</v>
      </c>
      <c r="H38" s="268">
        <v>443516889.00000024</v>
      </c>
      <c r="I38" s="268">
        <v>443516889.00000024</v>
      </c>
      <c r="J38" s="268">
        <v>443516889.00000024</v>
      </c>
      <c r="K38" s="268">
        <v>443516889.00000024</v>
      </c>
      <c r="L38" s="268">
        <v>443516889.00000024</v>
      </c>
      <c r="M38" s="268">
        <v>443516889.00000024</v>
      </c>
      <c r="N38" s="268">
        <v>443516927.92000031</v>
      </c>
      <c r="O38" s="268">
        <v>443516969.08000034</v>
      </c>
      <c r="P38" s="268">
        <v>443516929.99999976</v>
      </c>
      <c r="Q38" s="268">
        <v>5322202828.0000029</v>
      </c>
    </row>
    <row r="39" spans="1:20" x14ac:dyDescent="0.25">
      <c r="B39" s="89" t="s">
        <v>44</v>
      </c>
      <c r="C39" s="268">
        <v>3955938460</v>
      </c>
      <c r="D39" s="268">
        <v>6167938462</v>
      </c>
      <c r="E39" s="268">
        <v>297086957</v>
      </c>
      <c r="F39" s="268">
        <v>537086957</v>
      </c>
      <c r="G39" s="268">
        <v>317086957</v>
      </c>
      <c r="H39" s="268">
        <v>387086957</v>
      </c>
      <c r="I39" s="268">
        <v>777981957</v>
      </c>
      <c r="J39" s="268">
        <v>387086957</v>
      </c>
      <c r="K39" s="268">
        <v>273086957</v>
      </c>
      <c r="L39" s="268">
        <v>399086957</v>
      </c>
      <c r="M39" s="268">
        <v>273086957</v>
      </c>
      <c r="N39" s="268">
        <v>185021924</v>
      </c>
      <c r="O39" s="268">
        <v>67086957</v>
      </c>
      <c r="P39" s="268">
        <v>2267151966</v>
      </c>
      <c r="Q39" s="268">
        <v>6167938459.999999</v>
      </c>
    </row>
    <row r="40" spans="1:20" x14ac:dyDescent="0.25">
      <c r="B40" s="89" t="s">
        <v>45</v>
      </c>
      <c r="C40" s="268">
        <v>596248087</v>
      </c>
      <c r="D40" s="268">
        <v>596248087</v>
      </c>
      <c r="E40" s="268">
        <v>49687336.920000009</v>
      </c>
      <c r="F40" s="268">
        <v>49687336.920000009</v>
      </c>
      <c r="G40" s="268">
        <v>49687336.920000009</v>
      </c>
      <c r="H40" s="268">
        <v>49687334.280000016</v>
      </c>
      <c r="I40" s="268">
        <v>49687334.280000016</v>
      </c>
      <c r="J40" s="268">
        <v>49687334.280000016</v>
      </c>
      <c r="K40" s="268">
        <v>49687334.280000016</v>
      </c>
      <c r="L40" s="268">
        <v>49687334.280000016</v>
      </c>
      <c r="M40" s="268">
        <v>49687334.280000016</v>
      </c>
      <c r="N40" s="268">
        <v>49687332.959999904</v>
      </c>
      <c r="O40" s="268">
        <v>49687332.959999904</v>
      </c>
      <c r="P40" s="268">
        <v>49687333.009999968</v>
      </c>
      <c r="Q40" s="268">
        <v>596248015.37</v>
      </c>
    </row>
    <row r="41" spans="1:20" x14ac:dyDescent="0.25">
      <c r="B41" s="89" t="s">
        <v>103</v>
      </c>
      <c r="C41" s="268">
        <v>851333000</v>
      </c>
      <c r="D41" s="268">
        <v>856985810.00000024</v>
      </c>
      <c r="E41" s="268">
        <v>70775242</v>
      </c>
      <c r="F41" s="268">
        <v>70825242</v>
      </c>
      <c r="G41" s="268">
        <v>70800242</v>
      </c>
      <c r="H41" s="268">
        <v>70800242</v>
      </c>
      <c r="I41" s="268">
        <v>70800242</v>
      </c>
      <c r="J41" s="268">
        <v>70800242</v>
      </c>
      <c r="K41" s="268">
        <v>70800242</v>
      </c>
      <c r="L41" s="268">
        <v>70800242</v>
      </c>
      <c r="M41" s="268">
        <v>70800242</v>
      </c>
      <c r="N41" s="268">
        <v>70800242</v>
      </c>
      <c r="O41" s="268">
        <v>70800242</v>
      </c>
      <c r="P41" s="268">
        <v>74650013.090000004</v>
      </c>
      <c r="Q41" s="268">
        <v>853452675.09000015</v>
      </c>
    </row>
    <row r="42" spans="1:20" x14ac:dyDescent="0.25">
      <c r="B42" s="89" t="s">
        <v>131</v>
      </c>
      <c r="C42" s="268">
        <v>150000000</v>
      </c>
      <c r="D42" s="268">
        <v>150000000</v>
      </c>
      <c r="E42" s="268">
        <v>12500000</v>
      </c>
      <c r="F42" s="268">
        <v>12500000</v>
      </c>
      <c r="G42" s="268">
        <v>12500000</v>
      </c>
      <c r="H42" s="268">
        <v>12500000.000000002</v>
      </c>
      <c r="I42" s="268">
        <v>12500000.000000002</v>
      </c>
      <c r="J42" s="268">
        <v>12500000.000000002</v>
      </c>
      <c r="K42" s="268">
        <v>12500000.000000002</v>
      </c>
      <c r="L42" s="268">
        <v>12500000.000000002</v>
      </c>
      <c r="M42" s="268">
        <v>12500000.000000002</v>
      </c>
      <c r="N42" s="268">
        <v>12500000.000000002</v>
      </c>
      <c r="O42" s="268">
        <v>12500000.000000002</v>
      </c>
      <c r="P42" s="268">
        <v>12499999.999999998</v>
      </c>
      <c r="Q42" s="268">
        <v>150000000</v>
      </c>
    </row>
    <row r="43" spans="1:20" x14ac:dyDescent="0.25">
      <c r="B43" s="89" t="s">
        <v>104</v>
      </c>
      <c r="C43" s="268">
        <v>350000000</v>
      </c>
      <c r="D43" s="268">
        <v>350000000</v>
      </c>
      <c r="E43" s="268">
        <v>29166662</v>
      </c>
      <c r="F43" s="268">
        <v>29166662</v>
      </c>
      <c r="G43" s="268">
        <v>29166662</v>
      </c>
      <c r="H43" s="268">
        <v>29166662</v>
      </c>
      <c r="I43" s="268">
        <v>29166662</v>
      </c>
      <c r="J43" s="268">
        <v>29166662</v>
      </c>
      <c r="K43" s="268">
        <v>29166662</v>
      </c>
      <c r="L43" s="268">
        <v>29166662</v>
      </c>
      <c r="M43" s="268">
        <v>29166662</v>
      </c>
      <c r="N43" s="268">
        <v>29166671</v>
      </c>
      <c r="O43" s="268">
        <v>29166673</v>
      </c>
      <c r="P43" s="268">
        <v>29166698</v>
      </c>
      <c r="Q43" s="268">
        <v>350000000</v>
      </c>
      <c r="R43" s="88"/>
    </row>
    <row r="44" spans="1:20" x14ac:dyDescent="0.25">
      <c r="B44" s="170" t="s">
        <v>139</v>
      </c>
      <c r="C44" s="209">
        <v>529316065590</v>
      </c>
      <c r="D44" s="209">
        <v>536827629943.91992</v>
      </c>
      <c r="E44" s="210">
        <v>28563295279.449997</v>
      </c>
      <c r="F44" s="211">
        <v>34279651803.759995</v>
      </c>
      <c r="G44" s="212">
        <v>47158161445.349983</v>
      </c>
      <c r="H44" s="210">
        <v>41150429832.819992</v>
      </c>
      <c r="I44" s="211">
        <v>38128026399.300003</v>
      </c>
      <c r="J44" s="212">
        <v>54696083829.019997</v>
      </c>
      <c r="K44" s="210">
        <v>44355090568.239983</v>
      </c>
      <c r="L44" s="211">
        <v>36179365134.510017</v>
      </c>
      <c r="M44" s="212">
        <v>46285542607.44001</v>
      </c>
      <c r="N44" s="210">
        <v>36014610567.239998</v>
      </c>
      <c r="O44" s="211">
        <v>49943111623.23999</v>
      </c>
      <c r="P44" s="212">
        <v>61011821648.609962</v>
      </c>
      <c r="Q44" s="213">
        <v>517765190738.98004</v>
      </c>
      <c r="S44" s="11"/>
    </row>
    <row r="45" spans="1:20" x14ac:dyDescent="0.25">
      <c r="B45" s="12"/>
      <c r="C45" s="269"/>
      <c r="D45" s="269"/>
      <c r="E45" s="269"/>
      <c r="F45" s="269"/>
      <c r="G45" s="269"/>
      <c r="H45" s="269"/>
      <c r="I45" s="269"/>
      <c r="J45" s="269"/>
      <c r="K45" s="269"/>
      <c r="L45" s="269"/>
      <c r="M45" s="269"/>
      <c r="N45" s="269"/>
      <c r="O45" s="269"/>
      <c r="P45" s="269"/>
      <c r="Q45" s="269"/>
      <c r="R45" s="87"/>
      <c r="T45" s="11"/>
    </row>
    <row r="46" spans="1:20" x14ac:dyDescent="0.25">
      <c r="B46" s="170" t="s">
        <v>49</v>
      </c>
      <c r="C46" s="270"/>
      <c r="D46" s="270"/>
      <c r="E46" s="271"/>
      <c r="F46" s="272"/>
      <c r="G46" s="273"/>
      <c r="H46" s="271"/>
      <c r="I46" s="272"/>
      <c r="J46" s="273"/>
      <c r="K46" s="271"/>
      <c r="L46" s="272"/>
      <c r="M46" s="273"/>
      <c r="N46" s="271"/>
      <c r="O46" s="272"/>
      <c r="P46" s="273"/>
      <c r="Q46" s="274"/>
      <c r="S46" s="11"/>
    </row>
    <row r="47" spans="1:20" x14ac:dyDescent="0.25">
      <c r="A47" s="12"/>
      <c r="B47" s="12" t="s">
        <v>75</v>
      </c>
      <c r="C47" s="207">
        <v>2500000000</v>
      </c>
      <c r="D47" s="207">
        <v>2800000000</v>
      </c>
      <c r="E47" s="208">
        <v>0</v>
      </c>
      <c r="F47" s="207">
        <v>299868395.24000001</v>
      </c>
      <c r="G47" s="207">
        <v>476299982.25999999</v>
      </c>
      <c r="H47" s="207">
        <v>1190462504.0699999</v>
      </c>
      <c r="I47" s="207">
        <v>195926540.23000002</v>
      </c>
      <c r="J47" s="208">
        <v>0</v>
      </c>
      <c r="K47" s="208">
        <v>0</v>
      </c>
      <c r="L47" s="208">
        <v>0</v>
      </c>
      <c r="M47" s="208">
        <v>0</v>
      </c>
      <c r="N47" s="208">
        <v>0</v>
      </c>
      <c r="O47" s="208">
        <v>0</v>
      </c>
      <c r="P47" s="207">
        <v>613482497.13</v>
      </c>
      <c r="Q47" s="207">
        <v>2776039918.9300003</v>
      </c>
    </row>
    <row r="48" spans="1:20" x14ac:dyDescent="0.25">
      <c r="A48" s="12"/>
      <c r="B48" s="12" t="s">
        <v>76</v>
      </c>
      <c r="C48" s="207">
        <v>200000000</v>
      </c>
      <c r="D48" s="207">
        <v>200000000</v>
      </c>
      <c r="E48" s="208">
        <v>0</v>
      </c>
      <c r="F48" s="208">
        <v>0</v>
      </c>
      <c r="G48" s="207">
        <v>37544229.280000001</v>
      </c>
      <c r="H48" s="207">
        <v>160685550.72</v>
      </c>
      <c r="I48" s="208">
        <v>0</v>
      </c>
      <c r="J48" s="208">
        <v>0</v>
      </c>
      <c r="K48" s="208">
        <v>0</v>
      </c>
      <c r="L48" s="208">
        <v>0</v>
      </c>
      <c r="M48" s="208">
        <v>0</v>
      </c>
      <c r="N48" s="208">
        <v>0</v>
      </c>
      <c r="O48" s="208">
        <v>0</v>
      </c>
      <c r="P48" s="207">
        <v>1770220</v>
      </c>
      <c r="Q48" s="207">
        <v>200000000</v>
      </c>
    </row>
    <row r="49" spans="1:20" x14ac:dyDescent="0.25">
      <c r="A49" s="12"/>
      <c r="B49" s="12" t="s">
        <v>129</v>
      </c>
      <c r="C49" s="207">
        <v>110000000</v>
      </c>
      <c r="D49" s="207">
        <v>110000002</v>
      </c>
      <c r="E49" s="208">
        <v>0</v>
      </c>
      <c r="F49" s="207">
        <v>35740206.210000001</v>
      </c>
      <c r="G49" s="207">
        <v>1917946.98</v>
      </c>
      <c r="H49" s="207">
        <v>32929361.219999999</v>
      </c>
      <c r="I49" s="207">
        <v>15104567.209999999</v>
      </c>
      <c r="J49" s="208">
        <v>0</v>
      </c>
      <c r="K49" s="207">
        <v>14184094.949999999</v>
      </c>
      <c r="L49" s="207">
        <v>6639981.2000000002</v>
      </c>
      <c r="M49" s="207">
        <v>3044999.86</v>
      </c>
      <c r="N49" s="207">
        <v>61031.199999999997</v>
      </c>
      <c r="O49" s="208">
        <v>0</v>
      </c>
      <c r="P49" s="208">
        <v>0</v>
      </c>
      <c r="Q49" s="207">
        <v>109622188.83000001</v>
      </c>
      <c r="S49" s="12"/>
      <c r="T49" s="11"/>
    </row>
    <row r="50" spans="1:20" x14ac:dyDescent="0.25">
      <c r="A50" s="12"/>
      <c r="B50" s="12" t="s">
        <v>81</v>
      </c>
      <c r="C50" s="207">
        <v>1900000000</v>
      </c>
      <c r="D50" s="207">
        <v>1900000000</v>
      </c>
      <c r="E50" s="208">
        <v>0</v>
      </c>
      <c r="F50" s="207">
        <v>93961849.090000004</v>
      </c>
      <c r="G50" s="207">
        <v>791001883.38</v>
      </c>
      <c r="H50" s="207">
        <v>639141993.6500001</v>
      </c>
      <c r="I50" s="207">
        <v>102828038.59999999</v>
      </c>
      <c r="J50" s="207">
        <v>61822753.990000002</v>
      </c>
      <c r="K50" s="207">
        <v>150533859.22999999</v>
      </c>
      <c r="L50" s="207">
        <v>53026045.819999993</v>
      </c>
      <c r="M50" s="207">
        <v>6869132.7599999998</v>
      </c>
      <c r="N50" s="208">
        <v>0</v>
      </c>
      <c r="O50" s="207">
        <v>295000</v>
      </c>
      <c r="P50" s="208">
        <v>0</v>
      </c>
      <c r="Q50" s="207">
        <v>1899480556.52</v>
      </c>
      <c r="S50" s="12"/>
      <c r="T50" s="11"/>
    </row>
    <row r="51" spans="1:20" x14ac:dyDescent="0.25">
      <c r="A51" s="12"/>
      <c r="B51" s="12" t="s">
        <v>84</v>
      </c>
      <c r="C51" s="207">
        <v>2000000000</v>
      </c>
      <c r="D51" s="207">
        <v>2000000000</v>
      </c>
      <c r="E51" s="208">
        <v>0</v>
      </c>
      <c r="F51" s="207">
        <v>458333332</v>
      </c>
      <c r="G51" s="207">
        <v>341666666</v>
      </c>
      <c r="H51" s="207">
        <v>83333333</v>
      </c>
      <c r="I51" s="208">
        <v>0</v>
      </c>
      <c r="J51" s="207">
        <v>166666666</v>
      </c>
      <c r="K51" s="207">
        <v>166666666</v>
      </c>
      <c r="L51" s="207">
        <v>83333333</v>
      </c>
      <c r="M51" s="207">
        <v>166666666</v>
      </c>
      <c r="N51" s="207">
        <v>249999999</v>
      </c>
      <c r="O51" s="207">
        <v>166666666</v>
      </c>
      <c r="P51" s="207">
        <v>116666670</v>
      </c>
      <c r="Q51" s="207">
        <v>1999999997.0000002</v>
      </c>
      <c r="S51" s="12"/>
      <c r="T51" s="11"/>
    </row>
    <row r="52" spans="1:20" x14ac:dyDescent="0.25">
      <c r="A52" s="12"/>
      <c r="B52" s="12" t="s">
        <v>85</v>
      </c>
      <c r="C52" s="207">
        <v>5932500000</v>
      </c>
      <c r="D52" s="207">
        <v>6456387170</v>
      </c>
      <c r="E52" s="208">
        <v>0</v>
      </c>
      <c r="F52" s="207">
        <v>1325085930.79</v>
      </c>
      <c r="G52" s="207">
        <v>219000802.63</v>
      </c>
      <c r="H52" s="207">
        <v>792917962.17000008</v>
      </c>
      <c r="I52" s="207">
        <v>3204198408.6599998</v>
      </c>
      <c r="J52" s="208">
        <v>0</v>
      </c>
      <c r="K52" s="207">
        <v>168352395.16999999</v>
      </c>
      <c r="L52" s="208">
        <v>0</v>
      </c>
      <c r="M52" s="207">
        <v>209928075.91999999</v>
      </c>
      <c r="N52" s="208">
        <v>0</v>
      </c>
      <c r="O52" s="208">
        <v>0</v>
      </c>
      <c r="P52" s="207">
        <v>377548294.56</v>
      </c>
      <c r="Q52" s="207">
        <v>6297031869.8999996</v>
      </c>
      <c r="S52" s="12"/>
      <c r="T52" s="11"/>
    </row>
    <row r="53" spans="1:20" x14ac:dyDescent="0.25">
      <c r="A53" s="12"/>
      <c r="B53" s="12" t="s">
        <v>86</v>
      </c>
      <c r="C53" s="207">
        <v>35000000</v>
      </c>
      <c r="D53" s="207">
        <v>35000000</v>
      </c>
      <c r="E53" s="208">
        <v>0</v>
      </c>
      <c r="F53" s="208">
        <v>0</v>
      </c>
      <c r="G53" s="208">
        <v>0</v>
      </c>
      <c r="H53" s="208">
        <v>0</v>
      </c>
      <c r="I53" s="208">
        <v>0</v>
      </c>
      <c r="J53" s="208">
        <v>0</v>
      </c>
      <c r="K53" s="208">
        <v>0</v>
      </c>
      <c r="L53" s="208">
        <v>0</v>
      </c>
      <c r="M53" s="208">
        <v>0</v>
      </c>
      <c r="N53" s="208">
        <v>0</v>
      </c>
      <c r="O53" s="208">
        <v>0</v>
      </c>
      <c r="P53" s="208">
        <v>0</v>
      </c>
      <c r="Q53" s="208">
        <v>0</v>
      </c>
      <c r="S53" s="12"/>
      <c r="T53" s="11"/>
    </row>
    <row r="54" spans="1:20" x14ac:dyDescent="0.25">
      <c r="A54" s="12"/>
      <c r="B54" s="12" t="s">
        <v>89</v>
      </c>
      <c r="C54" s="207">
        <v>60000000</v>
      </c>
      <c r="D54" s="207">
        <v>60000000</v>
      </c>
      <c r="E54" s="208">
        <v>0</v>
      </c>
      <c r="F54" s="207">
        <v>28592601.039999999</v>
      </c>
      <c r="G54" s="207">
        <v>1402643.26</v>
      </c>
      <c r="H54" s="207">
        <v>8160274.3899999997</v>
      </c>
      <c r="I54" s="207">
        <v>6781226.1100000003</v>
      </c>
      <c r="J54" s="208">
        <v>0</v>
      </c>
      <c r="K54" s="207">
        <v>10950325.110000001</v>
      </c>
      <c r="L54" s="208">
        <v>0</v>
      </c>
      <c r="M54" s="207">
        <v>38000</v>
      </c>
      <c r="N54" s="208">
        <v>0</v>
      </c>
      <c r="O54" s="208">
        <v>0</v>
      </c>
      <c r="P54" s="207">
        <v>4073752.0600000005</v>
      </c>
      <c r="Q54" s="207">
        <v>59998821.969999991</v>
      </c>
      <c r="S54" s="12"/>
      <c r="T54" s="11"/>
    </row>
    <row r="55" spans="1:20" x14ac:dyDescent="0.25">
      <c r="A55" s="12"/>
      <c r="B55" s="12" t="s">
        <v>99</v>
      </c>
      <c r="C55" s="207">
        <v>740000000</v>
      </c>
      <c r="D55" s="207">
        <v>740000000</v>
      </c>
      <c r="E55" s="207">
        <v>196589178.46000001</v>
      </c>
      <c r="F55" s="207">
        <v>41361447.869999997</v>
      </c>
      <c r="G55" s="207">
        <v>111381193.83</v>
      </c>
      <c r="H55" s="207">
        <v>129789982.40000002</v>
      </c>
      <c r="I55" s="207">
        <v>256810510.15999997</v>
      </c>
      <c r="J55" s="207">
        <v>650711</v>
      </c>
      <c r="K55" s="207">
        <v>415460.3</v>
      </c>
      <c r="L55" s="208">
        <v>0</v>
      </c>
      <c r="M55" s="207">
        <v>109222.34</v>
      </c>
      <c r="N55" s="208">
        <v>0</v>
      </c>
      <c r="O55" s="208">
        <v>0</v>
      </c>
      <c r="P55" s="207">
        <v>2866251.13</v>
      </c>
      <c r="Q55" s="207">
        <v>739973957.49000001</v>
      </c>
      <c r="S55" s="12"/>
      <c r="T55" s="11"/>
    </row>
    <row r="56" spans="1:20" x14ac:dyDescent="0.25">
      <c r="A56" s="12"/>
      <c r="B56" s="12" t="s">
        <v>101</v>
      </c>
      <c r="C56" s="207">
        <v>88140352437</v>
      </c>
      <c r="D56" s="207">
        <v>266587139571.06003</v>
      </c>
      <c r="E56" s="207">
        <v>192112103678.69</v>
      </c>
      <c r="F56" s="207">
        <v>7913590235.1899996</v>
      </c>
      <c r="G56" s="207">
        <v>13516294076.74</v>
      </c>
      <c r="H56" s="207">
        <v>7387154799.1800003</v>
      </c>
      <c r="I56" s="207">
        <v>6283809905.7599993</v>
      </c>
      <c r="J56" s="207">
        <v>10179776088.510002</v>
      </c>
      <c r="K56" s="207">
        <v>9264485820.1100006</v>
      </c>
      <c r="L56" s="207">
        <v>3467646754.4500003</v>
      </c>
      <c r="M56" s="207">
        <v>6568305362.4499998</v>
      </c>
      <c r="N56" s="207">
        <v>3425951762.73</v>
      </c>
      <c r="O56" s="207">
        <v>4097965304.2400002</v>
      </c>
      <c r="P56" s="207">
        <v>1941231558.74</v>
      </c>
      <c r="Q56" s="207">
        <v>266158315346.79001</v>
      </c>
      <c r="S56" s="12"/>
      <c r="T56" s="11"/>
    </row>
    <row r="57" spans="1:20" x14ac:dyDescent="0.25">
      <c r="A57" s="12"/>
      <c r="B57" s="12" t="s">
        <v>95</v>
      </c>
      <c r="C57" s="208">
        <v>0</v>
      </c>
      <c r="D57" s="207">
        <v>490000000</v>
      </c>
      <c r="E57" s="208">
        <v>0</v>
      </c>
      <c r="F57" s="208">
        <v>0</v>
      </c>
      <c r="G57" s="208">
        <v>0</v>
      </c>
      <c r="H57" s="208">
        <v>0</v>
      </c>
      <c r="I57" s="208">
        <v>0</v>
      </c>
      <c r="J57" s="208">
        <v>0</v>
      </c>
      <c r="K57" s="208">
        <v>0</v>
      </c>
      <c r="L57" s="208">
        <v>0</v>
      </c>
      <c r="M57" s="208">
        <v>0</v>
      </c>
      <c r="N57" s="208">
        <v>0</v>
      </c>
      <c r="O57" s="208">
        <v>0</v>
      </c>
      <c r="P57" s="207">
        <v>485179363.66999996</v>
      </c>
      <c r="Q57" s="207">
        <v>485179363.66999996</v>
      </c>
      <c r="S57" s="12"/>
      <c r="T57" s="11"/>
    </row>
    <row r="58" spans="1:20" x14ac:dyDescent="0.25">
      <c r="B58" s="170" t="s">
        <v>132</v>
      </c>
      <c r="C58" s="209">
        <v>101617852437</v>
      </c>
      <c r="D58" s="209">
        <v>281378526743.06006</v>
      </c>
      <c r="E58" s="210">
        <v>192308692857.15002</v>
      </c>
      <c r="F58" s="211">
        <v>10196533997.43</v>
      </c>
      <c r="G58" s="212">
        <v>15496509424.360001</v>
      </c>
      <c r="H58" s="210">
        <v>10424575760.800001</v>
      </c>
      <c r="I58" s="211">
        <v>10065459196.729998</v>
      </c>
      <c r="J58" s="212">
        <v>10408916219.5</v>
      </c>
      <c r="K58" s="210">
        <v>9775588620.8700008</v>
      </c>
      <c r="L58" s="211">
        <v>3610646114.4700003</v>
      </c>
      <c r="M58" s="212">
        <v>6954961459.329999</v>
      </c>
      <c r="N58" s="210">
        <v>3676012792.9300003</v>
      </c>
      <c r="O58" s="211">
        <v>4264926970.2400007</v>
      </c>
      <c r="P58" s="212">
        <v>3542818607.29</v>
      </c>
      <c r="Q58" s="213">
        <v>280725642021.10004</v>
      </c>
      <c r="S58" s="11"/>
    </row>
    <row r="59" spans="1:20" x14ac:dyDescent="0.25">
      <c r="B59" s="12"/>
      <c r="C59" s="208"/>
      <c r="D59" s="208"/>
      <c r="E59" s="208"/>
      <c r="F59" s="208"/>
      <c r="G59" s="208"/>
      <c r="H59" s="208"/>
      <c r="I59" s="208"/>
      <c r="J59" s="208"/>
      <c r="K59" s="208"/>
      <c r="L59" s="208"/>
      <c r="M59" s="208"/>
      <c r="N59" s="208"/>
      <c r="O59" s="208"/>
      <c r="P59" s="208"/>
      <c r="Q59" s="208"/>
      <c r="S59" s="11"/>
    </row>
    <row r="60" spans="1:20" x14ac:dyDescent="0.25">
      <c r="B60" s="170" t="s">
        <v>140</v>
      </c>
      <c r="C60" s="209">
        <v>630933918027</v>
      </c>
      <c r="D60" s="209">
        <v>818206156686.9801</v>
      </c>
      <c r="E60" s="210">
        <v>220871988136.60001</v>
      </c>
      <c r="F60" s="211">
        <v>44476185801.189995</v>
      </c>
      <c r="G60" s="212">
        <v>62654670869.709984</v>
      </c>
      <c r="H60" s="210">
        <v>51575005593.619995</v>
      </c>
      <c r="I60" s="211">
        <v>48193485596.030006</v>
      </c>
      <c r="J60" s="212">
        <v>65105000048.519997</v>
      </c>
      <c r="K60" s="210">
        <v>54130679189.109985</v>
      </c>
      <c r="L60" s="211">
        <v>39790011248.980019</v>
      </c>
      <c r="M60" s="212">
        <v>53240504066.770012</v>
      </c>
      <c r="N60" s="210">
        <v>39690623360.169998</v>
      </c>
      <c r="O60" s="211">
        <v>54208038593.479988</v>
      </c>
      <c r="P60" s="212">
        <v>64554640255.899963</v>
      </c>
      <c r="Q60" s="213">
        <v>798490832760.07996</v>
      </c>
      <c r="S60" s="11"/>
    </row>
    <row r="61" spans="1:20" ht="39" customHeight="1" x14ac:dyDescent="0.25">
      <c r="B61" s="339" t="s">
        <v>141</v>
      </c>
      <c r="C61" s="339"/>
      <c r="D61" s="339"/>
      <c r="E61" s="339"/>
      <c r="F61" s="339"/>
      <c r="G61" s="339"/>
      <c r="H61" s="339"/>
      <c r="I61" s="339"/>
      <c r="J61" s="339"/>
      <c r="K61" s="339"/>
      <c r="L61" s="339"/>
      <c r="M61" s="339"/>
      <c r="N61" s="339"/>
      <c r="O61" s="339"/>
      <c r="P61" s="339"/>
      <c r="Q61" s="339"/>
    </row>
    <row r="62" spans="1:20" ht="85.5" customHeight="1" x14ac:dyDescent="0.25">
      <c r="B62" s="340" t="s">
        <v>142</v>
      </c>
      <c r="C62" s="340"/>
      <c r="D62" s="340"/>
      <c r="E62" s="340"/>
      <c r="F62" s="340"/>
      <c r="G62" s="340"/>
      <c r="H62" s="340"/>
      <c r="I62" s="340"/>
      <c r="J62" s="340"/>
      <c r="K62" s="340"/>
      <c r="L62" s="340"/>
      <c r="M62" s="340"/>
      <c r="N62" s="340"/>
      <c r="O62" s="340"/>
      <c r="P62" s="340"/>
      <c r="Q62" s="340"/>
    </row>
    <row r="63" spans="1:20" x14ac:dyDescent="0.25">
      <c r="B63" s="13"/>
      <c r="C63" s="13"/>
      <c r="D63" s="13"/>
      <c r="E63" s="85"/>
      <c r="F63" s="85"/>
      <c r="G63" s="85"/>
      <c r="H63" s="85"/>
      <c r="I63" s="85"/>
      <c r="J63" s="85"/>
      <c r="K63" s="85"/>
      <c r="L63" s="85"/>
      <c r="M63" s="85"/>
      <c r="N63" s="85"/>
      <c r="O63" s="85"/>
      <c r="P63" s="85"/>
      <c r="Q63" s="85"/>
    </row>
    <row r="64" spans="1:20" x14ac:dyDescent="0.25">
      <c r="B64" s="13"/>
      <c r="C64" s="85"/>
      <c r="D64" s="85"/>
      <c r="E64" s="85"/>
      <c r="F64" s="85"/>
      <c r="G64" s="85"/>
      <c r="H64" s="85"/>
      <c r="I64" s="85"/>
      <c r="J64" s="85"/>
      <c r="K64" s="85"/>
      <c r="L64" s="85"/>
      <c r="M64" s="85"/>
      <c r="N64" s="85"/>
      <c r="O64" s="85"/>
      <c r="P64" s="85"/>
      <c r="Q64" s="85"/>
      <c r="R64" s="85"/>
      <c r="S64" s="85"/>
    </row>
    <row r="65" spans="2:18" x14ac:dyDescent="0.25">
      <c r="B65" s="13"/>
      <c r="C65" s="13"/>
      <c r="D65" s="13"/>
      <c r="E65" s="85"/>
      <c r="F65" s="85"/>
      <c r="G65" s="85"/>
      <c r="H65" s="85"/>
      <c r="I65" s="85"/>
      <c r="J65" s="85"/>
      <c r="K65" s="85"/>
      <c r="L65" s="85"/>
      <c r="M65" s="85"/>
      <c r="N65" s="85"/>
      <c r="O65" s="85"/>
      <c r="P65" s="85"/>
      <c r="Q65" s="85"/>
    </row>
    <row r="66" spans="2:18" x14ac:dyDescent="0.25">
      <c r="B66" s="13"/>
      <c r="C66" s="13"/>
      <c r="D66" s="13"/>
      <c r="E66" s="13"/>
      <c r="F66" s="13"/>
      <c r="G66" s="13"/>
      <c r="H66" s="13"/>
      <c r="I66" s="13"/>
      <c r="J66" s="13"/>
      <c r="K66" s="13"/>
      <c r="L66" s="13"/>
      <c r="M66" s="13"/>
      <c r="N66" s="13"/>
      <c r="O66" s="13"/>
      <c r="P66" s="13"/>
    </row>
    <row r="67" spans="2:18" ht="22.5" customHeight="1" x14ac:dyDescent="0.25">
      <c r="B67" s="13"/>
      <c r="C67" s="13"/>
      <c r="D67" s="13"/>
      <c r="E67" s="85"/>
      <c r="F67" s="85"/>
      <c r="G67" s="85"/>
      <c r="H67" s="85"/>
      <c r="I67" s="85"/>
      <c r="J67" s="85"/>
      <c r="K67" s="85"/>
      <c r="L67" s="85"/>
      <c r="M67" s="85"/>
      <c r="N67" s="85"/>
      <c r="O67" s="85"/>
      <c r="P67" s="85"/>
    </row>
    <row r="68" spans="2:18" x14ac:dyDescent="0.25">
      <c r="E68" s="85"/>
      <c r="F68" s="85"/>
      <c r="G68" s="85"/>
      <c r="H68" s="85"/>
      <c r="I68" s="85"/>
      <c r="J68" s="85"/>
      <c r="K68" s="85"/>
      <c r="L68" s="85"/>
      <c r="M68" s="85"/>
      <c r="N68" s="85"/>
      <c r="O68" s="85"/>
      <c r="P68" s="85"/>
    </row>
    <row r="70" spans="2:18" x14ac:dyDescent="0.25">
      <c r="C70" s="11"/>
      <c r="D70" s="11"/>
      <c r="E70" s="11"/>
      <c r="F70" s="11"/>
      <c r="G70" s="11"/>
      <c r="H70" s="11"/>
      <c r="I70" s="11"/>
      <c r="J70" s="11"/>
      <c r="K70" s="11"/>
      <c r="L70" s="11"/>
      <c r="M70" s="11"/>
      <c r="N70" s="11"/>
      <c r="O70" s="11"/>
      <c r="P70" s="11"/>
      <c r="Q70" s="11"/>
    </row>
    <row r="71" spans="2:18" x14ac:dyDescent="0.25">
      <c r="R71" s="11"/>
    </row>
  </sheetData>
  <mergeCells count="10">
    <mergeCell ref="B61:Q61"/>
    <mergeCell ref="B62:Q62"/>
    <mergeCell ref="B2:Q2"/>
    <mergeCell ref="B3:Q3"/>
    <mergeCell ref="B4:Q4"/>
    <mergeCell ref="B5:Q5"/>
    <mergeCell ref="B8:B9"/>
    <mergeCell ref="C8:C9"/>
    <mergeCell ref="E8:Q8"/>
    <mergeCell ref="D8:D9"/>
  </mergeCells>
  <pageMargins left="0.70866141732283472" right="0.70866141732283472" top="0.74803149606299213" bottom="0.74803149606299213" header="0.31496062992125984" footer="0.31496062992125984"/>
  <pageSetup scale="52"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W70"/>
  <sheetViews>
    <sheetView showGridLines="0" zoomScale="85" zoomScaleNormal="85" workbookViewId="0">
      <selection activeCell="S22" sqref="S22"/>
    </sheetView>
  </sheetViews>
  <sheetFormatPr defaultColWidth="11.42578125" defaultRowHeight="15" x14ac:dyDescent="0.25"/>
  <cols>
    <col min="1" max="1" width="6.7109375" customWidth="1"/>
    <col min="2" max="2" width="64.85546875" customWidth="1"/>
    <col min="3" max="3" width="14.42578125" style="94" customWidth="1"/>
    <col min="4" max="4" width="15.7109375" style="94" customWidth="1"/>
    <col min="5" max="9" width="12.28515625" style="94" customWidth="1"/>
    <col min="10" max="11" width="11.85546875" style="94" customWidth="1"/>
    <col min="12" max="12" width="11" style="94" customWidth="1"/>
    <col min="13" max="13" width="12.85546875" customWidth="1"/>
    <col min="14" max="14" width="11" customWidth="1"/>
    <col min="15" max="15" width="11.7109375" customWidth="1"/>
    <col min="16" max="16" width="11.42578125" customWidth="1"/>
    <col min="17" max="17" width="12" style="93" customWidth="1"/>
    <col min="18" max="18" width="18.85546875" bestFit="1" customWidth="1"/>
    <col min="19" max="19" width="13.140625" bestFit="1" customWidth="1"/>
    <col min="23" max="23" width="15.140625" bestFit="1" customWidth="1"/>
  </cols>
  <sheetData>
    <row r="2" spans="1:23" ht="28.5" x14ac:dyDescent="0.25">
      <c r="B2" s="341" t="s">
        <v>0</v>
      </c>
      <c r="C2" s="342"/>
      <c r="D2" s="342"/>
      <c r="E2" s="342"/>
      <c r="F2" s="342"/>
      <c r="G2" s="342"/>
      <c r="H2" s="342"/>
      <c r="I2" s="342"/>
      <c r="J2" s="342"/>
      <c r="K2" s="342"/>
      <c r="L2" s="342"/>
      <c r="M2" s="342"/>
      <c r="N2" s="342"/>
      <c r="O2" s="342"/>
      <c r="P2" s="342"/>
      <c r="Q2" s="342"/>
      <c r="R2" s="1"/>
      <c r="S2" s="1"/>
      <c r="T2" s="1"/>
      <c r="U2" s="1"/>
      <c r="V2" s="1"/>
      <c r="W2" s="1"/>
    </row>
    <row r="3" spans="1:23" ht="24" customHeight="1" x14ac:dyDescent="0.25">
      <c r="A3" s="2"/>
      <c r="B3" s="343" t="s">
        <v>1</v>
      </c>
      <c r="C3" s="344"/>
      <c r="D3" s="344"/>
      <c r="E3" s="344"/>
      <c r="F3" s="344"/>
      <c r="G3" s="344"/>
      <c r="H3" s="344"/>
      <c r="I3" s="344"/>
      <c r="J3" s="344"/>
      <c r="K3" s="344"/>
      <c r="L3" s="344"/>
      <c r="M3" s="344"/>
      <c r="N3" s="344"/>
      <c r="O3" s="344"/>
      <c r="P3" s="344"/>
      <c r="Q3" s="344"/>
      <c r="R3" s="3"/>
      <c r="S3" s="3"/>
      <c r="T3" s="3"/>
      <c r="U3" s="3"/>
      <c r="V3" s="3"/>
      <c r="W3" s="3"/>
    </row>
    <row r="4" spans="1:23" ht="16.5" customHeight="1" x14ac:dyDescent="0.25">
      <c r="A4" s="2"/>
      <c r="B4" s="345" t="s">
        <v>2</v>
      </c>
      <c r="C4" s="346"/>
      <c r="D4" s="346"/>
      <c r="E4" s="346"/>
      <c r="F4" s="346"/>
      <c r="G4" s="346"/>
      <c r="H4" s="346"/>
      <c r="I4" s="346"/>
      <c r="J4" s="346"/>
      <c r="K4" s="346"/>
      <c r="L4" s="346"/>
      <c r="M4" s="346"/>
      <c r="N4" s="346"/>
      <c r="O4" s="346"/>
      <c r="P4" s="346"/>
      <c r="Q4" s="346"/>
      <c r="R4" s="3"/>
      <c r="S4" s="3"/>
      <c r="T4" s="3"/>
      <c r="U4" s="3"/>
      <c r="V4" s="3"/>
      <c r="W4" s="3"/>
    </row>
    <row r="5" spans="1:23" ht="15" customHeight="1" x14ac:dyDescent="0.25">
      <c r="A5" s="2"/>
      <c r="B5" s="347" t="s">
        <v>3</v>
      </c>
      <c r="C5" s="348"/>
      <c r="D5" s="348"/>
      <c r="E5" s="348"/>
      <c r="F5" s="348"/>
      <c r="G5" s="348"/>
      <c r="H5" s="348"/>
      <c r="I5" s="348"/>
      <c r="J5" s="348"/>
      <c r="K5" s="348"/>
      <c r="L5" s="348"/>
      <c r="M5" s="348"/>
      <c r="N5" s="348"/>
      <c r="O5" s="348"/>
      <c r="P5" s="348"/>
      <c r="Q5" s="348"/>
      <c r="R5" s="3"/>
      <c r="S5" s="3"/>
      <c r="T5" s="3"/>
      <c r="U5" s="3"/>
      <c r="V5" s="3"/>
      <c r="W5" s="3"/>
    </row>
    <row r="6" spans="1:23" ht="4.5" customHeight="1" x14ac:dyDescent="0.25">
      <c r="A6" s="2"/>
      <c r="B6" s="172"/>
      <c r="C6" s="116"/>
      <c r="D6" s="116"/>
      <c r="E6" s="116"/>
      <c r="F6" s="116"/>
      <c r="G6" s="116"/>
      <c r="H6" s="116"/>
      <c r="I6" s="116"/>
      <c r="J6" s="116"/>
      <c r="K6" s="116"/>
      <c r="L6" s="116"/>
      <c r="M6" s="173"/>
      <c r="N6" s="173"/>
      <c r="O6" s="173"/>
      <c r="P6" s="173"/>
      <c r="Q6" s="117"/>
      <c r="R6" s="3"/>
      <c r="S6" s="3"/>
      <c r="T6" s="3"/>
      <c r="U6" s="3"/>
      <c r="V6" s="3"/>
      <c r="W6" s="3"/>
    </row>
    <row r="7" spans="1:23" x14ac:dyDescent="0.25">
      <c r="A7" s="2"/>
      <c r="B7" s="4" t="s">
        <v>143</v>
      </c>
      <c r="C7" s="116"/>
      <c r="D7" s="116"/>
      <c r="F7" s="116"/>
      <c r="G7" s="116"/>
      <c r="H7" s="116"/>
      <c r="Q7" s="111" t="s">
        <v>5</v>
      </c>
      <c r="R7" s="94"/>
      <c r="W7" s="9"/>
    </row>
    <row r="8" spans="1:23" s="10" customFormat="1" ht="15" customHeight="1" x14ac:dyDescent="0.25">
      <c r="B8" s="335" t="s">
        <v>6</v>
      </c>
      <c r="C8" s="350" t="s">
        <v>138</v>
      </c>
      <c r="D8" s="350" t="s">
        <v>8</v>
      </c>
      <c r="E8" s="352" t="s">
        <v>9</v>
      </c>
      <c r="F8" s="352"/>
      <c r="G8" s="352"/>
      <c r="H8" s="352"/>
      <c r="I8" s="352"/>
      <c r="J8" s="352"/>
      <c r="K8" s="352"/>
      <c r="L8" s="352"/>
      <c r="M8" s="352"/>
      <c r="N8" s="352"/>
      <c r="O8" s="352"/>
      <c r="P8" s="352"/>
      <c r="Q8" s="349"/>
    </row>
    <row r="9" spans="1:23" s="10" customFormat="1" ht="34.5" customHeight="1" x14ac:dyDescent="0.25">
      <c r="B9" s="335"/>
      <c r="C9" s="351"/>
      <c r="D9" s="351"/>
      <c r="E9" s="114" t="s">
        <v>10</v>
      </c>
      <c r="F9" s="113" t="s">
        <v>11</v>
      </c>
      <c r="G9" s="115" t="s">
        <v>12</v>
      </c>
      <c r="H9" s="114" t="s">
        <v>13</v>
      </c>
      <c r="I9" s="113" t="s">
        <v>14</v>
      </c>
      <c r="J9" s="115" t="s">
        <v>15</v>
      </c>
      <c r="K9" s="114" t="s">
        <v>16</v>
      </c>
      <c r="L9" s="113" t="s">
        <v>17</v>
      </c>
      <c r="M9" s="112" t="s">
        <v>124</v>
      </c>
      <c r="N9" s="114" t="s">
        <v>19</v>
      </c>
      <c r="O9" s="113" t="s">
        <v>20</v>
      </c>
      <c r="P9" s="112" t="s">
        <v>21</v>
      </c>
      <c r="Q9" s="108" t="s">
        <v>22</v>
      </c>
    </row>
    <row r="10" spans="1:23" x14ac:dyDescent="0.25">
      <c r="B10" s="89" t="s">
        <v>125</v>
      </c>
      <c r="C10" s="275">
        <v>6101737170</v>
      </c>
      <c r="D10" s="275">
        <v>6220764791</v>
      </c>
      <c r="E10" s="275">
        <v>508478085.94999975</v>
      </c>
      <c r="F10" s="275">
        <v>508478094.65000004</v>
      </c>
      <c r="G10" s="275">
        <v>508478087.30000001</v>
      </c>
      <c r="H10" s="275">
        <v>508478043.26999992</v>
      </c>
      <c r="I10" s="275">
        <v>508478046.26999992</v>
      </c>
      <c r="J10" s="275">
        <v>508478042.26999992</v>
      </c>
      <c r="K10" s="275">
        <v>508478039.26999992</v>
      </c>
      <c r="L10" s="275">
        <v>508478043.26999992</v>
      </c>
      <c r="M10" s="276">
        <v>508478039.26999992</v>
      </c>
      <c r="N10" s="276">
        <v>527505816.82999998</v>
      </c>
      <c r="O10" s="276">
        <v>508478195.82999986</v>
      </c>
      <c r="P10" s="276">
        <v>608478166.44000006</v>
      </c>
      <c r="Q10" s="275">
        <v>6220764700.6199989</v>
      </c>
    </row>
    <row r="11" spans="1:23" x14ac:dyDescent="0.25">
      <c r="B11" s="90" t="s">
        <v>126</v>
      </c>
      <c r="C11" s="277">
        <v>2075779124.0000002</v>
      </c>
      <c r="D11" s="277">
        <v>2175779124</v>
      </c>
      <c r="E11" s="277">
        <v>172981595</v>
      </c>
      <c r="F11" s="277">
        <v>172981598</v>
      </c>
      <c r="G11" s="277">
        <v>172981594</v>
      </c>
      <c r="H11" s="277">
        <v>172981595</v>
      </c>
      <c r="I11" s="277">
        <v>172981598</v>
      </c>
      <c r="J11" s="277">
        <v>172981594</v>
      </c>
      <c r="K11" s="277">
        <v>172981591</v>
      </c>
      <c r="L11" s="277">
        <v>172981595</v>
      </c>
      <c r="M11" s="278">
        <v>172981591</v>
      </c>
      <c r="N11" s="278">
        <v>172981592</v>
      </c>
      <c r="O11" s="278">
        <v>172981592</v>
      </c>
      <c r="P11" s="278">
        <v>272981589</v>
      </c>
      <c r="Q11" s="277">
        <v>2175779124</v>
      </c>
    </row>
    <row r="12" spans="1:23" x14ac:dyDescent="0.25">
      <c r="B12" s="90" t="s">
        <v>127</v>
      </c>
      <c r="C12" s="277">
        <v>4025958046</v>
      </c>
      <c r="D12" s="277">
        <v>4044985667</v>
      </c>
      <c r="E12" s="277">
        <v>335496490.95000005</v>
      </c>
      <c r="F12" s="277">
        <v>335496496.64999998</v>
      </c>
      <c r="G12" s="277">
        <v>335496493.29999995</v>
      </c>
      <c r="H12" s="277">
        <v>335496448.26999998</v>
      </c>
      <c r="I12" s="277">
        <v>335496448.26999998</v>
      </c>
      <c r="J12" s="277">
        <v>335496448.26999998</v>
      </c>
      <c r="K12" s="277">
        <v>335496448.26999998</v>
      </c>
      <c r="L12" s="277">
        <v>335496448.26999998</v>
      </c>
      <c r="M12" s="278">
        <v>335496448.26999998</v>
      </c>
      <c r="N12" s="278">
        <v>354524224.83000004</v>
      </c>
      <c r="O12" s="278">
        <v>335496603.8299998</v>
      </c>
      <c r="P12" s="278">
        <v>335496577.43999988</v>
      </c>
      <c r="Q12" s="277">
        <v>4044985576.6199989</v>
      </c>
    </row>
    <row r="13" spans="1:23" x14ac:dyDescent="0.25">
      <c r="B13" s="89" t="s">
        <v>128</v>
      </c>
      <c r="C13" s="275">
        <v>543937606996.00006</v>
      </c>
      <c r="D13" s="275">
        <v>552648812790.72375</v>
      </c>
      <c r="E13" s="275">
        <v>38734064025.129997</v>
      </c>
      <c r="F13" s="275">
        <v>49476428345.559929</v>
      </c>
      <c r="G13" s="275">
        <v>52412065348.730034</v>
      </c>
      <c r="H13" s="275">
        <v>44964096104.990059</v>
      </c>
      <c r="I13" s="275">
        <v>38537858623.049934</v>
      </c>
      <c r="J13" s="275">
        <v>45325847036.549942</v>
      </c>
      <c r="K13" s="275">
        <v>41758730017.959961</v>
      </c>
      <c r="L13" s="275">
        <v>41581922346.559929</v>
      </c>
      <c r="M13" s="276">
        <v>39839519764.510033</v>
      </c>
      <c r="N13" s="276">
        <v>37533759632.169991</v>
      </c>
      <c r="O13" s="276">
        <v>42258474791.060005</v>
      </c>
      <c r="P13" s="276">
        <v>67144147580.17984</v>
      </c>
      <c r="Q13" s="275">
        <v>539566913616.44983</v>
      </c>
    </row>
    <row r="14" spans="1:23" x14ac:dyDescent="0.25">
      <c r="B14" s="90" t="s">
        <v>75</v>
      </c>
      <c r="C14" s="277">
        <v>48345178227</v>
      </c>
      <c r="D14" s="277">
        <v>49620651785.129929</v>
      </c>
      <c r="E14" s="277">
        <v>2152485951.7399993</v>
      </c>
      <c r="F14" s="277">
        <v>4300020923.2300014</v>
      </c>
      <c r="G14" s="277">
        <v>4268808486.5599937</v>
      </c>
      <c r="H14" s="277">
        <v>4275176470.1100044</v>
      </c>
      <c r="I14" s="277">
        <v>3580879663.969995</v>
      </c>
      <c r="J14" s="277">
        <v>3205141625.3600068</v>
      </c>
      <c r="K14" s="277">
        <v>2920608931.0199938</v>
      </c>
      <c r="L14" s="277">
        <v>3150426647.3600006</v>
      </c>
      <c r="M14" s="278">
        <v>3574607543.1600003</v>
      </c>
      <c r="N14" s="278">
        <v>2968950575.9800019</v>
      </c>
      <c r="O14" s="278">
        <v>3983988461.1900001</v>
      </c>
      <c r="P14" s="278">
        <v>8586111357.3000126</v>
      </c>
      <c r="Q14" s="277">
        <v>46967206636.980011</v>
      </c>
    </row>
    <row r="15" spans="1:23" x14ac:dyDescent="0.25">
      <c r="B15" s="90" t="s">
        <v>76</v>
      </c>
      <c r="C15" s="277">
        <v>33577600961.999996</v>
      </c>
      <c r="D15" s="277">
        <v>35399418978.010178</v>
      </c>
      <c r="E15" s="277">
        <v>2521737492.8000002</v>
      </c>
      <c r="F15" s="277">
        <v>2661498823.5899997</v>
      </c>
      <c r="G15" s="277">
        <v>2919990222.079998</v>
      </c>
      <c r="H15" s="277">
        <v>2730999480.7999954</v>
      </c>
      <c r="I15" s="277">
        <v>2815476830.529995</v>
      </c>
      <c r="J15" s="277">
        <v>2719676363.9199963</v>
      </c>
      <c r="K15" s="277">
        <v>2654303489.3999953</v>
      </c>
      <c r="L15" s="277">
        <v>2917534044.719996</v>
      </c>
      <c r="M15" s="278">
        <v>2800370740.4299965</v>
      </c>
      <c r="N15" s="278">
        <v>2766033949.2799945</v>
      </c>
      <c r="O15" s="278">
        <v>3220325018.9399953</v>
      </c>
      <c r="P15" s="278">
        <v>4138262620.6599998</v>
      </c>
      <c r="Q15" s="277">
        <v>34866209077.149963</v>
      </c>
    </row>
    <row r="16" spans="1:23" x14ac:dyDescent="0.25">
      <c r="B16" s="90" t="s">
        <v>129</v>
      </c>
      <c r="C16" s="277">
        <v>21080303700</v>
      </c>
      <c r="D16" s="277">
        <v>22522478380.42001</v>
      </c>
      <c r="E16" s="277">
        <v>1485457093.9899993</v>
      </c>
      <c r="F16" s="277">
        <v>1627504397.349999</v>
      </c>
      <c r="G16" s="277">
        <v>1930732338.2299993</v>
      </c>
      <c r="H16" s="277">
        <v>1707270543.1099997</v>
      </c>
      <c r="I16" s="277">
        <v>1826635355.220001</v>
      </c>
      <c r="J16" s="277">
        <v>1698152628.0599999</v>
      </c>
      <c r="K16" s="277">
        <v>1632822416.4099991</v>
      </c>
      <c r="L16" s="277">
        <v>1838746915.9999995</v>
      </c>
      <c r="M16" s="278">
        <v>1748112861.4099984</v>
      </c>
      <c r="N16" s="278">
        <v>1671884197.8399994</v>
      </c>
      <c r="O16" s="278">
        <v>2858898479.8399978</v>
      </c>
      <c r="P16" s="278">
        <v>2084281254.1900017</v>
      </c>
      <c r="Q16" s="277">
        <v>22110498481.649994</v>
      </c>
    </row>
    <row r="17" spans="2:17" x14ac:dyDescent="0.25">
      <c r="B17" s="90" t="s">
        <v>78</v>
      </c>
      <c r="C17" s="277">
        <v>7318509442</v>
      </c>
      <c r="D17" s="277">
        <v>7361509441.9999971</v>
      </c>
      <c r="E17" s="277">
        <v>579378198.42000008</v>
      </c>
      <c r="F17" s="277">
        <v>567850011.39999998</v>
      </c>
      <c r="G17" s="277">
        <v>605060139.40999985</v>
      </c>
      <c r="H17" s="277">
        <v>533469775.87000006</v>
      </c>
      <c r="I17" s="277">
        <v>653932460.08000028</v>
      </c>
      <c r="J17" s="277">
        <v>693961261.93000066</v>
      </c>
      <c r="K17" s="277">
        <v>524730522.26999968</v>
      </c>
      <c r="L17" s="277">
        <v>548304158.22000027</v>
      </c>
      <c r="M17" s="278">
        <v>607353864.31000006</v>
      </c>
      <c r="N17" s="278">
        <v>529697444.93999988</v>
      </c>
      <c r="O17" s="278">
        <v>607559821.6700002</v>
      </c>
      <c r="P17" s="278">
        <v>854336093.14000034</v>
      </c>
      <c r="Q17" s="277">
        <v>7305633751.6600008</v>
      </c>
    </row>
    <row r="18" spans="2:17" x14ac:dyDescent="0.25">
      <c r="B18" s="90" t="s">
        <v>79</v>
      </c>
      <c r="C18" s="277">
        <v>12613485361</v>
      </c>
      <c r="D18" s="277">
        <v>12717139242.499994</v>
      </c>
      <c r="E18" s="277">
        <v>828050201.29999971</v>
      </c>
      <c r="F18" s="277">
        <v>923812903.72000039</v>
      </c>
      <c r="G18" s="277">
        <v>973661396.71000004</v>
      </c>
      <c r="H18" s="277">
        <v>952598317.05999947</v>
      </c>
      <c r="I18" s="277">
        <v>931484573.24999964</v>
      </c>
      <c r="J18" s="277">
        <v>971947490.71000016</v>
      </c>
      <c r="K18" s="277">
        <v>930481491.02999938</v>
      </c>
      <c r="L18" s="277">
        <v>898360448.2700001</v>
      </c>
      <c r="M18" s="278">
        <v>904349440.32000136</v>
      </c>
      <c r="N18" s="278">
        <v>953748990.88</v>
      </c>
      <c r="O18" s="278">
        <v>1151727528.1500006</v>
      </c>
      <c r="P18" s="278">
        <v>1737371813.2899992</v>
      </c>
      <c r="Q18" s="277">
        <v>12157594594.690001</v>
      </c>
    </row>
    <row r="19" spans="2:17" x14ac:dyDescent="0.25">
      <c r="B19" s="90" t="s">
        <v>80</v>
      </c>
      <c r="C19" s="277">
        <v>129873682540</v>
      </c>
      <c r="D19" s="277">
        <v>129873682539.99995</v>
      </c>
      <c r="E19" s="277">
        <v>8197585456.1499968</v>
      </c>
      <c r="F19" s="277">
        <v>14100703303.240007</v>
      </c>
      <c r="G19" s="277">
        <v>10568703100.899998</v>
      </c>
      <c r="H19" s="277">
        <v>10290828030.389986</v>
      </c>
      <c r="I19" s="277">
        <v>10527594741.52</v>
      </c>
      <c r="J19" s="277">
        <v>9500309352.9299984</v>
      </c>
      <c r="K19" s="277">
        <v>9953856108.8599892</v>
      </c>
      <c r="L19" s="277">
        <v>9409817062.1499825</v>
      </c>
      <c r="M19" s="278">
        <v>9670593039.1099968</v>
      </c>
      <c r="N19" s="278">
        <v>9321782681.9400063</v>
      </c>
      <c r="O19" s="278">
        <v>10604576536.849987</v>
      </c>
      <c r="P19" s="278">
        <v>15048839041.900003</v>
      </c>
      <c r="Q19" s="277">
        <v>127195188455.93994</v>
      </c>
    </row>
    <row r="20" spans="2:17" x14ac:dyDescent="0.25">
      <c r="B20" s="90" t="s">
        <v>81</v>
      </c>
      <c r="C20" s="277">
        <v>62527628621</v>
      </c>
      <c r="D20" s="277">
        <v>62114385696.999886</v>
      </c>
      <c r="E20" s="277">
        <v>3521043836.5100002</v>
      </c>
      <c r="F20" s="277">
        <v>5025577624.7899961</v>
      </c>
      <c r="G20" s="277">
        <v>5272798359.5700035</v>
      </c>
      <c r="H20" s="277">
        <v>5544921528.1000051</v>
      </c>
      <c r="I20" s="277">
        <v>5317055659.7499943</v>
      </c>
      <c r="J20" s="277">
        <v>4537723182.4800005</v>
      </c>
      <c r="K20" s="277">
        <v>4462893797.4699984</v>
      </c>
      <c r="L20" s="277">
        <v>4484894582.0999985</v>
      </c>
      <c r="M20" s="278">
        <v>5489474065.4400063</v>
      </c>
      <c r="N20" s="278">
        <v>4451920166.1200018</v>
      </c>
      <c r="O20" s="278">
        <v>6277623014.920002</v>
      </c>
      <c r="P20" s="278">
        <v>6628128310.9099979</v>
      </c>
      <c r="Q20" s="277">
        <v>61014054128.160011</v>
      </c>
    </row>
    <row r="21" spans="2:17" x14ac:dyDescent="0.25">
      <c r="B21" s="90" t="s">
        <v>82</v>
      </c>
      <c r="C21" s="277">
        <v>2366409922</v>
      </c>
      <c r="D21" s="277">
        <v>2366409922.0000401</v>
      </c>
      <c r="E21" s="277">
        <v>103859047.45999998</v>
      </c>
      <c r="F21" s="277">
        <v>146693731.49999994</v>
      </c>
      <c r="G21" s="277">
        <v>241726242.83999997</v>
      </c>
      <c r="H21" s="277">
        <v>115645815.91999999</v>
      </c>
      <c r="I21" s="277">
        <v>155460088.39999995</v>
      </c>
      <c r="J21" s="277">
        <v>172750209.82000005</v>
      </c>
      <c r="K21" s="277">
        <v>161200964.38999999</v>
      </c>
      <c r="L21" s="277">
        <v>214461889.79999998</v>
      </c>
      <c r="M21" s="278">
        <v>141378381.02999997</v>
      </c>
      <c r="N21" s="278">
        <v>84618773.769999981</v>
      </c>
      <c r="O21" s="278">
        <v>180837921.52999997</v>
      </c>
      <c r="P21" s="278">
        <v>444858312.75999999</v>
      </c>
      <c r="Q21" s="277">
        <v>2163491379.2199993</v>
      </c>
    </row>
    <row r="22" spans="2:17" x14ac:dyDescent="0.25">
      <c r="B22" s="90" t="s">
        <v>83</v>
      </c>
      <c r="C22" s="277">
        <v>1982486468</v>
      </c>
      <c r="D22" s="277">
        <v>2041863209.2500005</v>
      </c>
      <c r="E22" s="277">
        <v>136932983</v>
      </c>
      <c r="F22" s="277">
        <v>157137861.78</v>
      </c>
      <c r="G22" s="277">
        <v>151734261.60999998</v>
      </c>
      <c r="H22" s="277">
        <v>147318177.62999997</v>
      </c>
      <c r="I22" s="277">
        <v>151193201.55999997</v>
      </c>
      <c r="J22" s="277">
        <v>147090361.26999998</v>
      </c>
      <c r="K22" s="277">
        <v>142287032.37</v>
      </c>
      <c r="L22" s="277">
        <v>159442217.91999999</v>
      </c>
      <c r="M22" s="278">
        <v>147503298.36000001</v>
      </c>
      <c r="N22" s="278">
        <v>148886843.57999998</v>
      </c>
      <c r="O22" s="278">
        <v>203248059.53</v>
      </c>
      <c r="P22" s="278">
        <v>295251470.28000009</v>
      </c>
      <c r="Q22" s="277">
        <v>1988025768.8900001</v>
      </c>
    </row>
    <row r="23" spans="2:17" x14ac:dyDescent="0.25">
      <c r="B23" s="90" t="s">
        <v>84</v>
      </c>
      <c r="C23" s="277">
        <v>8401561439.999999</v>
      </c>
      <c r="D23" s="277">
        <v>9308453756.4100037</v>
      </c>
      <c r="E23" s="277">
        <v>519173743.06000024</v>
      </c>
      <c r="F23" s="277">
        <v>678605545.43000078</v>
      </c>
      <c r="G23" s="277">
        <v>888814419.49000096</v>
      </c>
      <c r="H23" s="277">
        <v>1056222481.6200005</v>
      </c>
      <c r="I23" s="277">
        <v>785759204.91999996</v>
      </c>
      <c r="J23" s="277">
        <v>594545481.61000025</v>
      </c>
      <c r="K23" s="277">
        <v>578922522.62999988</v>
      </c>
      <c r="L23" s="277">
        <v>612058635.05000031</v>
      </c>
      <c r="M23" s="278">
        <v>610422937.54000008</v>
      </c>
      <c r="N23" s="278">
        <v>564788341.38000011</v>
      </c>
      <c r="O23" s="278">
        <v>833651879.76999962</v>
      </c>
      <c r="P23" s="278">
        <v>1290691959.6300001</v>
      </c>
      <c r="Q23" s="277">
        <v>9013657152.1300011</v>
      </c>
    </row>
    <row r="24" spans="2:17" x14ac:dyDescent="0.25">
      <c r="B24" s="90" t="s">
        <v>85</v>
      </c>
      <c r="C24" s="277">
        <v>28218420922</v>
      </c>
      <c r="D24" s="277">
        <v>28082564148.140011</v>
      </c>
      <c r="E24" s="277">
        <v>443861660.43999994</v>
      </c>
      <c r="F24" s="277">
        <v>3034018729.0700011</v>
      </c>
      <c r="G24" s="277">
        <v>6125075075.619997</v>
      </c>
      <c r="H24" s="277">
        <v>2794261942.2999992</v>
      </c>
      <c r="I24" s="277">
        <v>2279817188.8600016</v>
      </c>
      <c r="J24" s="277">
        <v>1106360686.4599993</v>
      </c>
      <c r="K24" s="277">
        <v>1583879641.2899995</v>
      </c>
      <c r="L24" s="277">
        <v>1908627018.4099998</v>
      </c>
      <c r="M24" s="278">
        <v>1511393501.6600006</v>
      </c>
      <c r="N24" s="278">
        <v>690611506.39999962</v>
      </c>
      <c r="O24" s="278">
        <v>1734729882.9100008</v>
      </c>
      <c r="P24" s="278">
        <v>3819647909.4000001</v>
      </c>
      <c r="Q24" s="277">
        <v>27032284742.819996</v>
      </c>
    </row>
    <row r="25" spans="2:17" x14ac:dyDescent="0.25">
      <c r="B25" s="90" t="s">
        <v>86</v>
      </c>
      <c r="C25" s="277">
        <v>3564791054</v>
      </c>
      <c r="D25" s="277">
        <v>3683629229.3300033</v>
      </c>
      <c r="E25" s="277">
        <v>203686488.86000007</v>
      </c>
      <c r="F25" s="277">
        <v>368330223.88000011</v>
      </c>
      <c r="G25" s="277">
        <v>249825414.03000006</v>
      </c>
      <c r="H25" s="277">
        <v>363234446.20999998</v>
      </c>
      <c r="I25" s="277">
        <v>251109511.99000004</v>
      </c>
      <c r="J25" s="277">
        <v>243181620.56999999</v>
      </c>
      <c r="K25" s="277">
        <v>365148727.29000002</v>
      </c>
      <c r="L25" s="277">
        <v>198242031.23000002</v>
      </c>
      <c r="M25" s="278">
        <v>303523744.42999995</v>
      </c>
      <c r="N25" s="278">
        <v>369385021.36000007</v>
      </c>
      <c r="O25" s="278">
        <v>379565707.8299998</v>
      </c>
      <c r="P25" s="278">
        <v>338780729.20000023</v>
      </c>
      <c r="Q25" s="277">
        <v>3634013666.8800001</v>
      </c>
    </row>
    <row r="26" spans="2:17" x14ac:dyDescent="0.25">
      <c r="B26" s="90" t="s">
        <v>87</v>
      </c>
      <c r="C26" s="277">
        <v>4450118391</v>
      </c>
      <c r="D26" s="277">
        <v>4836821621.3499975</v>
      </c>
      <c r="E26" s="277">
        <v>470358042.41000003</v>
      </c>
      <c r="F26" s="277">
        <v>307275718.95000005</v>
      </c>
      <c r="G26" s="277">
        <v>422857292.0800001</v>
      </c>
      <c r="H26" s="277">
        <v>371719450.25</v>
      </c>
      <c r="I26" s="277">
        <v>297435536.8300001</v>
      </c>
      <c r="J26" s="277">
        <v>358296976.07999969</v>
      </c>
      <c r="K26" s="277">
        <v>441054825.18999988</v>
      </c>
      <c r="L26" s="277">
        <v>332645093.4400003</v>
      </c>
      <c r="M26" s="278">
        <v>423165136.67000002</v>
      </c>
      <c r="N26" s="278">
        <v>397157796.34999996</v>
      </c>
      <c r="O26" s="278">
        <v>362882993.23000014</v>
      </c>
      <c r="P26" s="278">
        <v>631846061.0999999</v>
      </c>
      <c r="Q26" s="277">
        <v>4816694922.5800009</v>
      </c>
    </row>
    <row r="27" spans="2:17" x14ac:dyDescent="0.25">
      <c r="B27" s="90" t="s">
        <v>97</v>
      </c>
      <c r="C27" s="277">
        <v>4422184573</v>
      </c>
      <c r="D27" s="277">
        <v>4480469398</v>
      </c>
      <c r="E27" s="277">
        <v>301328919</v>
      </c>
      <c r="F27" s="277">
        <v>377557912.44000006</v>
      </c>
      <c r="G27" s="277">
        <v>356479277.23000002</v>
      </c>
      <c r="H27" s="277">
        <v>357019586.14999998</v>
      </c>
      <c r="I27" s="277">
        <v>353236245.95999998</v>
      </c>
      <c r="J27" s="277">
        <v>385554351.58000004</v>
      </c>
      <c r="K27" s="277">
        <v>370737192.34000003</v>
      </c>
      <c r="L27" s="277">
        <v>351179232.89999998</v>
      </c>
      <c r="M27" s="278">
        <v>374293490.80000001</v>
      </c>
      <c r="N27" s="278">
        <v>402030654.75999999</v>
      </c>
      <c r="O27" s="278">
        <v>355505846.19999999</v>
      </c>
      <c r="P27" s="278">
        <v>351176058.75</v>
      </c>
      <c r="Q27" s="277">
        <v>4336098768.1100006</v>
      </c>
    </row>
    <row r="28" spans="2:17" x14ac:dyDescent="0.25">
      <c r="B28" s="90" t="s">
        <v>88</v>
      </c>
      <c r="C28" s="277">
        <v>530032427</v>
      </c>
      <c r="D28" s="277">
        <v>530032427</v>
      </c>
      <c r="E28" s="277">
        <v>15655047.339999998</v>
      </c>
      <c r="F28" s="277">
        <v>35537273.380000003</v>
      </c>
      <c r="G28" s="277">
        <v>40328972.520000018</v>
      </c>
      <c r="H28" s="277">
        <v>31996373.080000009</v>
      </c>
      <c r="I28" s="277">
        <v>31400293.49000001</v>
      </c>
      <c r="J28" s="277">
        <v>37540046.460000016</v>
      </c>
      <c r="K28" s="277">
        <v>27962529.570000008</v>
      </c>
      <c r="L28" s="277">
        <v>37997536.45000001</v>
      </c>
      <c r="M28" s="278">
        <v>25223964.440000005</v>
      </c>
      <c r="N28" s="278">
        <v>32026353.99000001</v>
      </c>
      <c r="O28" s="278">
        <v>36431280.649999991</v>
      </c>
      <c r="P28" s="278">
        <v>82243643.220000014</v>
      </c>
      <c r="Q28" s="277">
        <v>434343314.59000015</v>
      </c>
    </row>
    <row r="29" spans="2:17" x14ac:dyDescent="0.25">
      <c r="B29" s="90" t="s">
        <v>89</v>
      </c>
      <c r="C29" s="277">
        <v>2190366919</v>
      </c>
      <c r="D29" s="277">
        <v>2265366918.9999995</v>
      </c>
      <c r="E29" s="277">
        <v>132026080.04000001</v>
      </c>
      <c r="F29" s="277">
        <v>158184233.17999989</v>
      </c>
      <c r="G29" s="277">
        <v>167337679.73999995</v>
      </c>
      <c r="H29" s="277">
        <v>144525320.00999996</v>
      </c>
      <c r="I29" s="277">
        <v>154506737.51000002</v>
      </c>
      <c r="J29" s="277">
        <v>183819809.32999998</v>
      </c>
      <c r="K29" s="277">
        <v>154345903.40999997</v>
      </c>
      <c r="L29" s="277">
        <v>156658172.61999997</v>
      </c>
      <c r="M29" s="278">
        <v>145078705.91000009</v>
      </c>
      <c r="N29" s="278">
        <v>191941848.64000005</v>
      </c>
      <c r="O29" s="278">
        <v>264849419.58000007</v>
      </c>
      <c r="P29" s="278">
        <v>295514188.9600001</v>
      </c>
      <c r="Q29" s="277">
        <v>2148788098.9299998</v>
      </c>
    </row>
    <row r="30" spans="2:17" x14ac:dyDescent="0.25">
      <c r="B30" s="90" t="s">
        <v>90</v>
      </c>
      <c r="C30" s="277">
        <v>433724702</v>
      </c>
      <c r="D30" s="277">
        <v>433724701.99999988</v>
      </c>
      <c r="E30" s="277">
        <v>22196478.759999998</v>
      </c>
      <c r="F30" s="277">
        <v>38836707.640000001</v>
      </c>
      <c r="G30" s="277">
        <v>41808413.56000001</v>
      </c>
      <c r="H30" s="277">
        <v>32100707.200000003</v>
      </c>
      <c r="I30" s="277">
        <v>32967465.360000007</v>
      </c>
      <c r="J30" s="277">
        <v>35817311.32</v>
      </c>
      <c r="K30" s="277">
        <v>32205295.480000004</v>
      </c>
      <c r="L30" s="277">
        <v>31954251.600000001</v>
      </c>
      <c r="M30" s="278">
        <v>30467302.820000008</v>
      </c>
      <c r="N30" s="278">
        <v>27968920.650000002</v>
      </c>
      <c r="O30" s="278">
        <v>44696994.170000002</v>
      </c>
      <c r="P30" s="278">
        <v>59069502.490000002</v>
      </c>
      <c r="Q30" s="277">
        <v>430089351.05000007</v>
      </c>
    </row>
    <row r="31" spans="2:17" x14ac:dyDescent="0.25">
      <c r="B31" s="90" t="s">
        <v>98</v>
      </c>
      <c r="C31" s="277">
        <v>5683851190</v>
      </c>
      <c r="D31" s="277">
        <v>5800654160.3800001</v>
      </c>
      <c r="E31" s="277">
        <v>210131301.65999997</v>
      </c>
      <c r="F31" s="277">
        <v>431197808.9000001</v>
      </c>
      <c r="G31" s="277">
        <v>621907720.55000007</v>
      </c>
      <c r="H31" s="277">
        <v>371852394.23999995</v>
      </c>
      <c r="I31" s="277">
        <v>394655899.47000015</v>
      </c>
      <c r="J31" s="277">
        <v>314654643.84000009</v>
      </c>
      <c r="K31" s="277">
        <v>281440877.85999995</v>
      </c>
      <c r="L31" s="277">
        <v>322816687.44</v>
      </c>
      <c r="M31" s="278">
        <v>589719673.38000011</v>
      </c>
      <c r="N31" s="278">
        <v>631100171.11999989</v>
      </c>
      <c r="O31" s="278">
        <v>506445480.11999971</v>
      </c>
      <c r="P31" s="278">
        <v>742855159.66999972</v>
      </c>
      <c r="Q31" s="277">
        <v>5418777818.250001</v>
      </c>
    </row>
    <row r="32" spans="2:17" x14ac:dyDescent="0.25">
      <c r="B32" s="90" t="s">
        <v>99</v>
      </c>
      <c r="C32" s="277">
        <v>11814806953</v>
      </c>
      <c r="D32" s="277">
        <v>11885329097.000002</v>
      </c>
      <c r="E32" s="277">
        <v>654983293.79999995</v>
      </c>
      <c r="F32" s="277">
        <v>1110068259.4399998</v>
      </c>
      <c r="G32" s="277">
        <v>963365133.13999975</v>
      </c>
      <c r="H32" s="277">
        <v>894243229.34999979</v>
      </c>
      <c r="I32" s="277">
        <v>954056255.29000044</v>
      </c>
      <c r="J32" s="277">
        <v>972770128.03999949</v>
      </c>
      <c r="K32" s="277">
        <v>908340223.83000016</v>
      </c>
      <c r="L32" s="277">
        <v>928044912.21000028</v>
      </c>
      <c r="M32" s="278">
        <v>940612632.84999967</v>
      </c>
      <c r="N32" s="278">
        <v>910753064.59000027</v>
      </c>
      <c r="O32" s="278">
        <v>959124785.97000039</v>
      </c>
      <c r="P32" s="278">
        <v>1605938776.1800003</v>
      </c>
      <c r="Q32" s="277">
        <v>11802300694.690001</v>
      </c>
    </row>
    <row r="33" spans="1:19" x14ac:dyDescent="0.25">
      <c r="B33" s="90" t="s">
        <v>93</v>
      </c>
      <c r="C33" s="277">
        <v>3052953181</v>
      </c>
      <c r="D33" s="277">
        <v>3531933742.8600001</v>
      </c>
      <c r="E33" s="277">
        <v>82659331.519999996</v>
      </c>
      <c r="F33" s="277">
        <v>165868707.46000004</v>
      </c>
      <c r="G33" s="277">
        <v>210270718.95999992</v>
      </c>
      <c r="H33" s="277">
        <v>145615461.82999998</v>
      </c>
      <c r="I33" s="277">
        <v>159147776.14999992</v>
      </c>
      <c r="J33" s="277">
        <v>144081097.82000011</v>
      </c>
      <c r="K33" s="277">
        <v>132249550.38999997</v>
      </c>
      <c r="L33" s="277">
        <v>157065905.79999989</v>
      </c>
      <c r="M33" s="278">
        <v>135354598.79999989</v>
      </c>
      <c r="N33" s="278">
        <v>350025534.99000025</v>
      </c>
      <c r="O33" s="278">
        <v>218355611.08999997</v>
      </c>
      <c r="P33" s="278">
        <v>884334194.08000171</v>
      </c>
      <c r="Q33" s="277">
        <v>2785028488.8900013</v>
      </c>
    </row>
    <row r="34" spans="1:19" x14ac:dyDescent="0.25">
      <c r="B34" s="90" t="s">
        <v>100</v>
      </c>
      <c r="C34" s="277">
        <v>754975357</v>
      </c>
      <c r="D34" s="277">
        <v>866937201.00000012</v>
      </c>
      <c r="E34" s="277">
        <v>28714984.100000005</v>
      </c>
      <c r="F34" s="277">
        <v>54549809.820000023</v>
      </c>
      <c r="G34" s="277">
        <v>158417251.67999989</v>
      </c>
      <c r="H34" s="277">
        <v>59990481.38000001</v>
      </c>
      <c r="I34" s="277">
        <v>43916243.590000011</v>
      </c>
      <c r="J34" s="277">
        <v>56080599.88000004</v>
      </c>
      <c r="K34" s="277">
        <v>49267785.040000029</v>
      </c>
      <c r="L34" s="277">
        <v>64587945.020000018</v>
      </c>
      <c r="M34" s="278">
        <v>54190323.200000025</v>
      </c>
      <c r="N34" s="278">
        <v>49521908.250000007</v>
      </c>
      <c r="O34" s="278">
        <v>67293110.049999997</v>
      </c>
      <c r="P34" s="278">
        <v>88026748.090000004</v>
      </c>
      <c r="Q34" s="277">
        <v>774557190.10000002</v>
      </c>
    </row>
    <row r="35" spans="1:19" x14ac:dyDescent="0.25">
      <c r="B35" s="90" t="s">
        <v>130</v>
      </c>
      <c r="C35" s="277">
        <v>1266706670</v>
      </c>
      <c r="D35" s="277">
        <v>1266990218.0000002</v>
      </c>
      <c r="E35" s="277">
        <v>70346428.419999987</v>
      </c>
      <c r="F35" s="277">
        <v>79872015.929999992</v>
      </c>
      <c r="G35" s="277">
        <v>90827854.12999998</v>
      </c>
      <c r="H35" s="277">
        <v>76625425.379999995</v>
      </c>
      <c r="I35" s="277">
        <v>85104974.600000009</v>
      </c>
      <c r="J35" s="277">
        <v>85659348.709999993</v>
      </c>
      <c r="K35" s="277">
        <v>73852843.590000004</v>
      </c>
      <c r="L35" s="277">
        <v>81660973.969999969</v>
      </c>
      <c r="M35" s="278">
        <v>79057543.750000045</v>
      </c>
      <c r="N35" s="278">
        <v>80418038.209999979</v>
      </c>
      <c r="O35" s="278">
        <v>118155849.51999995</v>
      </c>
      <c r="P35" s="278">
        <v>118066817.71000002</v>
      </c>
      <c r="Q35" s="277">
        <v>1039648113.92</v>
      </c>
    </row>
    <row r="36" spans="1:19" x14ac:dyDescent="0.25">
      <c r="B36" s="90" t="s">
        <v>101</v>
      </c>
      <c r="C36" s="277">
        <v>97767441076</v>
      </c>
      <c r="D36" s="277">
        <v>97767441076</v>
      </c>
      <c r="E36" s="277">
        <v>12759587237.899998</v>
      </c>
      <c r="F36" s="277">
        <v>5239017630.1600027</v>
      </c>
      <c r="G36" s="277">
        <v>6052302417.1099997</v>
      </c>
      <c r="H36" s="277">
        <v>7487851468.6499996</v>
      </c>
      <c r="I36" s="277">
        <v>3996267790.71</v>
      </c>
      <c r="J36" s="277">
        <v>16207278128.440002</v>
      </c>
      <c r="K36" s="277">
        <v>8659646078.1900024</v>
      </c>
      <c r="L36" s="277">
        <v>7216653016.5599995</v>
      </c>
      <c r="M36" s="278">
        <v>8318159275.5099993</v>
      </c>
      <c r="N36" s="278">
        <v>8248401163.1000013</v>
      </c>
      <c r="O36" s="278">
        <v>5191872574.0300007</v>
      </c>
      <c r="P36" s="278">
        <v>8333815139.8899994</v>
      </c>
      <c r="Q36" s="277">
        <v>97710851920.25</v>
      </c>
    </row>
    <row r="37" spans="1:19" x14ac:dyDescent="0.25">
      <c r="B37" s="90" t="s">
        <v>95</v>
      </c>
      <c r="C37" s="277">
        <v>51700386898</v>
      </c>
      <c r="D37" s="277">
        <v>53890925897.939987</v>
      </c>
      <c r="E37" s="277">
        <v>3292824726.4500003</v>
      </c>
      <c r="F37" s="277">
        <v>7886708189.2800007</v>
      </c>
      <c r="G37" s="277">
        <v>9089233160.9799995</v>
      </c>
      <c r="H37" s="277">
        <v>4478609198.3500004</v>
      </c>
      <c r="I37" s="277">
        <v>2758764924.04</v>
      </c>
      <c r="J37" s="277">
        <v>953454329.92999995</v>
      </c>
      <c r="K37" s="277">
        <v>4716491268.6400003</v>
      </c>
      <c r="L37" s="277">
        <v>5559742967.3199997</v>
      </c>
      <c r="M37" s="278">
        <v>1215113699.1800001</v>
      </c>
      <c r="N37" s="278">
        <v>1690105684.05</v>
      </c>
      <c r="O37" s="278">
        <v>2096128533.3200004</v>
      </c>
      <c r="P37" s="278">
        <v>8684700417.3799973</v>
      </c>
      <c r="Q37" s="277">
        <v>52421877098.919998</v>
      </c>
    </row>
    <row r="38" spans="1:19" x14ac:dyDescent="0.25">
      <c r="B38" s="89" t="s">
        <v>43</v>
      </c>
      <c r="C38" s="275">
        <v>6022202828</v>
      </c>
      <c r="D38" s="275">
        <v>6022202828</v>
      </c>
      <c r="E38" s="275">
        <v>501850230.53000003</v>
      </c>
      <c r="F38" s="275">
        <v>501850230.87</v>
      </c>
      <c r="G38" s="275">
        <v>501850243.59999996</v>
      </c>
      <c r="H38" s="275">
        <v>501850234.99999994</v>
      </c>
      <c r="I38" s="275">
        <v>501850234.99999994</v>
      </c>
      <c r="J38" s="275">
        <v>501850234.99999994</v>
      </c>
      <c r="K38" s="275">
        <v>501850244.49999994</v>
      </c>
      <c r="L38" s="275">
        <v>501850244.49999994</v>
      </c>
      <c r="M38" s="276">
        <v>501850245.99999994</v>
      </c>
      <c r="N38" s="276">
        <v>501850246.99999994</v>
      </c>
      <c r="O38" s="276">
        <v>501850219.99999994</v>
      </c>
      <c r="P38" s="276">
        <v>501850216.00000006</v>
      </c>
      <c r="Q38" s="275">
        <v>6022202827.999999</v>
      </c>
    </row>
    <row r="39" spans="1:19" x14ac:dyDescent="0.25">
      <c r="B39" s="89" t="s">
        <v>44</v>
      </c>
      <c r="C39" s="275">
        <v>7760981913</v>
      </c>
      <c r="D39" s="275">
        <v>7813220985</v>
      </c>
      <c r="E39" s="275">
        <v>254241246</v>
      </c>
      <c r="F39" s="275">
        <v>3465696424</v>
      </c>
      <c r="G39" s="275">
        <v>1030112078.5</v>
      </c>
      <c r="H39" s="275">
        <v>1029241254.9999999</v>
      </c>
      <c r="I39" s="275">
        <v>254241246</v>
      </c>
      <c r="J39" s="275">
        <v>254241246</v>
      </c>
      <c r="K39" s="275">
        <v>254241246</v>
      </c>
      <c r="L39" s="275">
        <v>254241246</v>
      </c>
      <c r="M39" s="276">
        <v>254241246</v>
      </c>
      <c r="N39" s="276">
        <v>254241246</v>
      </c>
      <c r="O39" s="276">
        <v>254241246</v>
      </c>
      <c r="P39" s="276">
        <v>254241247</v>
      </c>
      <c r="Q39" s="275">
        <v>7813220972.4999971</v>
      </c>
    </row>
    <row r="40" spans="1:19" x14ac:dyDescent="0.25">
      <c r="B40" s="89" t="s">
        <v>45</v>
      </c>
      <c r="C40" s="275">
        <v>646248087</v>
      </c>
      <c r="D40" s="275">
        <v>654248087</v>
      </c>
      <c r="E40" s="275">
        <v>53795670.390000157</v>
      </c>
      <c r="F40" s="275">
        <v>53904003.730000161</v>
      </c>
      <c r="G40" s="275">
        <v>53854003.730000161</v>
      </c>
      <c r="H40" s="275">
        <v>53838891.010000162</v>
      </c>
      <c r="I40" s="275">
        <v>53849168.750000164</v>
      </c>
      <c r="J40" s="275">
        <v>49428335.050000116</v>
      </c>
      <c r="K40" s="275">
        <v>53853996.700000145</v>
      </c>
      <c r="L40" s="275">
        <v>53853996.700000145</v>
      </c>
      <c r="M40" s="276">
        <v>53853996.700000145</v>
      </c>
      <c r="N40" s="276">
        <v>52762325.960000113</v>
      </c>
      <c r="O40" s="276">
        <v>53481758.930000082</v>
      </c>
      <c r="P40" s="276">
        <v>62479909.859999999</v>
      </c>
      <c r="Q40" s="275">
        <v>648956057.51000166</v>
      </c>
    </row>
    <row r="41" spans="1:19" x14ac:dyDescent="0.25">
      <c r="B41" s="89" t="s">
        <v>103</v>
      </c>
      <c r="C41" s="275">
        <v>1073000000</v>
      </c>
      <c r="D41" s="275">
        <v>1075595374.9299998</v>
      </c>
      <c r="E41" s="275">
        <v>87220275</v>
      </c>
      <c r="F41" s="275">
        <v>89064165</v>
      </c>
      <c r="G41" s="275">
        <v>90908052</v>
      </c>
      <c r="H41" s="275">
        <v>89064162</v>
      </c>
      <c r="I41" s="275">
        <v>89064162</v>
      </c>
      <c r="J41" s="275">
        <v>89557836.299999997</v>
      </c>
      <c r="K41" s="275">
        <v>88943950.829999998</v>
      </c>
      <c r="L41" s="275">
        <v>88943950</v>
      </c>
      <c r="M41" s="276">
        <v>88943950</v>
      </c>
      <c r="N41" s="276">
        <v>90639491.950000003</v>
      </c>
      <c r="O41" s="276">
        <v>90178293</v>
      </c>
      <c r="P41" s="276">
        <v>91160601.570000008</v>
      </c>
      <c r="Q41" s="275">
        <v>1073688889.6499997</v>
      </c>
    </row>
    <row r="42" spans="1:19" x14ac:dyDescent="0.25">
      <c r="B42" s="89" t="s">
        <v>131</v>
      </c>
      <c r="C42" s="275">
        <v>150000000</v>
      </c>
      <c r="D42" s="275">
        <v>150000000</v>
      </c>
      <c r="E42" s="275">
        <v>12500000</v>
      </c>
      <c r="F42" s="275">
        <v>12500000</v>
      </c>
      <c r="G42" s="275">
        <v>12500000</v>
      </c>
      <c r="H42" s="275">
        <v>12500000</v>
      </c>
      <c r="I42" s="275">
        <v>12500000</v>
      </c>
      <c r="J42" s="275">
        <v>12500000</v>
      </c>
      <c r="K42" s="275">
        <v>12500000</v>
      </c>
      <c r="L42" s="275">
        <v>12500000</v>
      </c>
      <c r="M42" s="276">
        <v>12500000</v>
      </c>
      <c r="N42" s="276">
        <v>12500000</v>
      </c>
      <c r="O42" s="276">
        <v>12500000</v>
      </c>
      <c r="P42" s="276">
        <v>12500000</v>
      </c>
      <c r="Q42" s="275">
        <v>150000000</v>
      </c>
    </row>
    <row r="43" spans="1:19" x14ac:dyDescent="0.25">
      <c r="B43" s="89" t="s">
        <v>104</v>
      </c>
      <c r="C43" s="275">
        <v>500000000</v>
      </c>
      <c r="D43" s="275">
        <v>499999999.99999988</v>
      </c>
      <c r="E43" s="275">
        <v>41666666.670000002</v>
      </c>
      <c r="F43" s="275">
        <v>41666666.670000002</v>
      </c>
      <c r="G43" s="275">
        <v>41666666.670000002</v>
      </c>
      <c r="H43" s="275">
        <v>41666666.670000002</v>
      </c>
      <c r="I43" s="275">
        <v>41666666.670000002</v>
      </c>
      <c r="J43" s="275">
        <v>41666666.670000002</v>
      </c>
      <c r="K43" s="275">
        <v>41666666.670000002</v>
      </c>
      <c r="L43" s="275">
        <v>41666666.670000002</v>
      </c>
      <c r="M43" s="276">
        <v>41666666.670000002</v>
      </c>
      <c r="N43" s="276">
        <v>41666666.25</v>
      </c>
      <c r="O43" s="276">
        <v>41666666.670000002</v>
      </c>
      <c r="P43" s="276">
        <v>41666666.670000002</v>
      </c>
      <c r="Q43" s="275">
        <v>499999999.62</v>
      </c>
    </row>
    <row r="44" spans="1:19" x14ac:dyDescent="0.25">
      <c r="B44" s="170" t="s">
        <v>139</v>
      </c>
      <c r="C44" s="279">
        <v>566191776994</v>
      </c>
      <c r="D44" s="279">
        <v>575084844856.65393</v>
      </c>
      <c r="E44" s="280">
        <v>40193816199.669991</v>
      </c>
      <c r="F44" s="281">
        <v>54149587930.479935</v>
      </c>
      <c r="G44" s="282">
        <v>54651434480.530029</v>
      </c>
      <c r="H44" s="280">
        <v>47200735357.940048</v>
      </c>
      <c r="I44" s="281">
        <v>39999508147.739929</v>
      </c>
      <c r="J44" s="282">
        <v>46783569397.839935</v>
      </c>
      <c r="K44" s="280">
        <v>43220264161.929955</v>
      </c>
      <c r="L44" s="281">
        <v>43043456493.699921</v>
      </c>
      <c r="M44" s="282">
        <v>41301053909.150032</v>
      </c>
      <c r="N44" s="280">
        <v>39014925426.159996</v>
      </c>
      <c r="O44" s="281">
        <v>43720871171.489998</v>
      </c>
      <c r="P44" s="281">
        <v>68716524387.719849</v>
      </c>
      <c r="Q44" s="283">
        <v>561995747064.3501</v>
      </c>
      <c r="S44" s="94"/>
    </row>
    <row r="45" spans="1:19" x14ac:dyDescent="0.25">
      <c r="B45" s="12"/>
      <c r="C45" s="93"/>
      <c r="D45" s="93"/>
      <c r="E45" s="93"/>
      <c r="F45" s="104"/>
      <c r="G45" s="104"/>
      <c r="H45" s="104"/>
      <c r="I45" s="104"/>
      <c r="J45" s="104"/>
      <c r="K45" s="104"/>
      <c r="L45" s="104"/>
      <c r="M45" s="104"/>
      <c r="N45" s="104"/>
      <c r="O45" s="104"/>
      <c r="P45" s="104"/>
      <c r="Q45" s="104"/>
      <c r="S45" s="11"/>
    </row>
    <row r="46" spans="1:19" x14ac:dyDescent="0.25">
      <c r="B46" s="170" t="s">
        <v>49</v>
      </c>
      <c r="C46" s="110"/>
      <c r="D46" s="109"/>
      <c r="E46" s="108"/>
      <c r="F46" s="107"/>
      <c r="G46" s="106"/>
      <c r="H46" s="103"/>
      <c r="I46" s="102"/>
      <c r="J46" s="101"/>
      <c r="K46" s="103"/>
      <c r="L46" s="102"/>
      <c r="M46" s="101"/>
      <c r="N46" s="103"/>
      <c r="O46" s="102"/>
      <c r="P46" s="101"/>
      <c r="Q46" s="105"/>
      <c r="S46" s="11"/>
    </row>
    <row r="47" spans="1:19" x14ac:dyDescent="0.25">
      <c r="A47" s="12"/>
      <c r="B47" s="12" t="s">
        <v>75</v>
      </c>
      <c r="C47" s="278">
        <v>3054559008</v>
      </c>
      <c r="D47" s="278">
        <v>6592652260.5900002</v>
      </c>
      <c r="E47" s="93">
        <v>0</v>
      </c>
      <c r="F47" s="278">
        <v>530292388.33999997</v>
      </c>
      <c r="G47" s="278">
        <v>536260971.75999999</v>
      </c>
      <c r="H47" s="278">
        <v>933856022.51000011</v>
      </c>
      <c r="I47" s="278">
        <v>844637607.55999994</v>
      </c>
      <c r="J47" s="278">
        <v>44922381.07</v>
      </c>
      <c r="K47" s="93">
        <v>0</v>
      </c>
      <c r="L47" s="278">
        <v>29906914.75</v>
      </c>
      <c r="M47" s="278">
        <v>7800000</v>
      </c>
      <c r="N47" s="93">
        <v>0</v>
      </c>
      <c r="O47" s="93">
        <v>0</v>
      </c>
      <c r="P47" s="278">
        <v>3664975974.23</v>
      </c>
      <c r="Q47" s="278">
        <v>6592652260.2200003</v>
      </c>
    </row>
    <row r="48" spans="1:19" x14ac:dyDescent="0.25">
      <c r="A48" s="12"/>
      <c r="B48" s="12" t="s">
        <v>76</v>
      </c>
      <c r="C48" s="278">
        <v>12519501</v>
      </c>
      <c r="D48" s="278">
        <v>12519501</v>
      </c>
      <c r="E48" s="93">
        <v>0</v>
      </c>
      <c r="F48" s="93">
        <v>0</v>
      </c>
      <c r="G48" s="93">
        <v>0</v>
      </c>
      <c r="H48" s="278">
        <v>4920000</v>
      </c>
      <c r="I48" s="93">
        <v>0</v>
      </c>
      <c r="J48" s="93">
        <v>0</v>
      </c>
      <c r="K48" s="93">
        <v>0</v>
      </c>
      <c r="L48" s="93">
        <v>0</v>
      </c>
      <c r="M48" s="278">
        <v>2000000</v>
      </c>
      <c r="N48" s="93">
        <v>0</v>
      </c>
      <c r="O48" s="278">
        <v>600233.69999999995</v>
      </c>
      <c r="P48" s="278">
        <v>526506.07999999996</v>
      </c>
      <c r="Q48" s="278">
        <v>8046739.7800000012</v>
      </c>
    </row>
    <row r="49" spans="1:19" x14ac:dyDescent="0.25">
      <c r="A49" s="12"/>
      <c r="B49" s="12" t="s">
        <v>129</v>
      </c>
      <c r="C49" s="278">
        <v>1796530</v>
      </c>
      <c r="D49" s="278">
        <v>16104081.999999998</v>
      </c>
      <c r="E49" s="93">
        <v>0</v>
      </c>
      <c r="F49" s="93">
        <v>0</v>
      </c>
      <c r="G49" s="93">
        <v>0</v>
      </c>
      <c r="H49" s="278">
        <v>1589726.39</v>
      </c>
      <c r="I49" s="278">
        <v>3386255.99</v>
      </c>
      <c r="J49" s="278">
        <v>1589726.39</v>
      </c>
      <c r="K49" s="278">
        <v>1589726.39</v>
      </c>
      <c r="L49" s="278">
        <v>1589726.39</v>
      </c>
      <c r="M49" s="278">
        <v>1589726.39</v>
      </c>
      <c r="N49" s="278">
        <v>1589726.39</v>
      </c>
      <c r="O49" s="278">
        <v>1589726.39</v>
      </c>
      <c r="P49" s="278">
        <v>1589734.8</v>
      </c>
      <c r="Q49" s="278">
        <v>16104075.519999996</v>
      </c>
      <c r="R49" s="12"/>
      <c r="S49" s="11"/>
    </row>
    <row r="50" spans="1:19" x14ac:dyDescent="0.25">
      <c r="A50" s="12"/>
      <c r="B50" s="12" t="s">
        <v>79</v>
      </c>
      <c r="C50" s="278">
        <v>756000000</v>
      </c>
      <c r="D50" s="278">
        <v>756000000</v>
      </c>
      <c r="E50" s="93">
        <v>0</v>
      </c>
      <c r="F50" s="93">
        <v>0</v>
      </c>
      <c r="G50" s="278">
        <v>386243197.39999998</v>
      </c>
      <c r="H50" s="93">
        <v>0</v>
      </c>
      <c r="I50" s="93">
        <v>0</v>
      </c>
      <c r="J50" s="93">
        <v>0</v>
      </c>
      <c r="K50" s="93">
        <v>0</v>
      </c>
      <c r="L50" s="93">
        <v>0</v>
      </c>
      <c r="M50" s="278">
        <v>369756802.60000002</v>
      </c>
      <c r="N50" s="93">
        <v>0</v>
      </c>
      <c r="O50" s="93">
        <v>0</v>
      </c>
      <c r="P50" s="93">
        <v>0</v>
      </c>
      <c r="Q50" s="278">
        <v>756000000</v>
      </c>
      <c r="R50" s="12"/>
      <c r="S50" s="11"/>
    </row>
    <row r="51" spans="1:19" x14ac:dyDescent="0.25">
      <c r="A51" s="12"/>
      <c r="B51" s="12" t="s">
        <v>81</v>
      </c>
      <c r="C51" s="278">
        <v>2015000000</v>
      </c>
      <c r="D51" s="278">
        <v>2045000000</v>
      </c>
      <c r="E51" s="93">
        <v>0</v>
      </c>
      <c r="F51" s="278">
        <v>1326828029.8800006</v>
      </c>
      <c r="G51" s="278">
        <v>440477876.77999991</v>
      </c>
      <c r="H51" s="278">
        <v>206811507.21000001</v>
      </c>
      <c r="I51" s="278">
        <v>19759363.27</v>
      </c>
      <c r="J51" s="93">
        <v>0</v>
      </c>
      <c r="K51" s="93">
        <v>0</v>
      </c>
      <c r="L51" s="278">
        <v>3246187</v>
      </c>
      <c r="M51" s="93">
        <v>0</v>
      </c>
      <c r="N51" s="93">
        <v>0</v>
      </c>
      <c r="O51" s="278">
        <v>7374711.4900000002</v>
      </c>
      <c r="P51" s="278">
        <v>36686170.530000001</v>
      </c>
      <c r="Q51" s="278">
        <v>2041183846.1600003</v>
      </c>
      <c r="R51" s="12"/>
      <c r="S51" s="11"/>
    </row>
    <row r="52" spans="1:19" x14ac:dyDescent="0.25">
      <c r="A52" s="12"/>
      <c r="B52" s="12" t="s">
        <v>83</v>
      </c>
      <c r="C52" s="93">
        <v>0</v>
      </c>
      <c r="D52" s="93">
        <v>0</v>
      </c>
      <c r="E52" s="93">
        <v>0</v>
      </c>
      <c r="F52" s="93">
        <v>0</v>
      </c>
      <c r="G52" s="93">
        <v>0</v>
      </c>
      <c r="H52" s="93">
        <v>0</v>
      </c>
      <c r="I52" s="93">
        <v>0</v>
      </c>
      <c r="J52" s="93">
        <v>0</v>
      </c>
      <c r="K52" s="93">
        <v>0</v>
      </c>
      <c r="L52" s="93">
        <v>0</v>
      </c>
      <c r="M52" s="93">
        <v>0</v>
      </c>
      <c r="N52" s="93">
        <v>0</v>
      </c>
      <c r="O52" s="93">
        <v>0</v>
      </c>
      <c r="P52" s="93">
        <v>0</v>
      </c>
      <c r="Q52" s="93">
        <v>0</v>
      </c>
      <c r="R52" s="12"/>
      <c r="S52" s="11"/>
    </row>
    <row r="53" spans="1:19" x14ac:dyDescent="0.25">
      <c r="A53" s="12"/>
      <c r="B53" s="12" t="s">
        <v>84</v>
      </c>
      <c r="C53" s="278">
        <v>2157404475</v>
      </c>
      <c r="D53" s="278">
        <v>2029200000</v>
      </c>
      <c r="E53" s="93">
        <v>0</v>
      </c>
      <c r="F53" s="278">
        <v>166666666</v>
      </c>
      <c r="G53" s="278">
        <v>333333332</v>
      </c>
      <c r="H53" s="93">
        <v>0</v>
      </c>
      <c r="I53" s="278">
        <v>333333332</v>
      </c>
      <c r="J53" s="93">
        <v>0</v>
      </c>
      <c r="K53" s="278">
        <v>166666666</v>
      </c>
      <c r="L53" s="278">
        <v>166666666</v>
      </c>
      <c r="M53" s="278">
        <v>333333332</v>
      </c>
      <c r="N53" s="93">
        <v>0</v>
      </c>
      <c r="O53" s="278">
        <v>333333332</v>
      </c>
      <c r="P53" s="278">
        <v>195856070</v>
      </c>
      <c r="Q53" s="278">
        <v>2029189395.9999998</v>
      </c>
      <c r="R53" s="12"/>
      <c r="S53" s="11"/>
    </row>
    <row r="54" spans="1:19" x14ac:dyDescent="0.25">
      <c r="A54" s="12"/>
      <c r="B54" s="12" t="s">
        <v>85</v>
      </c>
      <c r="C54" s="278">
        <v>7944382637</v>
      </c>
      <c r="D54" s="278">
        <v>8533792996.25</v>
      </c>
      <c r="E54" s="93">
        <v>0</v>
      </c>
      <c r="F54" s="278">
        <v>3418055344.1000004</v>
      </c>
      <c r="G54" s="278">
        <v>452232724.56999999</v>
      </c>
      <c r="H54" s="278">
        <v>615767588.91999996</v>
      </c>
      <c r="I54" s="278">
        <v>1569451238.75</v>
      </c>
      <c r="J54" s="278">
        <v>242932437.84999999</v>
      </c>
      <c r="K54" s="93">
        <v>0</v>
      </c>
      <c r="L54" s="278">
        <v>93945862.879999995</v>
      </c>
      <c r="M54" s="278">
        <v>1850663.62</v>
      </c>
      <c r="N54" s="278">
        <v>284657829.20999998</v>
      </c>
      <c r="O54" s="278">
        <v>331126485.76999998</v>
      </c>
      <c r="P54" s="278">
        <v>1523759836.8400002</v>
      </c>
      <c r="Q54" s="278">
        <v>8533780012.5100002</v>
      </c>
      <c r="R54" s="12"/>
      <c r="S54" s="11"/>
    </row>
    <row r="55" spans="1:19" x14ac:dyDescent="0.25">
      <c r="A55" s="12"/>
      <c r="B55" s="12" t="s">
        <v>87</v>
      </c>
      <c r="C55" s="93">
        <v>0</v>
      </c>
      <c r="D55" s="278">
        <v>410543771</v>
      </c>
      <c r="E55" s="93">
        <v>0</v>
      </c>
      <c r="F55" s="93">
        <v>0</v>
      </c>
      <c r="G55" s="93">
        <v>0</v>
      </c>
      <c r="H55" s="93">
        <v>0</v>
      </c>
      <c r="I55" s="93">
        <v>0</v>
      </c>
      <c r="J55" s="93">
        <v>0</v>
      </c>
      <c r="K55" s="93">
        <v>0</v>
      </c>
      <c r="L55" s="93">
        <v>0</v>
      </c>
      <c r="M55" s="93">
        <v>0</v>
      </c>
      <c r="N55" s="93">
        <v>0</v>
      </c>
      <c r="O55" s="278">
        <v>136743771</v>
      </c>
      <c r="P55" s="278">
        <v>273794534.69999999</v>
      </c>
      <c r="Q55" s="278">
        <v>410538305.70000005</v>
      </c>
      <c r="R55" s="12"/>
      <c r="S55" s="11"/>
    </row>
    <row r="56" spans="1:19" x14ac:dyDescent="0.25">
      <c r="A56" s="12"/>
      <c r="B56" s="12" t="s">
        <v>97</v>
      </c>
      <c r="C56" s="278">
        <v>6915000</v>
      </c>
      <c r="D56" s="278">
        <v>6915000</v>
      </c>
      <c r="E56" s="93">
        <v>0</v>
      </c>
      <c r="F56" s="93">
        <v>0</v>
      </c>
      <c r="G56" s="93">
        <v>0</v>
      </c>
      <c r="H56" s="93">
        <v>0</v>
      </c>
      <c r="I56" s="93">
        <v>0</v>
      </c>
      <c r="J56" s="93">
        <v>0</v>
      </c>
      <c r="K56" s="93">
        <v>0</v>
      </c>
      <c r="L56" s="93">
        <v>0</v>
      </c>
      <c r="M56" s="93">
        <v>0</v>
      </c>
      <c r="N56" s="93">
        <v>0</v>
      </c>
      <c r="O56" s="93">
        <v>0</v>
      </c>
      <c r="P56" s="93">
        <v>0</v>
      </c>
      <c r="Q56" s="93">
        <v>0</v>
      </c>
      <c r="R56" s="12"/>
      <c r="S56" s="11"/>
    </row>
    <row r="57" spans="1:19" x14ac:dyDescent="0.25">
      <c r="A57" s="12"/>
      <c r="B57" s="12" t="s">
        <v>98</v>
      </c>
      <c r="C57" s="278">
        <v>3734171</v>
      </c>
      <c r="D57" s="278">
        <v>489565347.16000003</v>
      </c>
      <c r="E57" s="93">
        <v>0</v>
      </c>
      <c r="F57" s="93">
        <v>0</v>
      </c>
      <c r="G57" s="93">
        <v>0</v>
      </c>
      <c r="H57" s="93">
        <v>0</v>
      </c>
      <c r="I57" s="93">
        <v>0</v>
      </c>
      <c r="J57" s="278">
        <v>3734171</v>
      </c>
      <c r="K57" s="93">
        <v>0</v>
      </c>
      <c r="L57" s="93">
        <v>0</v>
      </c>
      <c r="M57" s="93">
        <v>0</v>
      </c>
      <c r="N57" s="93">
        <v>0</v>
      </c>
      <c r="O57" s="93">
        <v>0</v>
      </c>
      <c r="P57" s="278">
        <v>453553721.00999999</v>
      </c>
      <c r="Q57" s="278">
        <v>457287892.00999999</v>
      </c>
      <c r="R57" s="12"/>
      <c r="S57" s="11"/>
    </row>
    <row r="58" spans="1:19" x14ac:dyDescent="0.25">
      <c r="A58" s="12"/>
      <c r="B58" s="12" t="s">
        <v>101</v>
      </c>
      <c r="C58" s="278">
        <v>70555739492</v>
      </c>
      <c r="D58" s="278">
        <v>63551255432.309998</v>
      </c>
      <c r="E58" s="278">
        <v>10346444008.890001</v>
      </c>
      <c r="F58" s="278">
        <v>2828858542.0999994</v>
      </c>
      <c r="G58" s="278">
        <v>5415344319.2299986</v>
      </c>
      <c r="H58" s="278">
        <v>2913587831.7100005</v>
      </c>
      <c r="I58" s="278">
        <v>3482749314.4700003</v>
      </c>
      <c r="J58" s="278">
        <v>6644508252.7799988</v>
      </c>
      <c r="K58" s="278">
        <v>4236074305.6599994</v>
      </c>
      <c r="L58" s="278">
        <v>2637337357.3800001</v>
      </c>
      <c r="M58" s="278">
        <v>4479186817.5899992</v>
      </c>
      <c r="N58" s="278">
        <v>13109921342.600006</v>
      </c>
      <c r="O58" s="278">
        <v>4040193761.2799988</v>
      </c>
      <c r="P58" s="278">
        <v>3417049574.5099998</v>
      </c>
      <c r="Q58" s="278">
        <v>63551255428.199989</v>
      </c>
      <c r="R58" s="12"/>
      <c r="S58" s="11"/>
    </row>
    <row r="59" spans="1:19" x14ac:dyDescent="0.25">
      <c r="B59" s="12" t="s">
        <v>95</v>
      </c>
      <c r="C59" s="278">
        <v>10858207872</v>
      </c>
      <c r="D59" s="278">
        <v>14798123940.690001</v>
      </c>
      <c r="E59" s="278">
        <v>1024201223.9999999</v>
      </c>
      <c r="F59" s="278">
        <v>1021901557.04</v>
      </c>
      <c r="G59" s="278">
        <v>996666174.44000006</v>
      </c>
      <c r="H59" s="278">
        <v>1012082624.05</v>
      </c>
      <c r="I59" s="278">
        <v>997093703.70000005</v>
      </c>
      <c r="J59" s="278">
        <v>1002282940.84</v>
      </c>
      <c r="K59" s="278">
        <v>987548647.05999994</v>
      </c>
      <c r="L59" s="278">
        <v>991696788.95000005</v>
      </c>
      <c r="M59" s="278">
        <v>987451253.72000003</v>
      </c>
      <c r="N59" s="278">
        <v>996980290.13999999</v>
      </c>
      <c r="O59" s="93">
        <v>0</v>
      </c>
      <c r="P59" s="278">
        <v>4775240770.3299999</v>
      </c>
      <c r="Q59" s="278">
        <v>14793145974.27</v>
      </c>
      <c r="S59" s="11"/>
    </row>
    <row r="60" spans="1:19" x14ac:dyDescent="0.25">
      <c r="B60" s="170" t="s">
        <v>132</v>
      </c>
      <c r="C60" s="279">
        <v>97366258686</v>
      </c>
      <c r="D60" s="279">
        <v>99241672331</v>
      </c>
      <c r="E60" s="280">
        <v>11370645232.890001</v>
      </c>
      <c r="F60" s="281">
        <v>9292602527.4599991</v>
      </c>
      <c r="G60" s="282">
        <v>8560558596.1799984</v>
      </c>
      <c r="H60" s="280">
        <v>5688615300.79</v>
      </c>
      <c r="I60" s="281">
        <v>7250410815.7400007</v>
      </c>
      <c r="J60" s="282">
        <v>7939969909.9299984</v>
      </c>
      <c r="K60" s="280">
        <v>5391879345.1099987</v>
      </c>
      <c r="L60" s="281">
        <v>3924389503.3500004</v>
      </c>
      <c r="M60" s="282">
        <v>6182968595.9199991</v>
      </c>
      <c r="N60" s="280">
        <v>14393149188.340006</v>
      </c>
      <c r="O60" s="281">
        <v>4850962021.6299992</v>
      </c>
      <c r="P60" s="282">
        <v>14343032893.030001</v>
      </c>
      <c r="Q60" s="283">
        <v>99189183930.36998</v>
      </c>
      <c r="R60" s="11"/>
    </row>
    <row r="61" spans="1:19" x14ac:dyDescent="0.25">
      <c r="B61" s="12"/>
      <c r="C61" s="93"/>
      <c r="D61" s="93"/>
      <c r="E61" s="104"/>
      <c r="F61" s="104"/>
      <c r="G61" s="104"/>
      <c r="H61" s="104"/>
      <c r="I61" s="104"/>
      <c r="J61" s="104"/>
      <c r="K61" s="104"/>
      <c r="L61" s="104"/>
      <c r="M61" s="104"/>
      <c r="N61" s="104"/>
      <c r="O61" s="104"/>
      <c r="P61" s="104"/>
      <c r="Q61" s="104"/>
      <c r="S61" s="11"/>
    </row>
    <row r="62" spans="1:19" x14ac:dyDescent="0.25">
      <c r="B62" s="170" t="s">
        <v>140</v>
      </c>
      <c r="C62" s="279">
        <v>663558035680</v>
      </c>
      <c r="D62" s="279">
        <v>674326517187.65369</v>
      </c>
      <c r="E62" s="280">
        <v>51564461432.559998</v>
      </c>
      <c r="F62" s="281">
        <v>63442190457.939926</v>
      </c>
      <c r="G62" s="282">
        <v>63211993076.71003</v>
      </c>
      <c r="H62" s="280">
        <v>52889350658.730049</v>
      </c>
      <c r="I62" s="281">
        <v>47249918963.479927</v>
      </c>
      <c r="J62" s="282">
        <v>54723539307.769936</v>
      </c>
      <c r="K62" s="280">
        <v>48612143507.039955</v>
      </c>
      <c r="L62" s="281">
        <v>46967845997.049927</v>
      </c>
      <c r="M62" s="282">
        <v>47484022505.07003</v>
      </c>
      <c r="N62" s="280">
        <v>53408074614.5</v>
      </c>
      <c r="O62" s="281">
        <v>48571833193.119995</v>
      </c>
      <c r="P62" s="282">
        <v>83059557280.749847</v>
      </c>
      <c r="Q62" s="283">
        <v>661184930994.71985</v>
      </c>
    </row>
    <row r="63" spans="1:19" ht="36" x14ac:dyDescent="0.25">
      <c r="B63" s="171" t="s">
        <v>144</v>
      </c>
      <c r="C63" s="100"/>
      <c r="D63" s="99"/>
      <c r="E63" s="31"/>
      <c r="F63" s="31"/>
      <c r="G63" s="31"/>
      <c r="H63" s="31"/>
      <c r="I63" s="31"/>
      <c r="J63" s="31"/>
      <c r="K63" s="31"/>
      <c r="L63" s="31"/>
      <c r="M63" s="31"/>
      <c r="N63" s="31"/>
      <c r="O63" s="31"/>
      <c r="P63" s="31"/>
      <c r="Q63" s="21"/>
      <c r="R63" s="7"/>
    </row>
    <row r="64" spans="1:19" x14ac:dyDescent="0.25">
      <c r="B64" s="6"/>
      <c r="C64" s="98"/>
      <c r="D64" s="98"/>
      <c r="M64" s="11"/>
      <c r="N64" s="11"/>
      <c r="O64" s="11"/>
      <c r="P64" s="11"/>
      <c r="R64" s="11"/>
    </row>
    <row r="65" spans="2:17" x14ac:dyDescent="0.25">
      <c r="B65" s="13"/>
      <c r="C65" s="95"/>
      <c r="D65" s="95"/>
      <c r="E65" s="95"/>
      <c r="F65" s="95"/>
      <c r="G65" s="95"/>
      <c r="H65" s="95"/>
      <c r="I65" s="95"/>
      <c r="J65" s="95"/>
      <c r="K65" s="95"/>
      <c r="L65" s="95"/>
      <c r="M65" s="97"/>
      <c r="N65" s="97"/>
      <c r="O65" s="97"/>
      <c r="P65" s="97"/>
      <c r="Q65" s="96"/>
    </row>
    <row r="66" spans="2:17" x14ac:dyDescent="0.25">
      <c r="B66" s="13"/>
      <c r="C66" s="95"/>
      <c r="D66" s="95"/>
      <c r="E66" s="95"/>
      <c r="F66" s="95"/>
      <c r="G66" s="95"/>
      <c r="H66" s="95"/>
      <c r="I66" s="95"/>
      <c r="J66" s="95"/>
      <c r="K66" s="95"/>
      <c r="L66" s="95"/>
      <c r="M66" s="13"/>
      <c r="N66" s="13"/>
      <c r="O66" s="13"/>
      <c r="P66" s="13"/>
    </row>
    <row r="67" spans="2:17" ht="22.5" customHeight="1" x14ac:dyDescent="0.25">
      <c r="B67" s="13"/>
      <c r="C67" s="95"/>
      <c r="D67" s="95"/>
      <c r="E67" s="95"/>
      <c r="F67" s="95"/>
      <c r="G67" s="95"/>
      <c r="H67" s="95"/>
      <c r="I67" s="95"/>
      <c r="J67" s="95"/>
      <c r="K67" s="95"/>
      <c r="L67" s="95"/>
      <c r="M67" s="85"/>
      <c r="N67" s="85"/>
      <c r="O67" s="85"/>
      <c r="P67" s="85"/>
    </row>
    <row r="68" spans="2:17" x14ac:dyDescent="0.25">
      <c r="E68" s="95"/>
      <c r="F68" s="95"/>
      <c r="G68" s="95"/>
      <c r="H68" s="95"/>
      <c r="I68" s="95"/>
      <c r="J68" s="95"/>
      <c r="K68" s="95"/>
      <c r="L68" s="95"/>
      <c r="M68" s="85"/>
      <c r="N68" s="85"/>
      <c r="O68" s="85"/>
      <c r="P68" s="85"/>
    </row>
    <row r="70" spans="2:17" x14ac:dyDescent="0.25">
      <c r="M70" s="11"/>
      <c r="N70" s="11"/>
      <c r="O70" s="11"/>
      <c r="P70" s="11"/>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AQ80"/>
  <sheetViews>
    <sheetView showGridLines="0" topLeftCell="T31" zoomScale="90" zoomScaleNormal="90" workbookViewId="0">
      <selection activeCell="AQ63" sqref="AQ63"/>
    </sheetView>
  </sheetViews>
  <sheetFormatPr defaultColWidth="15.140625" defaultRowHeight="15" x14ac:dyDescent="0.25"/>
  <cols>
    <col min="1" max="1" width="7.7109375" customWidth="1"/>
    <col min="2" max="2" width="62.140625" customWidth="1"/>
    <col min="3" max="3" width="14.28515625" style="5" customWidth="1"/>
    <col min="4" max="4" width="14.42578125" style="5" customWidth="1"/>
    <col min="5" max="5" width="11.140625" style="5" customWidth="1"/>
    <col min="6" max="6" width="10.7109375" style="5" customWidth="1"/>
    <col min="7" max="7" width="10.85546875" style="5" customWidth="1"/>
    <col min="8" max="8" width="10" style="5" customWidth="1"/>
    <col min="9" max="9" width="11.140625" style="5" customWidth="1"/>
    <col min="10" max="10" width="12.28515625" style="5" customWidth="1"/>
    <col min="11" max="11" width="11.28515625" style="5" customWidth="1"/>
    <col min="12" max="12" width="9.85546875" style="5" customWidth="1"/>
    <col min="13" max="13" width="11.7109375" style="5" customWidth="1"/>
    <col min="14" max="14" width="10" style="5" customWidth="1"/>
    <col min="15" max="15" width="11.7109375" style="5" customWidth="1"/>
    <col min="16" max="16" width="10.85546875" style="5" customWidth="1"/>
    <col min="17" max="17" width="11.42578125" style="16"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30" width="10.4257812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2.42578125" customWidth="1"/>
  </cols>
  <sheetData>
    <row r="2" spans="1:43" ht="28.5" x14ac:dyDescent="0.25">
      <c r="B2" s="341" t="s">
        <v>0</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row>
    <row r="3" spans="1:43" ht="24" customHeight="1" x14ac:dyDescent="0.25">
      <c r="A3" s="2"/>
      <c r="B3" s="343" t="s">
        <v>1</v>
      </c>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row>
    <row r="4" spans="1:43" ht="16.5" customHeight="1" x14ac:dyDescent="0.25">
      <c r="A4" s="2"/>
      <c r="B4" s="345" t="s">
        <v>2</v>
      </c>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row>
    <row r="5" spans="1:43" ht="15" customHeight="1" x14ac:dyDescent="0.25">
      <c r="A5" s="2"/>
      <c r="B5" s="347" t="s">
        <v>3</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row>
    <row r="6" spans="1:43" x14ac:dyDescent="0.25">
      <c r="A6" s="2"/>
      <c r="B6" s="172"/>
      <c r="C6" s="8"/>
      <c r="D6" s="8"/>
      <c r="E6" s="8"/>
      <c r="F6" s="8"/>
      <c r="G6" s="8"/>
      <c r="H6" s="8"/>
      <c r="I6" s="8"/>
      <c r="J6" s="8"/>
      <c r="K6" s="8"/>
      <c r="L6" s="8"/>
      <c r="M6" s="8"/>
      <c r="N6" s="8"/>
      <c r="O6" s="8"/>
      <c r="P6" s="8"/>
      <c r="Q6" s="17"/>
      <c r="R6" s="3"/>
      <c r="S6" s="3"/>
      <c r="T6" s="3"/>
      <c r="U6" s="3"/>
      <c r="V6" s="3"/>
      <c r="W6" s="3"/>
    </row>
    <row r="7" spans="1:43" x14ac:dyDescent="0.25">
      <c r="A7" s="2"/>
      <c r="B7" s="4" t="s">
        <v>145</v>
      </c>
      <c r="C7" s="8"/>
      <c r="D7" s="8"/>
      <c r="R7" s="5"/>
      <c r="W7" s="9"/>
      <c r="AQ7" s="19" t="s">
        <v>5</v>
      </c>
    </row>
    <row r="8" spans="1:43" s="10" customFormat="1" ht="15" customHeight="1" x14ac:dyDescent="0.25">
      <c r="B8" s="335" t="s">
        <v>6</v>
      </c>
      <c r="C8" s="359" t="s">
        <v>138</v>
      </c>
      <c r="D8" s="359" t="s">
        <v>146</v>
      </c>
      <c r="E8" s="352" t="s">
        <v>147</v>
      </c>
      <c r="F8" s="352"/>
      <c r="G8" s="352"/>
      <c r="H8" s="352"/>
      <c r="I8" s="352"/>
      <c r="J8" s="352"/>
      <c r="K8" s="352"/>
      <c r="L8" s="352"/>
      <c r="M8" s="352"/>
      <c r="N8" s="352"/>
      <c r="O8" s="352"/>
      <c r="P8" s="352"/>
      <c r="Q8" s="349"/>
      <c r="R8" s="355" t="s">
        <v>148</v>
      </c>
      <c r="S8" s="355"/>
      <c r="T8" s="355"/>
      <c r="U8" s="355"/>
      <c r="V8" s="355"/>
      <c r="W8" s="355"/>
      <c r="X8" s="355"/>
      <c r="Y8" s="355"/>
      <c r="Z8" s="355"/>
      <c r="AA8" s="355"/>
      <c r="AB8" s="355"/>
      <c r="AC8" s="355"/>
      <c r="AD8" s="356"/>
      <c r="AE8" s="357" t="s">
        <v>149</v>
      </c>
      <c r="AF8" s="357"/>
      <c r="AG8" s="357"/>
      <c r="AH8" s="357"/>
      <c r="AI8" s="357"/>
      <c r="AJ8" s="357"/>
      <c r="AK8" s="357"/>
      <c r="AL8" s="357"/>
      <c r="AM8" s="357"/>
      <c r="AN8" s="357"/>
      <c r="AO8" s="357"/>
      <c r="AP8" s="357"/>
      <c r="AQ8" s="358"/>
    </row>
    <row r="9" spans="1:43" s="10" customFormat="1" ht="24.75" customHeight="1" x14ac:dyDescent="0.25">
      <c r="B9" s="335"/>
      <c r="C9" s="360"/>
      <c r="D9" s="360"/>
      <c r="E9" s="18" t="s">
        <v>10</v>
      </c>
      <c r="F9" s="18" t="s">
        <v>11</v>
      </c>
      <c r="G9" s="18" t="s">
        <v>12</v>
      </c>
      <c r="H9" s="18" t="s">
        <v>13</v>
      </c>
      <c r="I9" s="18" t="s">
        <v>14</v>
      </c>
      <c r="J9" s="18" t="s">
        <v>15</v>
      </c>
      <c r="K9" s="18" t="s">
        <v>16</v>
      </c>
      <c r="L9" s="18" t="s">
        <v>17</v>
      </c>
      <c r="M9" s="18" t="s">
        <v>124</v>
      </c>
      <c r="N9" s="18" t="s">
        <v>19</v>
      </c>
      <c r="O9" s="18" t="s">
        <v>20</v>
      </c>
      <c r="P9" s="18" t="s">
        <v>21</v>
      </c>
      <c r="Q9" s="18" t="s">
        <v>22</v>
      </c>
      <c r="R9" s="120" t="s">
        <v>10</v>
      </c>
      <c r="S9" s="120" t="s">
        <v>11</v>
      </c>
      <c r="T9" s="120" t="s">
        <v>12</v>
      </c>
      <c r="U9" s="120" t="s">
        <v>13</v>
      </c>
      <c r="V9" s="120" t="s">
        <v>14</v>
      </c>
      <c r="W9" s="120" t="s">
        <v>15</v>
      </c>
      <c r="X9" s="120" t="s">
        <v>16</v>
      </c>
      <c r="Y9" s="121" t="s">
        <v>17</v>
      </c>
      <c r="Z9" s="121" t="s">
        <v>124</v>
      </c>
      <c r="AA9" s="121" t="s">
        <v>19</v>
      </c>
      <c r="AB9" s="121" t="s">
        <v>20</v>
      </c>
      <c r="AC9" s="121" t="s">
        <v>21</v>
      </c>
      <c r="AD9" s="120" t="s">
        <v>22</v>
      </c>
      <c r="AE9" s="122" t="s">
        <v>10</v>
      </c>
      <c r="AF9" s="122" t="s">
        <v>11</v>
      </c>
      <c r="AG9" s="122" t="s">
        <v>12</v>
      </c>
      <c r="AH9" s="122" t="s">
        <v>13</v>
      </c>
      <c r="AI9" s="122" t="s">
        <v>14</v>
      </c>
      <c r="AJ9" s="122" t="s">
        <v>15</v>
      </c>
      <c r="AK9" s="122" t="s">
        <v>16</v>
      </c>
      <c r="AL9" s="122" t="s">
        <v>17</v>
      </c>
      <c r="AM9" s="122" t="s">
        <v>124</v>
      </c>
      <c r="AN9" s="122" t="s">
        <v>19</v>
      </c>
      <c r="AO9" s="122" t="s">
        <v>20</v>
      </c>
      <c r="AP9" s="122" t="s">
        <v>21</v>
      </c>
      <c r="AQ9" s="122" t="s">
        <v>22</v>
      </c>
    </row>
    <row r="10" spans="1:43" x14ac:dyDescent="0.25">
      <c r="B10" s="26" t="s">
        <v>125</v>
      </c>
      <c r="C10" s="293">
        <v>6101737170</v>
      </c>
      <c r="D10" s="293">
        <f>D11+D12</f>
        <v>6466737170</v>
      </c>
      <c r="E10" s="293">
        <f>E11+E12</f>
        <v>558477393.74000001</v>
      </c>
      <c r="F10" s="293">
        <f t="shared" ref="F10:Q10" si="0">F11+F12</f>
        <v>508478685.94</v>
      </c>
      <c r="G10" s="293">
        <f t="shared" si="0"/>
        <v>508478049.27000004</v>
      </c>
      <c r="H10" s="293">
        <f t="shared" si="0"/>
        <v>508478049.02000004</v>
      </c>
      <c r="I10" s="293">
        <f t="shared" si="0"/>
        <v>508478049.02000004</v>
      </c>
      <c r="J10" s="293">
        <f t="shared" si="0"/>
        <v>524478045.02000004</v>
      </c>
      <c r="K10" s="293">
        <f t="shared" si="0"/>
        <v>516644718.74000001</v>
      </c>
      <c r="L10" s="293">
        <f t="shared" si="0"/>
        <v>544644715.74000001</v>
      </c>
      <c r="M10" s="293">
        <f t="shared" si="0"/>
        <v>509644712.74000001</v>
      </c>
      <c r="N10" s="293">
        <f t="shared" si="0"/>
        <v>508478051.98000002</v>
      </c>
      <c r="O10" s="293">
        <f t="shared" si="0"/>
        <v>508478053.44999999</v>
      </c>
      <c r="P10" s="293">
        <f t="shared" si="0"/>
        <v>761976741.44000006</v>
      </c>
      <c r="Q10" s="293">
        <f t="shared" si="0"/>
        <v>6466735266.0999994</v>
      </c>
      <c r="R10" s="285">
        <v>0</v>
      </c>
      <c r="S10" s="285">
        <v>0</v>
      </c>
      <c r="T10" s="285">
        <v>0</v>
      </c>
      <c r="U10" s="285">
        <v>0</v>
      </c>
      <c r="V10" s="285">
        <v>0</v>
      </c>
      <c r="W10" s="285">
        <v>0</v>
      </c>
      <c r="X10" s="285">
        <v>0</v>
      </c>
      <c r="Y10" s="285">
        <v>0</v>
      </c>
      <c r="Z10" s="285">
        <v>0</v>
      </c>
      <c r="AA10" s="285">
        <v>0</v>
      </c>
      <c r="AB10" s="285">
        <v>0</v>
      </c>
      <c r="AC10" s="285">
        <v>0</v>
      </c>
      <c r="AD10" s="285">
        <v>0</v>
      </c>
      <c r="AE10" s="268">
        <f>E10+R10</f>
        <v>558477393.74000001</v>
      </c>
      <c r="AF10" s="268">
        <f t="shared" ref="AF10:AQ25" si="1">F10+S10</f>
        <v>508478685.94</v>
      </c>
      <c r="AG10" s="268">
        <f t="shared" si="1"/>
        <v>508478049.27000004</v>
      </c>
      <c r="AH10" s="268">
        <f t="shared" si="1"/>
        <v>508478049.02000004</v>
      </c>
      <c r="AI10" s="268">
        <f t="shared" si="1"/>
        <v>508478049.02000004</v>
      </c>
      <c r="AJ10" s="268">
        <f t="shared" si="1"/>
        <v>524478045.02000004</v>
      </c>
      <c r="AK10" s="268">
        <f t="shared" si="1"/>
        <v>516644718.74000001</v>
      </c>
      <c r="AL10" s="268">
        <f t="shared" si="1"/>
        <v>544644715.74000001</v>
      </c>
      <c r="AM10" s="268">
        <f t="shared" si="1"/>
        <v>509644712.74000001</v>
      </c>
      <c r="AN10" s="268">
        <f t="shared" si="1"/>
        <v>508478051.98000002</v>
      </c>
      <c r="AO10" s="268">
        <f t="shared" si="1"/>
        <v>508478053.44999999</v>
      </c>
      <c r="AP10" s="268">
        <f t="shared" si="1"/>
        <v>761976741.44000006</v>
      </c>
      <c r="AQ10" s="268">
        <f t="shared" si="1"/>
        <v>6466735266.0999994</v>
      </c>
    </row>
    <row r="11" spans="1:43" x14ac:dyDescent="0.25">
      <c r="B11" s="27" t="s">
        <v>126</v>
      </c>
      <c r="C11" s="294">
        <v>2075779124.0000002</v>
      </c>
      <c r="D11" s="294">
        <v>2225779124</v>
      </c>
      <c r="E11" s="294">
        <v>222981595</v>
      </c>
      <c r="F11" s="294">
        <v>172981595</v>
      </c>
      <c r="G11" s="294">
        <v>172981592</v>
      </c>
      <c r="H11" s="294">
        <v>172981595</v>
      </c>
      <c r="I11" s="294">
        <v>172981595</v>
      </c>
      <c r="J11" s="294">
        <v>172981591</v>
      </c>
      <c r="K11" s="294">
        <v>172981595</v>
      </c>
      <c r="L11" s="294">
        <v>172981595</v>
      </c>
      <c r="M11" s="294">
        <v>172981592</v>
      </c>
      <c r="N11" s="294">
        <v>172981595</v>
      </c>
      <c r="O11" s="294">
        <v>172981595</v>
      </c>
      <c r="P11" s="294">
        <v>272981579</v>
      </c>
      <c r="Q11" s="294">
        <v>2225779114</v>
      </c>
      <c r="R11" s="285">
        <v>0</v>
      </c>
      <c r="S11" s="285">
        <v>0</v>
      </c>
      <c r="T11" s="285">
        <v>0</v>
      </c>
      <c r="U11" s="285">
        <v>0</v>
      </c>
      <c r="V11" s="285">
        <v>0</v>
      </c>
      <c r="W11" s="285">
        <v>0</v>
      </c>
      <c r="X11" s="285">
        <v>0</v>
      </c>
      <c r="Y11" s="285">
        <v>0</v>
      </c>
      <c r="Z11" s="285">
        <v>0</v>
      </c>
      <c r="AA11" s="285">
        <v>0</v>
      </c>
      <c r="AB11" s="285">
        <v>0</v>
      </c>
      <c r="AC11" s="285">
        <v>0</v>
      </c>
      <c r="AD11" s="285">
        <v>0</v>
      </c>
      <c r="AE11" s="207">
        <f t="shared" ref="AE11:AO44" si="2">E11+R11</f>
        <v>222981595</v>
      </c>
      <c r="AF11" s="207">
        <f t="shared" si="1"/>
        <v>172981595</v>
      </c>
      <c r="AG11" s="207">
        <f t="shared" si="1"/>
        <v>172981592</v>
      </c>
      <c r="AH11" s="207">
        <f t="shared" si="1"/>
        <v>172981595</v>
      </c>
      <c r="AI11" s="207">
        <f t="shared" si="1"/>
        <v>172981595</v>
      </c>
      <c r="AJ11" s="207">
        <f t="shared" si="1"/>
        <v>172981591</v>
      </c>
      <c r="AK11" s="207">
        <f t="shared" si="1"/>
        <v>172981595</v>
      </c>
      <c r="AL11" s="207">
        <f t="shared" si="1"/>
        <v>172981595</v>
      </c>
      <c r="AM11" s="207">
        <f t="shared" si="1"/>
        <v>172981592</v>
      </c>
      <c r="AN11" s="207">
        <f t="shared" si="1"/>
        <v>172981595</v>
      </c>
      <c r="AO11" s="207">
        <f t="shared" si="1"/>
        <v>172981595</v>
      </c>
      <c r="AP11" s="207">
        <f t="shared" si="1"/>
        <v>272981579</v>
      </c>
      <c r="AQ11" s="207">
        <f t="shared" si="1"/>
        <v>2225779114</v>
      </c>
    </row>
    <row r="12" spans="1:43" x14ac:dyDescent="0.25">
      <c r="B12" s="27" t="s">
        <v>127</v>
      </c>
      <c r="C12" s="294">
        <v>4025958046</v>
      </c>
      <c r="D12" s="294">
        <v>4240958045.9999995</v>
      </c>
      <c r="E12" s="294">
        <v>335495798.74000001</v>
      </c>
      <c r="F12" s="294">
        <v>335497090.94</v>
      </c>
      <c r="G12" s="294">
        <v>335496457.27000004</v>
      </c>
      <c r="H12" s="294">
        <v>335496454.02000004</v>
      </c>
      <c r="I12" s="294">
        <v>335496454.02000004</v>
      </c>
      <c r="J12" s="294">
        <v>351496454.02000004</v>
      </c>
      <c r="K12" s="294">
        <v>343663123.74000001</v>
      </c>
      <c r="L12" s="294">
        <v>371663120.74000001</v>
      </c>
      <c r="M12" s="294">
        <v>336663120.74000001</v>
      </c>
      <c r="N12" s="294">
        <v>335496456.98000002</v>
      </c>
      <c r="O12" s="294">
        <v>335496458.44999999</v>
      </c>
      <c r="P12" s="294">
        <v>488995162.44</v>
      </c>
      <c r="Q12" s="294">
        <v>4240956152.0999994</v>
      </c>
      <c r="R12" s="285">
        <v>0</v>
      </c>
      <c r="S12" s="285">
        <v>0</v>
      </c>
      <c r="T12" s="285">
        <v>0</v>
      </c>
      <c r="U12" s="285">
        <v>0</v>
      </c>
      <c r="V12" s="285">
        <v>0</v>
      </c>
      <c r="W12" s="285">
        <v>0</v>
      </c>
      <c r="X12" s="285">
        <v>0</v>
      </c>
      <c r="Y12" s="285">
        <v>0</v>
      </c>
      <c r="Z12" s="285">
        <v>0</v>
      </c>
      <c r="AA12" s="285">
        <v>0</v>
      </c>
      <c r="AB12" s="285">
        <v>0</v>
      </c>
      <c r="AC12" s="285">
        <v>0</v>
      </c>
      <c r="AD12" s="285">
        <v>0</v>
      </c>
      <c r="AE12" s="207">
        <f t="shared" si="2"/>
        <v>335495798.74000001</v>
      </c>
      <c r="AF12" s="207">
        <f t="shared" si="1"/>
        <v>335497090.94</v>
      </c>
      <c r="AG12" s="207">
        <f t="shared" si="1"/>
        <v>335496457.27000004</v>
      </c>
      <c r="AH12" s="207">
        <f t="shared" si="1"/>
        <v>335496454.02000004</v>
      </c>
      <c r="AI12" s="207">
        <f t="shared" si="1"/>
        <v>335496454.02000004</v>
      </c>
      <c r="AJ12" s="207">
        <f t="shared" si="1"/>
        <v>351496454.02000004</v>
      </c>
      <c r="AK12" s="207">
        <f t="shared" si="1"/>
        <v>343663123.74000001</v>
      </c>
      <c r="AL12" s="207">
        <f t="shared" si="1"/>
        <v>371663120.74000001</v>
      </c>
      <c r="AM12" s="207">
        <f t="shared" si="1"/>
        <v>336663120.74000001</v>
      </c>
      <c r="AN12" s="207">
        <f t="shared" si="1"/>
        <v>335496456.98000002</v>
      </c>
      <c r="AO12" s="207">
        <f t="shared" si="1"/>
        <v>335496458.44999999</v>
      </c>
      <c r="AP12" s="207">
        <f t="shared" si="1"/>
        <v>488995162.44</v>
      </c>
      <c r="AQ12" s="207">
        <f t="shared" si="1"/>
        <v>4240956152.0999994</v>
      </c>
    </row>
    <row r="13" spans="1:43" x14ac:dyDescent="0.25">
      <c r="B13" s="26" t="s">
        <v>128</v>
      </c>
      <c r="C13" s="293">
        <v>605199918576</v>
      </c>
      <c r="D13" s="293">
        <f>SUM(D14:D37)</f>
        <v>620272721564.16992</v>
      </c>
      <c r="E13" s="293">
        <f>SUM(E14:E37)</f>
        <v>42855127819.469994</v>
      </c>
      <c r="F13" s="293">
        <f>SUM(F14:F37)</f>
        <v>46109854449.670006</v>
      </c>
      <c r="G13" s="293">
        <f t="shared" ref="G13:P13" si="3">SUM(G14:G37)</f>
        <v>47224953957.509995</v>
      </c>
      <c r="H13" s="293">
        <f t="shared" si="3"/>
        <v>38854504735.250008</v>
      </c>
      <c r="I13" s="293">
        <f t="shared" si="3"/>
        <v>41393456100.510002</v>
      </c>
      <c r="J13" s="293">
        <f t="shared" si="3"/>
        <v>55596760972.859985</v>
      </c>
      <c r="K13" s="293">
        <f t="shared" si="3"/>
        <v>38828687695.459999</v>
      </c>
      <c r="L13" s="293">
        <f t="shared" si="3"/>
        <v>42478680453.389999</v>
      </c>
      <c r="M13" s="293">
        <f t="shared" si="3"/>
        <v>42755445775.139992</v>
      </c>
      <c r="N13" s="293">
        <f t="shared" si="3"/>
        <v>39321211811.099991</v>
      </c>
      <c r="O13" s="293">
        <f t="shared" si="3"/>
        <v>46692361828.349998</v>
      </c>
      <c r="P13" s="293">
        <f t="shared" si="3"/>
        <v>110530369889.51999</v>
      </c>
      <c r="Q13" s="293">
        <f>SUM(Q14:Q37)</f>
        <v>592641415488.23022</v>
      </c>
      <c r="R13" s="285">
        <f t="shared" ref="R13:AD13" si="4">SUM(R14:R37)</f>
        <v>0</v>
      </c>
      <c r="S13" s="293">
        <f t="shared" si="4"/>
        <v>1040335600.0000001</v>
      </c>
      <c r="T13" s="293">
        <f t="shared" si="4"/>
        <v>2832410347.3200002</v>
      </c>
      <c r="U13" s="293">
        <f t="shared" si="4"/>
        <v>168102480</v>
      </c>
      <c r="V13" s="293">
        <f t="shared" si="4"/>
        <v>508148579.11000001</v>
      </c>
      <c r="W13" s="293">
        <f t="shared" si="4"/>
        <v>515493047.04000002</v>
      </c>
      <c r="X13" s="293">
        <f t="shared" si="4"/>
        <v>110216891.02</v>
      </c>
      <c r="Y13" s="293">
        <f t="shared" si="4"/>
        <v>1161419839.05</v>
      </c>
      <c r="Z13" s="293">
        <f t="shared" si="4"/>
        <v>1713799929</v>
      </c>
      <c r="AA13" s="293">
        <f t="shared" si="4"/>
        <v>950629522.13999999</v>
      </c>
      <c r="AB13" s="293">
        <f t="shared" si="4"/>
        <v>1060521929.5400001</v>
      </c>
      <c r="AC13" s="293">
        <f t="shared" si="4"/>
        <v>1557080100.7</v>
      </c>
      <c r="AD13" s="293">
        <f t="shared" si="4"/>
        <v>11618158264.92</v>
      </c>
      <c r="AE13" s="268">
        <f t="shared" si="2"/>
        <v>42855127819.469994</v>
      </c>
      <c r="AF13" s="268">
        <f t="shared" si="1"/>
        <v>47150190049.670006</v>
      </c>
      <c r="AG13" s="268">
        <f t="shared" si="1"/>
        <v>50057364304.829994</v>
      </c>
      <c r="AH13" s="268">
        <f t="shared" si="1"/>
        <v>39022607215.250008</v>
      </c>
      <c r="AI13" s="268">
        <f t="shared" si="1"/>
        <v>41901604679.620003</v>
      </c>
      <c r="AJ13" s="268">
        <f t="shared" si="1"/>
        <v>56112254019.899986</v>
      </c>
      <c r="AK13" s="268">
        <f t="shared" si="1"/>
        <v>38938904586.479996</v>
      </c>
      <c r="AL13" s="268">
        <f t="shared" si="1"/>
        <v>43640100292.440002</v>
      </c>
      <c r="AM13" s="268">
        <f t="shared" si="1"/>
        <v>44469245704.139992</v>
      </c>
      <c r="AN13" s="268">
        <f t="shared" si="1"/>
        <v>40271841333.23999</v>
      </c>
      <c r="AO13" s="268">
        <f t="shared" si="1"/>
        <v>47752883757.889999</v>
      </c>
      <c r="AP13" s="268">
        <f t="shared" si="1"/>
        <v>112087449990.21999</v>
      </c>
      <c r="AQ13" s="268">
        <f t="shared" si="1"/>
        <v>604259573753.15027</v>
      </c>
    </row>
    <row r="14" spans="1:43" x14ac:dyDescent="0.25">
      <c r="B14" s="27" t="s">
        <v>75</v>
      </c>
      <c r="C14" s="294">
        <v>53536614855</v>
      </c>
      <c r="D14" s="294">
        <v>57483941534.900002</v>
      </c>
      <c r="E14" s="294">
        <v>2094591337.7900002</v>
      </c>
      <c r="F14" s="294">
        <v>3905909516.8299999</v>
      </c>
      <c r="G14" s="294">
        <v>4063587354.0399995</v>
      </c>
      <c r="H14" s="294">
        <v>2880417476.1600003</v>
      </c>
      <c r="I14" s="294">
        <v>3791861021.9599996</v>
      </c>
      <c r="J14" s="294">
        <v>4186777461.3300009</v>
      </c>
      <c r="K14" s="294">
        <v>3735214942.6700006</v>
      </c>
      <c r="L14" s="294">
        <v>4222504420.6600003</v>
      </c>
      <c r="M14" s="294">
        <v>4083272562.7799997</v>
      </c>
      <c r="N14" s="294">
        <v>3519117942.1100001</v>
      </c>
      <c r="O14" s="294">
        <v>4719129815.9100008</v>
      </c>
      <c r="P14" s="294">
        <v>13303961847.51</v>
      </c>
      <c r="Q14" s="294">
        <v>54506345699.750008</v>
      </c>
      <c r="R14" s="285">
        <v>0</v>
      </c>
      <c r="S14" s="285">
        <v>0</v>
      </c>
      <c r="T14" s="285">
        <v>0</v>
      </c>
      <c r="U14" s="285">
        <v>0</v>
      </c>
      <c r="V14" s="285">
        <v>0</v>
      </c>
      <c r="W14" s="285">
        <v>0</v>
      </c>
      <c r="X14" s="285">
        <v>0</v>
      </c>
      <c r="Y14" s="285">
        <v>0</v>
      </c>
      <c r="Z14" s="285">
        <v>0</v>
      </c>
      <c r="AA14" s="285">
        <v>0</v>
      </c>
      <c r="AB14" s="285">
        <v>0</v>
      </c>
      <c r="AC14" s="285">
        <v>0</v>
      </c>
      <c r="AD14" s="285">
        <v>0</v>
      </c>
      <c r="AE14" s="207">
        <f t="shared" si="2"/>
        <v>2094591337.7900002</v>
      </c>
      <c r="AF14" s="207">
        <f t="shared" si="1"/>
        <v>3905909516.8299999</v>
      </c>
      <c r="AG14" s="207">
        <f t="shared" si="1"/>
        <v>4063587354.0399995</v>
      </c>
      <c r="AH14" s="207">
        <f t="shared" si="1"/>
        <v>2880417476.1600003</v>
      </c>
      <c r="AI14" s="207">
        <f t="shared" si="1"/>
        <v>3791861021.9599996</v>
      </c>
      <c r="AJ14" s="207">
        <f t="shared" si="1"/>
        <v>4186777461.3300009</v>
      </c>
      <c r="AK14" s="207">
        <f t="shared" si="1"/>
        <v>3735214942.6700006</v>
      </c>
      <c r="AL14" s="207">
        <f t="shared" si="1"/>
        <v>4222504420.6600003</v>
      </c>
      <c r="AM14" s="207">
        <f t="shared" si="1"/>
        <v>4083272562.7799997</v>
      </c>
      <c r="AN14" s="207">
        <f t="shared" si="1"/>
        <v>3519117942.1100001</v>
      </c>
      <c r="AO14" s="207">
        <f t="shared" si="1"/>
        <v>4719129815.9100008</v>
      </c>
      <c r="AP14" s="207">
        <f t="shared" si="1"/>
        <v>13303961847.51</v>
      </c>
      <c r="AQ14" s="207">
        <f t="shared" si="1"/>
        <v>54506345699.750008</v>
      </c>
    </row>
    <row r="15" spans="1:43" x14ac:dyDescent="0.25">
      <c r="B15" s="27" t="s">
        <v>76</v>
      </c>
      <c r="C15" s="294">
        <v>33030525905.000004</v>
      </c>
      <c r="D15" s="294">
        <v>33583291649.880005</v>
      </c>
      <c r="E15" s="294">
        <v>2316728186.8200002</v>
      </c>
      <c r="F15" s="294">
        <v>2673679337.6399999</v>
      </c>
      <c r="G15" s="294">
        <v>2638701113.4999995</v>
      </c>
      <c r="H15" s="294">
        <v>2593083615.2899995</v>
      </c>
      <c r="I15" s="294">
        <v>2720629986.3100004</v>
      </c>
      <c r="J15" s="294">
        <v>2733510116.1200004</v>
      </c>
      <c r="K15" s="294">
        <v>2627199554.7300005</v>
      </c>
      <c r="L15" s="294">
        <v>2646645865.4300003</v>
      </c>
      <c r="M15" s="294">
        <v>2678029776.7800002</v>
      </c>
      <c r="N15" s="294">
        <v>2621385906.7200003</v>
      </c>
      <c r="O15" s="294">
        <v>3539867798.2999997</v>
      </c>
      <c r="P15" s="294">
        <v>3384472519.8299999</v>
      </c>
      <c r="Q15" s="294">
        <v>33173933777.470005</v>
      </c>
      <c r="R15" s="285">
        <v>0</v>
      </c>
      <c r="S15" s="285">
        <v>0</v>
      </c>
      <c r="T15" s="285">
        <v>0</v>
      </c>
      <c r="U15" s="285">
        <v>0</v>
      </c>
      <c r="V15" s="285">
        <v>0</v>
      </c>
      <c r="W15" s="285">
        <v>0</v>
      </c>
      <c r="X15" s="285">
        <v>0</v>
      </c>
      <c r="Y15" s="285">
        <v>0</v>
      </c>
      <c r="Z15" s="285">
        <v>0</v>
      </c>
      <c r="AA15" s="285">
        <v>0</v>
      </c>
      <c r="AB15" s="285">
        <v>0</v>
      </c>
      <c r="AC15" s="285">
        <v>0</v>
      </c>
      <c r="AD15" s="285">
        <v>0</v>
      </c>
      <c r="AE15" s="207">
        <f t="shared" si="2"/>
        <v>2316728186.8200002</v>
      </c>
      <c r="AF15" s="207">
        <f t="shared" si="1"/>
        <v>2673679337.6399999</v>
      </c>
      <c r="AG15" s="207">
        <f t="shared" si="1"/>
        <v>2638701113.4999995</v>
      </c>
      <c r="AH15" s="207">
        <f t="shared" si="1"/>
        <v>2593083615.2899995</v>
      </c>
      <c r="AI15" s="207">
        <f t="shared" si="1"/>
        <v>2720629986.3100004</v>
      </c>
      <c r="AJ15" s="207">
        <f t="shared" si="1"/>
        <v>2733510116.1200004</v>
      </c>
      <c r="AK15" s="207">
        <f t="shared" si="1"/>
        <v>2627199554.7300005</v>
      </c>
      <c r="AL15" s="207">
        <f t="shared" si="1"/>
        <v>2646645865.4300003</v>
      </c>
      <c r="AM15" s="207">
        <f t="shared" si="1"/>
        <v>2678029776.7800002</v>
      </c>
      <c r="AN15" s="207">
        <f t="shared" si="1"/>
        <v>2621385906.7200003</v>
      </c>
      <c r="AO15" s="207">
        <f t="shared" si="1"/>
        <v>3539867798.2999997</v>
      </c>
      <c r="AP15" s="207">
        <f t="shared" si="1"/>
        <v>3384472519.8299999</v>
      </c>
      <c r="AQ15" s="207">
        <f t="shared" si="1"/>
        <v>33173933777.470005</v>
      </c>
    </row>
    <row r="16" spans="1:43" x14ac:dyDescent="0.25">
      <c r="B16" s="27" t="s">
        <v>129</v>
      </c>
      <c r="C16" s="294">
        <v>23549261446</v>
      </c>
      <c r="D16" s="294">
        <v>26855609206.999996</v>
      </c>
      <c r="E16" s="294">
        <v>1589554579.1900001</v>
      </c>
      <c r="F16" s="294">
        <v>1708752644.7</v>
      </c>
      <c r="G16" s="294">
        <v>1800212568.2099998</v>
      </c>
      <c r="H16" s="294">
        <v>1760152086.28</v>
      </c>
      <c r="I16" s="294">
        <v>1765035596.4399998</v>
      </c>
      <c r="J16" s="294">
        <v>1839612698.3999999</v>
      </c>
      <c r="K16" s="294">
        <v>2064264484.5</v>
      </c>
      <c r="L16" s="294">
        <v>2176275928.73</v>
      </c>
      <c r="M16" s="294">
        <v>2164494872.5</v>
      </c>
      <c r="N16" s="294">
        <v>2212279434.5600004</v>
      </c>
      <c r="O16" s="294">
        <v>2116536515.0100002</v>
      </c>
      <c r="P16" s="294">
        <v>4130928194.2100005</v>
      </c>
      <c r="Q16" s="294">
        <v>25328099602.729996</v>
      </c>
      <c r="R16" s="285">
        <v>0</v>
      </c>
      <c r="S16" s="285">
        <v>0</v>
      </c>
      <c r="T16" s="285">
        <v>0</v>
      </c>
      <c r="U16" s="285">
        <v>0</v>
      </c>
      <c r="V16" s="285">
        <v>0</v>
      </c>
      <c r="W16" s="285">
        <v>0</v>
      </c>
      <c r="X16" s="285">
        <v>0</v>
      </c>
      <c r="Y16" s="285">
        <v>0</v>
      </c>
      <c r="Z16" s="285">
        <v>0</v>
      </c>
      <c r="AA16" s="285">
        <v>0</v>
      </c>
      <c r="AB16" s="285">
        <v>0</v>
      </c>
      <c r="AC16" s="285">
        <v>0</v>
      </c>
      <c r="AD16" s="285">
        <v>0</v>
      </c>
      <c r="AE16" s="207">
        <f t="shared" si="2"/>
        <v>1589554579.1900001</v>
      </c>
      <c r="AF16" s="207">
        <f t="shared" si="1"/>
        <v>1708752644.7</v>
      </c>
      <c r="AG16" s="207">
        <f t="shared" si="1"/>
        <v>1800212568.2099998</v>
      </c>
      <c r="AH16" s="207">
        <f t="shared" si="1"/>
        <v>1760152086.28</v>
      </c>
      <c r="AI16" s="207">
        <f t="shared" si="1"/>
        <v>1765035596.4399998</v>
      </c>
      <c r="AJ16" s="207">
        <f t="shared" si="1"/>
        <v>1839612698.3999999</v>
      </c>
      <c r="AK16" s="207">
        <f t="shared" si="1"/>
        <v>2064264484.5</v>
      </c>
      <c r="AL16" s="207">
        <f t="shared" si="1"/>
        <v>2176275928.73</v>
      </c>
      <c r="AM16" s="207">
        <f t="shared" si="1"/>
        <v>2164494872.5</v>
      </c>
      <c r="AN16" s="207">
        <f t="shared" si="1"/>
        <v>2212279434.5600004</v>
      </c>
      <c r="AO16" s="207">
        <f t="shared" si="1"/>
        <v>2116536515.0100002</v>
      </c>
      <c r="AP16" s="207">
        <f t="shared" si="1"/>
        <v>4130928194.2100005</v>
      </c>
      <c r="AQ16" s="207">
        <f t="shared" si="1"/>
        <v>25328099602.729996</v>
      </c>
    </row>
    <row r="17" spans="2:43" x14ac:dyDescent="0.25">
      <c r="B17" s="27" t="s">
        <v>78</v>
      </c>
      <c r="C17" s="294">
        <v>7641410235</v>
      </c>
      <c r="D17" s="294">
        <v>7649775841</v>
      </c>
      <c r="E17" s="294">
        <v>507956254.81000006</v>
      </c>
      <c r="F17" s="294">
        <v>594054913.04000008</v>
      </c>
      <c r="G17" s="294">
        <v>610598245.19000006</v>
      </c>
      <c r="H17" s="294">
        <v>626655706.94999993</v>
      </c>
      <c r="I17" s="294">
        <v>611762261.31999993</v>
      </c>
      <c r="J17" s="294">
        <v>565760592.00000012</v>
      </c>
      <c r="K17" s="294">
        <v>596439520.87000012</v>
      </c>
      <c r="L17" s="294">
        <v>577107913.89999998</v>
      </c>
      <c r="M17" s="294">
        <v>572161128.06000006</v>
      </c>
      <c r="N17" s="294">
        <v>630265055.60000002</v>
      </c>
      <c r="O17" s="294">
        <v>739144187.24000001</v>
      </c>
      <c r="P17" s="294">
        <v>864008417.84000003</v>
      </c>
      <c r="Q17" s="294">
        <v>7495914196.8200006</v>
      </c>
      <c r="R17" s="285">
        <v>0</v>
      </c>
      <c r="S17" s="285">
        <v>0</v>
      </c>
      <c r="T17" s="285">
        <v>0</v>
      </c>
      <c r="U17" s="285">
        <v>0</v>
      </c>
      <c r="V17" s="285">
        <v>0</v>
      </c>
      <c r="W17" s="285">
        <v>0</v>
      </c>
      <c r="X17" s="285">
        <v>0</v>
      </c>
      <c r="Y17" s="285">
        <v>0</v>
      </c>
      <c r="Z17" s="285">
        <v>0</v>
      </c>
      <c r="AA17" s="285">
        <v>0</v>
      </c>
      <c r="AB17" s="285">
        <v>0</v>
      </c>
      <c r="AC17" s="285">
        <v>0</v>
      </c>
      <c r="AD17" s="285">
        <v>0</v>
      </c>
      <c r="AE17" s="207">
        <f t="shared" si="2"/>
        <v>507956254.81000006</v>
      </c>
      <c r="AF17" s="207">
        <f t="shared" si="1"/>
        <v>594054913.04000008</v>
      </c>
      <c r="AG17" s="207">
        <f t="shared" si="1"/>
        <v>610598245.19000006</v>
      </c>
      <c r="AH17" s="207">
        <f t="shared" si="1"/>
        <v>626655706.94999993</v>
      </c>
      <c r="AI17" s="207">
        <f t="shared" si="1"/>
        <v>611762261.31999993</v>
      </c>
      <c r="AJ17" s="207">
        <f t="shared" si="1"/>
        <v>565760592.00000012</v>
      </c>
      <c r="AK17" s="207">
        <f t="shared" si="1"/>
        <v>596439520.87000012</v>
      </c>
      <c r="AL17" s="207">
        <f t="shared" si="1"/>
        <v>577107913.89999998</v>
      </c>
      <c r="AM17" s="207">
        <f t="shared" si="1"/>
        <v>572161128.06000006</v>
      </c>
      <c r="AN17" s="207">
        <f t="shared" si="1"/>
        <v>630265055.60000002</v>
      </c>
      <c r="AO17" s="207">
        <f t="shared" si="1"/>
        <v>739144187.24000001</v>
      </c>
      <c r="AP17" s="207">
        <f t="shared" si="1"/>
        <v>864008417.84000003</v>
      </c>
      <c r="AQ17" s="207">
        <f t="shared" si="1"/>
        <v>7495914196.8200006</v>
      </c>
    </row>
    <row r="18" spans="2:43" x14ac:dyDescent="0.25">
      <c r="B18" s="27" t="s">
        <v>79</v>
      </c>
      <c r="C18" s="294">
        <v>15301000336</v>
      </c>
      <c r="D18" s="294">
        <v>15627851619</v>
      </c>
      <c r="E18" s="294">
        <v>975242799.41999996</v>
      </c>
      <c r="F18" s="294">
        <v>1179377890.8099999</v>
      </c>
      <c r="G18" s="294">
        <v>949745673.36000001</v>
      </c>
      <c r="H18" s="294">
        <v>1115462188.8500004</v>
      </c>
      <c r="I18" s="294">
        <v>1088637074.2399998</v>
      </c>
      <c r="J18" s="294">
        <v>1058243954.34</v>
      </c>
      <c r="K18" s="294">
        <v>1124760545.2</v>
      </c>
      <c r="L18" s="294">
        <v>1173224614.6800001</v>
      </c>
      <c r="M18" s="294">
        <v>1276265780.6199999</v>
      </c>
      <c r="N18" s="294">
        <v>1255781198.24</v>
      </c>
      <c r="O18" s="294">
        <v>1500149202.3499999</v>
      </c>
      <c r="P18" s="294">
        <v>2401388562.8299994</v>
      </c>
      <c r="Q18" s="294">
        <v>15098279484.940001</v>
      </c>
      <c r="R18" s="285">
        <v>0</v>
      </c>
      <c r="S18" s="285">
        <v>0</v>
      </c>
      <c r="T18" s="285">
        <v>0</v>
      </c>
      <c r="U18" s="285">
        <v>0</v>
      </c>
      <c r="V18" s="285">
        <v>0</v>
      </c>
      <c r="W18" s="285">
        <v>0</v>
      </c>
      <c r="X18" s="285">
        <v>0</v>
      </c>
      <c r="Y18" s="285">
        <v>0</v>
      </c>
      <c r="Z18" s="285">
        <v>0</v>
      </c>
      <c r="AA18" s="285">
        <v>0</v>
      </c>
      <c r="AB18" s="285">
        <v>0</v>
      </c>
      <c r="AC18" s="285">
        <v>0</v>
      </c>
      <c r="AD18" s="285">
        <v>0</v>
      </c>
      <c r="AE18" s="207">
        <f t="shared" si="2"/>
        <v>975242799.41999996</v>
      </c>
      <c r="AF18" s="207">
        <f t="shared" si="1"/>
        <v>1179377890.8099999</v>
      </c>
      <c r="AG18" s="207">
        <f t="shared" si="1"/>
        <v>949745673.36000001</v>
      </c>
      <c r="AH18" s="207">
        <f t="shared" si="1"/>
        <v>1115462188.8500004</v>
      </c>
      <c r="AI18" s="207">
        <f t="shared" si="1"/>
        <v>1088637074.2399998</v>
      </c>
      <c r="AJ18" s="207">
        <f t="shared" si="1"/>
        <v>1058243954.34</v>
      </c>
      <c r="AK18" s="207">
        <f t="shared" si="1"/>
        <v>1124760545.2</v>
      </c>
      <c r="AL18" s="207">
        <f t="shared" si="1"/>
        <v>1173224614.6800001</v>
      </c>
      <c r="AM18" s="207">
        <f t="shared" si="1"/>
        <v>1276265780.6199999</v>
      </c>
      <c r="AN18" s="207">
        <f t="shared" si="1"/>
        <v>1255781198.24</v>
      </c>
      <c r="AO18" s="207">
        <f t="shared" si="1"/>
        <v>1500149202.3499999</v>
      </c>
      <c r="AP18" s="207">
        <f t="shared" si="1"/>
        <v>2401388562.8299994</v>
      </c>
      <c r="AQ18" s="207">
        <f t="shared" si="1"/>
        <v>15098279484.940001</v>
      </c>
    </row>
    <row r="19" spans="2:43" x14ac:dyDescent="0.25">
      <c r="B19" s="27" t="s">
        <v>80</v>
      </c>
      <c r="C19" s="294">
        <v>142999120000</v>
      </c>
      <c r="D19" s="294">
        <v>143008819644.36996</v>
      </c>
      <c r="E19" s="294">
        <v>9425403997.0799999</v>
      </c>
      <c r="F19" s="294">
        <v>11521881283.410002</v>
      </c>
      <c r="G19" s="294">
        <v>12309866436.499998</v>
      </c>
      <c r="H19" s="294">
        <v>9392005870.6399994</v>
      </c>
      <c r="I19" s="294">
        <v>10787665184.08</v>
      </c>
      <c r="J19" s="294">
        <v>11770758914.419998</v>
      </c>
      <c r="K19" s="294">
        <v>10228134096.970001</v>
      </c>
      <c r="L19" s="294">
        <v>12120467457.810001</v>
      </c>
      <c r="M19" s="294">
        <v>10425562955.539997</v>
      </c>
      <c r="N19" s="294">
        <v>10443076626.300001</v>
      </c>
      <c r="O19" s="294">
        <v>12042274782.85</v>
      </c>
      <c r="P19" s="294">
        <v>21719892813.329998</v>
      </c>
      <c r="Q19" s="294">
        <v>142186990418.92999</v>
      </c>
      <c r="R19" s="285">
        <v>0</v>
      </c>
      <c r="S19" s="285">
        <v>0</v>
      </c>
      <c r="T19" s="285">
        <v>0</v>
      </c>
      <c r="U19" s="285">
        <v>0</v>
      </c>
      <c r="V19" s="285">
        <v>0</v>
      </c>
      <c r="W19" s="285">
        <v>0</v>
      </c>
      <c r="X19" s="285">
        <v>0</v>
      </c>
      <c r="Y19" s="285">
        <v>0</v>
      </c>
      <c r="Z19" s="285">
        <v>0</v>
      </c>
      <c r="AA19" s="285">
        <v>0</v>
      </c>
      <c r="AB19" s="285">
        <v>0</v>
      </c>
      <c r="AC19" s="285">
        <v>0</v>
      </c>
      <c r="AD19" s="285">
        <v>0</v>
      </c>
      <c r="AE19" s="207">
        <f t="shared" si="2"/>
        <v>9425403997.0799999</v>
      </c>
      <c r="AF19" s="207">
        <f t="shared" si="1"/>
        <v>11521881283.410002</v>
      </c>
      <c r="AG19" s="207">
        <f t="shared" si="1"/>
        <v>12309866436.499998</v>
      </c>
      <c r="AH19" s="207">
        <f t="shared" si="1"/>
        <v>9392005870.6399994</v>
      </c>
      <c r="AI19" s="207">
        <f t="shared" si="1"/>
        <v>10787665184.08</v>
      </c>
      <c r="AJ19" s="207">
        <f t="shared" si="1"/>
        <v>11770758914.419998</v>
      </c>
      <c r="AK19" s="207">
        <f t="shared" si="1"/>
        <v>10228134096.970001</v>
      </c>
      <c r="AL19" s="207">
        <f t="shared" si="1"/>
        <v>12120467457.810001</v>
      </c>
      <c r="AM19" s="207">
        <f t="shared" si="1"/>
        <v>10425562955.539997</v>
      </c>
      <c r="AN19" s="207">
        <f t="shared" si="1"/>
        <v>10443076626.300001</v>
      </c>
      <c r="AO19" s="207">
        <f t="shared" si="1"/>
        <v>12042274782.85</v>
      </c>
      <c r="AP19" s="207">
        <f t="shared" si="1"/>
        <v>21719892813.329998</v>
      </c>
      <c r="AQ19" s="207">
        <f t="shared" si="1"/>
        <v>142186990418.92999</v>
      </c>
    </row>
    <row r="20" spans="2:43" x14ac:dyDescent="0.25">
      <c r="B20" s="27" t="s">
        <v>81</v>
      </c>
      <c r="C20" s="294">
        <v>75836653664</v>
      </c>
      <c r="D20" s="294">
        <v>72825488093.209991</v>
      </c>
      <c r="E20" s="294">
        <v>3497312670.9400001</v>
      </c>
      <c r="F20" s="294">
        <v>6160949772.920001</v>
      </c>
      <c r="G20" s="294">
        <v>5726215686.8700008</v>
      </c>
      <c r="H20" s="294">
        <v>4937406539.2600002</v>
      </c>
      <c r="I20" s="294">
        <v>5555178662.9100018</v>
      </c>
      <c r="J20" s="294">
        <v>5424953111.4400005</v>
      </c>
      <c r="K20" s="294">
        <v>4756469821.4099998</v>
      </c>
      <c r="L20" s="294">
        <v>5571472430.2300005</v>
      </c>
      <c r="M20" s="294">
        <v>5695408994.4400005</v>
      </c>
      <c r="N20" s="294">
        <v>5093751698.1400013</v>
      </c>
      <c r="O20" s="294">
        <v>7953391673.7900009</v>
      </c>
      <c r="P20" s="294">
        <v>10879534719.399998</v>
      </c>
      <c r="Q20" s="294">
        <v>71252045781.75</v>
      </c>
      <c r="R20" s="285">
        <v>0</v>
      </c>
      <c r="S20" s="285">
        <v>0</v>
      </c>
      <c r="T20" s="285">
        <v>0</v>
      </c>
      <c r="U20" s="285">
        <v>0</v>
      </c>
      <c r="V20" s="285">
        <v>0</v>
      </c>
      <c r="W20" s="285">
        <v>0</v>
      </c>
      <c r="X20" s="285">
        <v>0</v>
      </c>
      <c r="Y20" s="285">
        <v>0</v>
      </c>
      <c r="Z20" s="285">
        <v>0</v>
      </c>
      <c r="AA20" s="285">
        <v>0</v>
      </c>
      <c r="AB20" s="285">
        <v>0</v>
      </c>
      <c r="AC20" s="285">
        <v>0</v>
      </c>
      <c r="AD20" s="285">
        <v>0</v>
      </c>
      <c r="AE20" s="207">
        <f t="shared" si="2"/>
        <v>3497312670.9400001</v>
      </c>
      <c r="AF20" s="207">
        <f t="shared" si="1"/>
        <v>6160949772.920001</v>
      </c>
      <c r="AG20" s="207">
        <f t="shared" si="1"/>
        <v>5726215686.8700008</v>
      </c>
      <c r="AH20" s="207">
        <f t="shared" si="1"/>
        <v>4937406539.2600002</v>
      </c>
      <c r="AI20" s="207">
        <f t="shared" si="1"/>
        <v>5555178662.9100018</v>
      </c>
      <c r="AJ20" s="207">
        <f t="shared" si="1"/>
        <v>5424953111.4400005</v>
      </c>
      <c r="AK20" s="207">
        <f t="shared" si="1"/>
        <v>4756469821.4099998</v>
      </c>
      <c r="AL20" s="207">
        <f t="shared" si="1"/>
        <v>5571472430.2300005</v>
      </c>
      <c r="AM20" s="207">
        <f t="shared" si="1"/>
        <v>5695408994.4400005</v>
      </c>
      <c r="AN20" s="207">
        <f t="shared" si="1"/>
        <v>5093751698.1400013</v>
      </c>
      <c r="AO20" s="207">
        <f t="shared" si="1"/>
        <v>7953391673.7900009</v>
      </c>
      <c r="AP20" s="207">
        <f t="shared" si="1"/>
        <v>10879534719.399998</v>
      </c>
      <c r="AQ20" s="207">
        <f t="shared" si="1"/>
        <v>71252045781.75</v>
      </c>
    </row>
    <row r="21" spans="2:43" x14ac:dyDescent="0.25">
      <c r="B21" s="27" t="s">
        <v>82</v>
      </c>
      <c r="C21" s="294">
        <v>2402109089</v>
      </c>
      <c r="D21" s="294">
        <v>2463626587</v>
      </c>
      <c r="E21" s="294">
        <v>77786997.409999996</v>
      </c>
      <c r="F21" s="294">
        <v>186597280.37</v>
      </c>
      <c r="G21" s="294">
        <v>240751584.15999997</v>
      </c>
      <c r="H21" s="294">
        <v>137401343.90000001</v>
      </c>
      <c r="I21" s="294">
        <v>144944992.67999998</v>
      </c>
      <c r="J21" s="294">
        <v>303216722.92000002</v>
      </c>
      <c r="K21" s="294">
        <v>92385960.030000001</v>
      </c>
      <c r="L21" s="294">
        <v>157415355.78999996</v>
      </c>
      <c r="M21" s="294">
        <v>265570762.70999995</v>
      </c>
      <c r="N21" s="294">
        <v>110402266.19000001</v>
      </c>
      <c r="O21" s="294">
        <v>194745890.66999999</v>
      </c>
      <c r="P21" s="294">
        <v>385045406.80999994</v>
      </c>
      <c r="Q21" s="294">
        <v>2296264563.6399999</v>
      </c>
      <c r="R21" s="285">
        <v>0</v>
      </c>
      <c r="S21" s="285">
        <v>0</v>
      </c>
      <c r="T21" s="285">
        <v>0</v>
      </c>
      <c r="U21" s="285">
        <v>0</v>
      </c>
      <c r="V21" s="285">
        <v>0</v>
      </c>
      <c r="W21" s="285">
        <v>0</v>
      </c>
      <c r="X21" s="285">
        <v>0</v>
      </c>
      <c r="Y21" s="285">
        <v>0</v>
      </c>
      <c r="Z21" s="285">
        <v>0</v>
      </c>
      <c r="AA21" s="285">
        <v>0</v>
      </c>
      <c r="AB21" s="285">
        <v>0</v>
      </c>
      <c r="AC21" s="285">
        <v>0</v>
      </c>
      <c r="AD21" s="285">
        <v>0</v>
      </c>
      <c r="AE21" s="207">
        <f t="shared" si="2"/>
        <v>77786997.409999996</v>
      </c>
      <c r="AF21" s="207">
        <f t="shared" si="1"/>
        <v>186597280.37</v>
      </c>
      <c r="AG21" s="207">
        <f t="shared" si="1"/>
        <v>240751584.15999997</v>
      </c>
      <c r="AH21" s="207">
        <f t="shared" si="1"/>
        <v>137401343.90000001</v>
      </c>
      <c r="AI21" s="207">
        <f t="shared" si="1"/>
        <v>144944992.67999998</v>
      </c>
      <c r="AJ21" s="207">
        <f t="shared" si="1"/>
        <v>303216722.92000002</v>
      </c>
      <c r="AK21" s="207">
        <f t="shared" si="1"/>
        <v>92385960.030000001</v>
      </c>
      <c r="AL21" s="207">
        <f t="shared" si="1"/>
        <v>157415355.78999996</v>
      </c>
      <c r="AM21" s="207">
        <f t="shared" si="1"/>
        <v>265570762.70999995</v>
      </c>
      <c r="AN21" s="207">
        <f t="shared" si="1"/>
        <v>110402266.19000001</v>
      </c>
      <c r="AO21" s="207">
        <f t="shared" si="1"/>
        <v>194745890.66999999</v>
      </c>
      <c r="AP21" s="207">
        <f t="shared" si="1"/>
        <v>385045406.80999994</v>
      </c>
      <c r="AQ21" s="207">
        <f t="shared" si="1"/>
        <v>2296264563.6399999</v>
      </c>
    </row>
    <row r="22" spans="2:43" x14ac:dyDescent="0.25">
      <c r="B22" s="27" t="s">
        <v>83</v>
      </c>
      <c r="C22" s="294">
        <v>2074108636</v>
      </c>
      <c r="D22" s="294">
        <v>2129983139</v>
      </c>
      <c r="E22" s="294">
        <v>147501844.34</v>
      </c>
      <c r="F22" s="294">
        <v>169493734.66</v>
      </c>
      <c r="G22" s="294">
        <v>169987507.80000001</v>
      </c>
      <c r="H22" s="294">
        <v>153782852.08999997</v>
      </c>
      <c r="I22" s="294">
        <v>182485985.03</v>
      </c>
      <c r="J22" s="294">
        <v>164667735.09999996</v>
      </c>
      <c r="K22" s="294">
        <v>148541764.32999995</v>
      </c>
      <c r="L22" s="294">
        <v>154208862.32999998</v>
      </c>
      <c r="M22" s="294">
        <v>173166305.33000001</v>
      </c>
      <c r="N22" s="294">
        <v>157019618.83999997</v>
      </c>
      <c r="O22" s="294">
        <v>220736165.15000001</v>
      </c>
      <c r="P22" s="294">
        <v>283389776.94999999</v>
      </c>
      <c r="Q22" s="294">
        <v>2124982151.9499996</v>
      </c>
      <c r="R22" s="285">
        <v>0</v>
      </c>
      <c r="S22" s="285">
        <v>0</v>
      </c>
      <c r="T22" s="285">
        <v>0</v>
      </c>
      <c r="U22" s="285">
        <v>0</v>
      </c>
      <c r="V22" s="285">
        <v>0</v>
      </c>
      <c r="W22" s="285">
        <v>0</v>
      </c>
      <c r="X22" s="285">
        <v>0</v>
      </c>
      <c r="Y22" s="285">
        <v>0</v>
      </c>
      <c r="Z22" s="285">
        <v>0</v>
      </c>
      <c r="AA22" s="285">
        <v>0</v>
      </c>
      <c r="AB22" s="285">
        <v>0</v>
      </c>
      <c r="AC22" s="285">
        <v>0</v>
      </c>
      <c r="AD22" s="285">
        <v>0</v>
      </c>
      <c r="AE22" s="207">
        <f t="shared" si="2"/>
        <v>147501844.34</v>
      </c>
      <c r="AF22" s="207">
        <f t="shared" si="1"/>
        <v>169493734.66</v>
      </c>
      <c r="AG22" s="207">
        <f t="shared" si="1"/>
        <v>169987507.80000001</v>
      </c>
      <c r="AH22" s="207">
        <f t="shared" si="1"/>
        <v>153782852.08999997</v>
      </c>
      <c r="AI22" s="207">
        <f t="shared" si="1"/>
        <v>182485985.03</v>
      </c>
      <c r="AJ22" s="207">
        <f t="shared" si="1"/>
        <v>164667735.09999996</v>
      </c>
      <c r="AK22" s="207">
        <f t="shared" si="1"/>
        <v>148541764.32999995</v>
      </c>
      <c r="AL22" s="207">
        <f t="shared" si="1"/>
        <v>154208862.32999998</v>
      </c>
      <c r="AM22" s="207">
        <f t="shared" si="1"/>
        <v>173166305.33000001</v>
      </c>
      <c r="AN22" s="207">
        <f t="shared" si="1"/>
        <v>157019618.83999997</v>
      </c>
      <c r="AO22" s="207">
        <f t="shared" si="1"/>
        <v>220736165.15000001</v>
      </c>
      <c r="AP22" s="207">
        <f t="shared" si="1"/>
        <v>283389776.94999999</v>
      </c>
      <c r="AQ22" s="207">
        <f t="shared" si="1"/>
        <v>2124982151.9499996</v>
      </c>
    </row>
    <row r="23" spans="2:43" x14ac:dyDescent="0.25">
      <c r="B23" s="27" t="s">
        <v>84</v>
      </c>
      <c r="C23" s="294">
        <v>9102344206</v>
      </c>
      <c r="D23" s="294">
        <v>10848054059</v>
      </c>
      <c r="E23" s="294">
        <v>582602167.18999994</v>
      </c>
      <c r="F23" s="294">
        <v>588746355.5</v>
      </c>
      <c r="G23" s="294">
        <v>795269050.59000003</v>
      </c>
      <c r="H23" s="294">
        <v>591957826.63000011</v>
      </c>
      <c r="I23" s="294">
        <v>700339931.18000007</v>
      </c>
      <c r="J23" s="294">
        <v>660739491.56999993</v>
      </c>
      <c r="K23" s="294">
        <v>620541954.04000008</v>
      </c>
      <c r="L23" s="294">
        <v>705118985.73000002</v>
      </c>
      <c r="M23" s="294">
        <v>798304884.87</v>
      </c>
      <c r="N23" s="294">
        <v>652211379.15999997</v>
      </c>
      <c r="O23" s="294">
        <v>1085080718.4300001</v>
      </c>
      <c r="P23" s="294">
        <v>1468744467.6099999</v>
      </c>
      <c r="Q23" s="294">
        <v>9249657212.5</v>
      </c>
      <c r="R23" s="285">
        <v>0</v>
      </c>
      <c r="S23" s="284">
        <v>0</v>
      </c>
      <c r="T23" s="207">
        <v>77562939.319999993</v>
      </c>
      <c r="U23" s="285">
        <v>0</v>
      </c>
      <c r="V23" s="207">
        <v>143421011.28</v>
      </c>
      <c r="W23" s="207">
        <v>28972230.75</v>
      </c>
      <c r="X23" s="207">
        <v>94817573.280000001</v>
      </c>
      <c r="Y23" s="207">
        <v>22220528.989999998</v>
      </c>
      <c r="Z23" s="207">
        <v>81281695.879999995</v>
      </c>
      <c r="AA23" s="207">
        <v>32533323.469999999</v>
      </c>
      <c r="AB23" s="207">
        <v>33444620.110000003</v>
      </c>
      <c r="AC23" s="207">
        <v>6036934.7300000004</v>
      </c>
      <c r="AD23" s="207">
        <v>520290857.81000006</v>
      </c>
      <c r="AE23" s="207">
        <f t="shared" si="2"/>
        <v>582602167.18999994</v>
      </c>
      <c r="AF23" s="207">
        <f t="shared" si="1"/>
        <v>588746355.5</v>
      </c>
      <c r="AG23" s="207">
        <f t="shared" si="1"/>
        <v>872831989.91000009</v>
      </c>
      <c r="AH23" s="207">
        <f t="shared" si="1"/>
        <v>591957826.63000011</v>
      </c>
      <c r="AI23" s="207">
        <f t="shared" si="1"/>
        <v>843760942.46000004</v>
      </c>
      <c r="AJ23" s="207">
        <f t="shared" si="1"/>
        <v>689711722.31999993</v>
      </c>
      <c r="AK23" s="207">
        <f t="shared" si="1"/>
        <v>715359527.32000005</v>
      </c>
      <c r="AL23" s="207">
        <f t="shared" si="1"/>
        <v>727339514.72000003</v>
      </c>
      <c r="AM23" s="207">
        <f t="shared" si="1"/>
        <v>879586580.75</v>
      </c>
      <c r="AN23" s="207">
        <f t="shared" si="1"/>
        <v>684744702.63</v>
      </c>
      <c r="AO23" s="207">
        <f t="shared" si="1"/>
        <v>1118525338.54</v>
      </c>
      <c r="AP23" s="207">
        <f t="shared" si="1"/>
        <v>1474781402.3399999</v>
      </c>
      <c r="AQ23" s="207">
        <f t="shared" si="1"/>
        <v>9769948070.3099995</v>
      </c>
    </row>
    <row r="24" spans="2:43" x14ac:dyDescent="0.25">
      <c r="B24" s="27" t="s">
        <v>85</v>
      </c>
      <c r="C24" s="294">
        <v>28358292665</v>
      </c>
      <c r="D24" s="294">
        <v>38072937139</v>
      </c>
      <c r="E24" s="294">
        <v>1776510615.8799999</v>
      </c>
      <c r="F24" s="294">
        <v>4101545836.7600002</v>
      </c>
      <c r="G24" s="294">
        <v>1200851845.5</v>
      </c>
      <c r="H24" s="294">
        <v>1569029807.6399999</v>
      </c>
      <c r="I24" s="294">
        <v>1894576844.52</v>
      </c>
      <c r="J24" s="294">
        <v>1876003156.6900003</v>
      </c>
      <c r="K24" s="294">
        <v>1180966613.4400001</v>
      </c>
      <c r="L24" s="294">
        <v>1985795434.0999997</v>
      </c>
      <c r="M24" s="294">
        <v>1498174839.3300002</v>
      </c>
      <c r="N24" s="294">
        <v>1071282891.8399998</v>
      </c>
      <c r="O24" s="294">
        <v>2895665635.9700003</v>
      </c>
      <c r="P24" s="294">
        <v>5793846104.9500008</v>
      </c>
      <c r="Q24" s="294">
        <v>26844249626.620003</v>
      </c>
      <c r="R24" s="285">
        <v>0</v>
      </c>
      <c r="S24" s="207">
        <v>1040335600.0000001</v>
      </c>
      <c r="T24" s="207">
        <v>2604847408</v>
      </c>
      <c r="U24" s="207">
        <v>168102480</v>
      </c>
      <c r="V24" s="207">
        <v>364727567.82999998</v>
      </c>
      <c r="W24" s="207">
        <v>386520816.29000002</v>
      </c>
      <c r="X24" s="207">
        <v>15399317.74</v>
      </c>
      <c r="Y24" s="207">
        <v>1139199310.0599999</v>
      </c>
      <c r="Z24" s="207">
        <v>782518233.12</v>
      </c>
      <c r="AA24" s="207">
        <v>918096198.66999996</v>
      </c>
      <c r="AB24" s="207">
        <v>1027077309.4300001</v>
      </c>
      <c r="AC24" s="207">
        <v>1551043165.97</v>
      </c>
      <c r="AD24" s="207">
        <v>9997867407.1100006</v>
      </c>
      <c r="AE24" s="207">
        <f t="shared" si="2"/>
        <v>1776510615.8799999</v>
      </c>
      <c r="AF24" s="207">
        <f t="shared" si="1"/>
        <v>5141881436.7600002</v>
      </c>
      <c r="AG24" s="207">
        <f t="shared" si="1"/>
        <v>3805699253.5</v>
      </c>
      <c r="AH24" s="207">
        <f t="shared" si="1"/>
        <v>1737132287.6399999</v>
      </c>
      <c r="AI24" s="207">
        <f t="shared" si="1"/>
        <v>2259304412.3499999</v>
      </c>
      <c r="AJ24" s="207">
        <f t="shared" si="1"/>
        <v>2262523972.9800005</v>
      </c>
      <c r="AK24" s="207">
        <f t="shared" si="1"/>
        <v>1196365931.1800001</v>
      </c>
      <c r="AL24" s="207">
        <f t="shared" si="1"/>
        <v>3124994744.1599998</v>
      </c>
      <c r="AM24" s="207">
        <f t="shared" si="1"/>
        <v>2280693072.4500003</v>
      </c>
      <c r="AN24" s="207">
        <f t="shared" si="1"/>
        <v>1989379090.5099998</v>
      </c>
      <c r="AO24" s="207">
        <f t="shared" si="1"/>
        <v>3922742945.4000006</v>
      </c>
      <c r="AP24" s="207">
        <f t="shared" si="1"/>
        <v>7344889270.920001</v>
      </c>
      <c r="AQ24" s="207">
        <f t="shared" si="1"/>
        <v>36842117033.730003</v>
      </c>
    </row>
    <row r="25" spans="2:43" x14ac:dyDescent="0.25">
      <c r="B25" s="27" t="s">
        <v>86</v>
      </c>
      <c r="C25" s="294">
        <v>4452995094</v>
      </c>
      <c r="D25" s="294">
        <v>5137464512.79</v>
      </c>
      <c r="E25" s="294">
        <v>218748186.04000002</v>
      </c>
      <c r="F25" s="294">
        <v>383025545.27999997</v>
      </c>
      <c r="G25" s="294">
        <v>294989992.08000004</v>
      </c>
      <c r="H25" s="294">
        <v>385120254.67000002</v>
      </c>
      <c r="I25" s="294">
        <v>414899303.85000002</v>
      </c>
      <c r="J25" s="294">
        <v>356014457.80000001</v>
      </c>
      <c r="K25" s="294">
        <v>294639209.4000001</v>
      </c>
      <c r="L25" s="294">
        <v>479716828.46000004</v>
      </c>
      <c r="M25" s="294">
        <v>332722248.43999994</v>
      </c>
      <c r="N25" s="294">
        <v>289036879.28000003</v>
      </c>
      <c r="O25" s="294">
        <v>631145159.32999992</v>
      </c>
      <c r="P25" s="294">
        <v>776447416.38</v>
      </c>
      <c r="Q25" s="294">
        <v>4856505481.0100002</v>
      </c>
      <c r="R25" s="285">
        <v>0</v>
      </c>
      <c r="S25" s="285">
        <v>0</v>
      </c>
      <c r="T25" s="285">
        <v>0</v>
      </c>
      <c r="U25" s="285">
        <v>0</v>
      </c>
      <c r="V25" s="285">
        <v>0</v>
      </c>
      <c r="W25" s="285">
        <v>0</v>
      </c>
      <c r="X25" s="285">
        <v>0</v>
      </c>
      <c r="Y25" s="285">
        <v>0</v>
      </c>
      <c r="Z25" s="285">
        <v>0</v>
      </c>
      <c r="AA25" s="285">
        <v>0</v>
      </c>
      <c r="AB25" s="285">
        <v>0</v>
      </c>
      <c r="AC25" s="285">
        <v>0</v>
      </c>
      <c r="AD25" s="285">
        <v>0</v>
      </c>
      <c r="AE25" s="207">
        <f t="shared" si="2"/>
        <v>218748186.04000002</v>
      </c>
      <c r="AF25" s="207">
        <f t="shared" si="1"/>
        <v>383025545.27999997</v>
      </c>
      <c r="AG25" s="207">
        <f t="shared" si="1"/>
        <v>294989992.08000004</v>
      </c>
      <c r="AH25" s="207">
        <f t="shared" si="1"/>
        <v>385120254.67000002</v>
      </c>
      <c r="AI25" s="207">
        <f t="shared" si="1"/>
        <v>414899303.85000002</v>
      </c>
      <c r="AJ25" s="207">
        <f t="shared" si="1"/>
        <v>356014457.80000001</v>
      </c>
      <c r="AK25" s="207">
        <f t="shared" si="1"/>
        <v>294639209.4000001</v>
      </c>
      <c r="AL25" s="207">
        <f t="shared" si="1"/>
        <v>479716828.46000004</v>
      </c>
      <c r="AM25" s="207">
        <f t="shared" si="1"/>
        <v>332722248.43999994</v>
      </c>
      <c r="AN25" s="207">
        <f t="shared" si="1"/>
        <v>289036879.28000003</v>
      </c>
      <c r="AO25" s="207">
        <f t="shared" si="1"/>
        <v>631145159.32999992</v>
      </c>
      <c r="AP25" s="207">
        <f t="shared" si="1"/>
        <v>776447416.38</v>
      </c>
      <c r="AQ25" s="207">
        <f t="shared" si="1"/>
        <v>4856505481.0100002</v>
      </c>
    </row>
    <row r="26" spans="2:43" x14ac:dyDescent="0.25">
      <c r="B26" s="27" t="s">
        <v>87</v>
      </c>
      <c r="C26" s="294">
        <v>5699652958</v>
      </c>
      <c r="D26" s="294">
        <v>5543794957.999999</v>
      </c>
      <c r="E26" s="294">
        <v>224378378.62</v>
      </c>
      <c r="F26" s="294">
        <v>330055223.95999998</v>
      </c>
      <c r="G26" s="294">
        <v>399064463.78999996</v>
      </c>
      <c r="H26" s="294">
        <v>306530997.64999998</v>
      </c>
      <c r="I26" s="294">
        <v>151264930.75</v>
      </c>
      <c r="J26" s="294">
        <v>390162219.40999997</v>
      </c>
      <c r="K26" s="294">
        <v>294253234.17000002</v>
      </c>
      <c r="L26" s="294">
        <v>231220405.72000003</v>
      </c>
      <c r="M26" s="294">
        <v>399481244.64999998</v>
      </c>
      <c r="N26" s="294">
        <v>435773976.49000001</v>
      </c>
      <c r="O26" s="294">
        <v>426011242.27999997</v>
      </c>
      <c r="P26" s="294">
        <v>1003894594.5400002</v>
      </c>
      <c r="Q26" s="294">
        <v>4592090912.0299997</v>
      </c>
      <c r="R26" s="19">
        <v>0</v>
      </c>
      <c r="S26" s="19">
        <v>0</v>
      </c>
      <c r="T26" s="19">
        <v>0</v>
      </c>
      <c r="U26" s="19">
        <v>0</v>
      </c>
      <c r="V26" s="19">
        <v>0</v>
      </c>
      <c r="W26" s="19">
        <v>0</v>
      </c>
      <c r="X26" s="19">
        <v>0</v>
      </c>
      <c r="Y26" s="19">
        <v>0</v>
      </c>
      <c r="Z26" s="19">
        <v>0</v>
      </c>
      <c r="AA26" s="19">
        <v>0</v>
      </c>
      <c r="AB26" s="19">
        <v>0</v>
      </c>
      <c r="AC26" s="19">
        <v>0</v>
      </c>
      <c r="AD26" s="19">
        <v>0</v>
      </c>
      <c r="AE26" s="207">
        <f t="shared" si="2"/>
        <v>224378378.62</v>
      </c>
      <c r="AF26" s="207">
        <f t="shared" si="2"/>
        <v>330055223.95999998</v>
      </c>
      <c r="AG26" s="207">
        <f t="shared" si="2"/>
        <v>399064463.78999996</v>
      </c>
      <c r="AH26" s="207">
        <f t="shared" si="2"/>
        <v>306530997.64999998</v>
      </c>
      <c r="AI26" s="207">
        <f t="shared" si="2"/>
        <v>151264930.75</v>
      </c>
      <c r="AJ26" s="207">
        <f t="shared" si="2"/>
        <v>390162219.40999997</v>
      </c>
      <c r="AK26" s="207">
        <f t="shared" si="2"/>
        <v>294253234.17000002</v>
      </c>
      <c r="AL26" s="207">
        <f t="shared" si="2"/>
        <v>231220405.72000003</v>
      </c>
      <c r="AM26" s="207">
        <f t="shared" si="2"/>
        <v>399481244.64999998</v>
      </c>
      <c r="AN26" s="207">
        <f t="shared" si="2"/>
        <v>435773976.49000001</v>
      </c>
      <c r="AO26" s="207">
        <f t="shared" si="2"/>
        <v>426011242.27999997</v>
      </c>
      <c r="AP26" s="207">
        <f t="shared" ref="AP26:AP44" si="5">P26+AC26</f>
        <v>1003894594.5400002</v>
      </c>
      <c r="AQ26" s="207">
        <f t="shared" ref="AQ26:AQ44" si="6">Q26+AD26</f>
        <v>4592090912.0299997</v>
      </c>
    </row>
    <row r="27" spans="2:43" x14ac:dyDescent="0.25">
      <c r="B27" s="27" t="s">
        <v>97</v>
      </c>
      <c r="C27" s="294">
        <v>4769022382</v>
      </c>
      <c r="D27" s="294">
        <v>5921692814</v>
      </c>
      <c r="E27" s="294">
        <v>378283312.5</v>
      </c>
      <c r="F27" s="294">
        <v>401837685.79000002</v>
      </c>
      <c r="G27" s="294">
        <v>572422122.57999992</v>
      </c>
      <c r="H27" s="294">
        <v>529795943.38000005</v>
      </c>
      <c r="I27" s="294">
        <v>494284683.36000001</v>
      </c>
      <c r="J27" s="294">
        <v>508186639.56999999</v>
      </c>
      <c r="K27" s="294">
        <v>535646867.34999996</v>
      </c>
      <c r="L27" s="294">
        <v>494722565.44</v>
      </c>
      <c r="M27" s="294">
        <v>479652976.91000003</v>
      </c>
      <c r="N27" s="294">
        <v>309661459.19</v>
      </c>
      <c r="O27" s="294">
        <v>55184941.270000003</v>
      </c>
      <c r="P27" s="294">
        <v>1161198790.22</v>
      </c>
      <c r="Q27" s="294">
        <v>5920877987.5600004</v>
      </c>
      <c r="R27" s="19">
        <v>0</v>
      </c>
      <c r="S27" s="19">
        <v>0</v>
      </c>
      <c r="T27" s="19">
        <v>0</v>
      </c>
      <c r="U27" s="19">
        <v>0</v>
      </c>
      <c r="V27" s="19">
        <v>0</v>
      </c>
      <c r="W27" s="19">
        <v>0</v>
      </c>
      <c r="X27" s="19">
        <v>0</v>
      </c>
      <c r="Y27" s="19">
        <v>0</v>
      </c>
      <c r="Z27" s="19">
        <v>0</v>
      </c>
      <c r="AA27" s="19">
        <v>0</v>
      </c>
      <c r="AB27" s="19">
        <v>0</v>
      </c>
      <c r="AC27" s="19">
        <v>0</v>
      </c>
      <c r="AD27" s="19">
        <v>0</v>
      </c>
      <c r="AE27" s="207">
        <f t="shared" si="2"/>
        <v>378283312.5</v>
      </c>
      <c r="AF27" s="207">
        <f t="shared" si="2"/>
        <v>401837685.79000002</v>
      </c>
      <c r="AG27" s="207">
        <f t="shared" si="2"/>
        <v>572422122.57999992</v>
      </c>
      <c r="AH27" s="207">
        <f t="shared" si="2"/>
        <v>529795943.38000005</v>
      </c>
      <c r="AI27" s="207">
        <f t="shared" si="2"/>
        <v>494284683.36000001</v>
      </c>
      <c r="AJ27" s="207">
        <f t="shared" si="2"/>
        <v>508186639.56999999</v>
      </c>
      <c r="AK27" s="207">
        <f t="shared" si="2"/>
        <v>535646867.34999996</v>
      </c>
      <c r="AL27" s="207">
        <f t="shared" si="2"/>
        <v>494722565.44</v>
      </c>
      <c r="AM27" s="207">
        <f t="shared" si="2"/>
        <v>479652976.91000003</v>
      </c>
      <c r="AN27" s="207">
        <f t="shared" si="2"/>
        <v>309661459.19</v>
      </c>
      <c r="AO27" s="207">
        <f t="shared" si="2"/>
        <v>55184941.270000003</v>
      </c>
      <c r="AP27" s="207">
        <f t="shared" si="5"/>
        <v>1161198790.22</v>
      </c>
      <c r="AQ27" s="207">
        <f t="shared" si="6"/>
        <v>5920877987.5600004</v>
      </c>
    </row>
    <row r="28" spans="2:43" x14ac:dyDescent="0.25">
      <c r="B28" s="27" t="s">
        <v>88</v>
      </c>
      <c r="C28" s="294">
        <v>573802427</v>
      </c>
      <c r="D28" s="294">
        <v>551313474</v>
      </c>
      <c r="E28" s="294">
        <v>20901744.530000001</v>
      </c>
      <c r="F28" s="294">
        <v>31545133.399999999</v>
      </c>
      <c r="G28" s="294">
        <v>38773777.169999994</v>
      </c>
      <c r="H28" s="294">
        <v>38231609.5</v>
      </c>
      <c r="I28" s="294">
        <v>36165457.899999999</v>
      </c>
      <c r="J28" s="294">
        <v>38481617.170000002</v>
      </c>
      <c r="K28" s="294">
        <v>35223853.780000001</v>
      </c>
      <c r="L28" s="294">
        <v>43939335.119999997</v>
      </c>
      <c r="M28" s="294">
        <v>56041216.729999997</v>
      </c>
      <c r="N28" s="294">
        <v>34506987.93</v>
      </c>
      <c r="O28" s="294">
        <v>40527880.289999999</v>
      </c>
      <c r="P28" s="294">
        <v>70437799.940000013</v>
      </c>
      <c r="Q28" s="294">
        <v>484776413.46000004</v>
      </c>
      <c r="R28" s="19">
        <v>0</v>
      </c>
      <c r="S28" s="19">
        <v>0</v>
      </c>
      <c r="T28" s="19">
        <v>0</v>
      </c>
      <c r="U28" s="19">
        <v>0</v>
      </c>
      <c r="V28" s="19">
        <v>0</v>
      </c>
      <c r="W28" s="19">
        <v>0</v>
      </c>
      <c r="X28" s="19">
        <v>0</v>
      </c>
      <c r="Y28" s="19">
        <v>0</v>
      </c>
      <c r="Z28" s="19">
        <v>0</v>
      </c>
      <c r="AA28" s="19">
        <v>0</v>
      </c>
      <c r="AB28" s="19">
        <v>0</v>
      </c>
      <c r="AC28" s="19">
        <v>0</v>
      </c>
      <c r="AD28" s="19">
        <v>0</v>
      </c>
      <c r="AE28" s="207">
        <f t="shared" si="2"/>
        <v>20901744.530000001</v>
      </c>
      <c r="AF28" s="207">
        <f t="shared" si="2"/>
        <v>31545133.399999999</v>
      </c>
      <c r="AG28" s="207">
        <f t="shared" si="2"/>
        <v>38773777.169999994</v>
      </c>
      <c r="AH28" s="207">
        <f t="shared" si="2"/>
        <v>38231609.5</v>
      </c>
      <c r="AI28" s="207">
        <f t="shared" si="2"/>
        <v>36165457.899999999</v>
      </c>
      <c r="AJ28" s="207">
        <f t="shared" si="2"/>
        <v>38481617.170000002</v>
      </c>
      <c r="AK28" s="207">
        <f t="shared" si="2"/>
        <v>35223853.780000001</v>
      </c>
      <c r="AL28" s="207">
        <f t="shared" si="2"/>
        <v>43939335.119999997</v>
      </c>
      <c r="AM28" s="207">
        <f t="shared" si="2"/>
        <v>56041216.729999997</v>
      </c>
      <c r="AN28" s="207">
        <f t="shared" si="2"/>
        <v>34506987.93</v>
      </c>
      <c r="AO28" s="207">
        <f t="shared" si="2"/>
        <v>40527880.289999999</v>
      </c>
      <c r="AP28" s="207">
        <f t="shared" si="5"/>
        <v>70437799.940000013</v>
      </c>
      <c r="AQ28" s="207">
        <f t="shared" si="6"/>
        <v>484776413.46000004</v>
      </c>
    </row>
    <row r="29" spans="2:43" x14ac:dyDescent="0.25">
      <c r="B29" s="27" t="s">
        <v>89</v>
      </c>
      <c r="C29" s="294">
        <v>2241271472</v>
      </c>
      <c r="D29" s="294">
        <v>2224720320</v>
      </c>
      <c r="E29" s="294">
        <v>141368234.38999999</v>
      </c>
      <c r="F29" s="294">
        <v>161530740.34999999</v>
      </c>
      <c r="G29" s="294">
        <v>166933059.90000001</v>
      </c>
      <c r="H29" s="294">
        <v>147362582.08000001</v>
      </c>
      <c r="I29" s="294">
        <v>182986274.15000001</v>
      </c>
      <c r="J29" s="294">
        <v>153789395.56999999</v>
      </c>
      <c r="K29" s="294">
        <v>189466903.21000004</v>
      </c>
      <c r="L29" s="294">
        <v>157224912.93000001</v>
      </c>
      <c r="M29" s="294">
        <v>170189914.59999996</v>
      </c>
      <c r="N29" s="294">
        <v>209550942.19</v>
      </c>
      <c r="O29" s="294">
        <v>238205358.39000002</v>
      </c>
      <c r="P29" s="294">
        <v>222371240.14000005</v>
      </c>
      <c r="Q29" s="294">
        <v>2140979557.9000001</v>
      </c>
      <c r="R29" s="19">
        <v>0</v>
      </c>
      <c r="S29" s="19">
        <v>0</v>
      </c>
      <c r="T29" s="19">
        <v>0</v>
      </c>
      <c r="U29" s="19">
        <v>0</v>
      </c>
      <c r="V29" s="19">
        <v>0</v>
      </c>
      <c r="W29" s="19">
        <v>0</v>
      </c>
      <c r="X29" s="19">
        <v>0</v>
      </c>
      <c r="Y29" s="19">
        <v>0</v>
      </c>
      <c r="Z29" s="19">
        <v>0</v>
      </c>
      <c r="AA29" s="19">
        <v>0</v>
      </c>
      <c r="AB29" s="19">
        <v>0</v>
      </c>
      <c r="AC29" s="19">
        <v>0</v>
      </c>
      <c r="AD29" s="19">
        <v>0</v>
      </c>
      <c r="AE29" s="207">
        <f t="shared" si="2"/>
        <v>141368234.38999999</v>
      </c>
      <c r="AF29" s="207">
        <f t="shared" si="2"/>
        <v>161530740.34999999</v>
      </c>
      <c r="AG29" s="207">
        <f t="shared" si="2"/>
        <v>166933059.90000001</v>
      </c>
      <c r="AH29" s="207">
        <f t="shared" si="2"/>
        <v>147362582.08000001</v>
      </c>
      <c r="AI29" s="207">
        <f t="shared" si="2"/>
        <v>182986274.15000001</v>
      </c>
      <c r="AJ29" s="207">
        <f t="shared" si="2"/>
        <v>153789395.56999999</v>
      </c>
      <c r="AK29" s="207">
        <f t="shared" si="2"/>
        <v>189466903.21000004</v>
      </c>
      <c r="AL29" s="207">
        <f t="shared" si="2"/>
        <v>157224912.93000001</v>
      </c>
      <c r="AM29" s="207">
        <f t="shared" si="2"/>
        <v>170189914.59999996</v>
      </c>
      <c r="AN29" s="207">
        <f t="shared" si="2"/>
        <v>209550942.19</v>
      </c>
      <c r="AO29" s="207">
        <f t="shared" si="2"/>
        <v>238205358.39000002</v>
      </c>
      <c r="AP29" s="207">
        <f t="shared" si="5"/>
        <v>222371240.14000005</v>
      </c>
      <c r="AQ29" s="207">
        <f t="shared" si="6"/>
        <v>2140979557.9000001</v>
      </c>
    </row>
    <row r="30" spans="2:43" x14ac:dyDescent="0.25">
      <c r="B30" s="27" t="s">
        <v>90</v>
      </c>
      <c r="C30" s="294">
        <v>474164701</v>
      </c>
      <c r="D30" s="294">
        <v>474164701</v>
      </c>
      <c r="E30" s="294">
        <v>24067575.080000002</v>
      </c>
      <c r="F30" s="294">
        <v>34920070.440000005</v>
      </c>
      <c r="G30" s="294">
        <v>47747567.340000004</v>
      </c>
      <c r="H30" s="294">
        <v>32733312.050000001</v>
      </c>
      <c r="I30" s="294">
        <v>36074695.969999999</v>
      </c>
      <c r="J30" s="294">
        <v>35238671.659999996</v>
      </c>
      <c r="K30" s="294">
        <v>32736633.339999996</v>
      </c>
      <c r="L30" s="294">
        <v>32845086.729999997</v>
      </c>
      <c r="M30" s="294">
        <v>33797667.299999997</v>
      </c>
      <c r="N30" s="294">
        <v>34223238.850000001</v>
      </c>
      <c r="O30" s="294">
        <v>51263429.57</v>
      </c>
      <c r="P30" s="294">
        <v>67535966.480000004</v>
      </c>
      <c r="Q30" s="294">
        <v>463183914.81000006</v>
      </c>
      <c r="R30" s="19">
        <v>0</v>
      </c>
      <c r="S30" s="19">
        <v>0</v>
      </c>
      <c r="T30" s="19">
        <v>0</v>
      </c>
      <c r="U30" s="19">
        <v>0</v>
      </c>
      <c r="V30" s="19">
        <v>0</v>
      </c>
      <c r="W30" s="19">
        <v>0</v>
      </c>
      <c r="X30" s="19">
        <v>0</v>
      </c>
      <c r="Y30" s="19">
        <v>0</v>
      </c>
      <c r="Z30" s="19">
        <v>0</v>
      </c>
      <c r="AA30" s="19">
        <v>0</v>
      </c>
      <c r="AB30" s="19">
        <v>0</v>
      </c>
      <c r="AC30" s="19">
        <v>0</v>
      </c>
      <c r="AD30" s="19">
        <v>0</v>
      </c>
      <c r="AE30" s="207">
        <f t="shared" si="2"/>
        <v>24067575.080000002</v>
      </c>
      <c r="AF30" s="207">
        <f t="shared" si="2"/>
        <v>34920070.440000005</v>
      </c>
      <c r="AG30" s="207">
        <f t="shared" si="2"/>
        <v>47747567.340000004</v>
      </c>
      <c r="AH30" s="207">
        <f t="shared" si="2"/>
        <v>32733312.050000001</v>
      </c>
      <c r="AI30" s="207">
        <f t="shared" si="2"/>
        <v>36074695.969999999</v>
      </c>
      <c r="AJ30" s="207">
        <f t="shared" si="2"/>
        <v>35238671.659999996</v>
      </c>
      <c r="AK30" s="207">
        <f t="shared" si="2"/>
        <v>32736633.339999996</v>
      </c>
      <c r="AL30" s="207">
        <f t="shared" si="2"/>
        <v>32845086.729999997</v>
      </c>
      <c r="AM30" s="207">
        <f t="shared" si="2"/>
        <v>33797667.299999997</v>
      </c>
      <c r="AN30" s="207">
        <f t="shared" si="2"/>
        <v>34223238.850000001</v>
      </c>
      <c r="AO30" s="207">
        <f t="shared" si="2"/>
        <v>51263429.57</v>
      </c>
      <c r="AP30" s="207">
        <f t="shared" si="5"/>
        <v>67535966.480000004</v>
      </c>
      <c r="AQ30" s="207">
        <f t="shared" si="6"/>
        <v>463183914.81000006</v>
      </c>
    </row>
    <row r="31" spans="2:43" x14ac:dyDescent="0.25">
      <c r="B31" s="27" t="s">
        <v>98</v>
      </c>
      <c r="C31" s="294">
        <v>7138236568</v>
      </c>
      <c r="D31" s="294">
        <v>7075943844.6300001</v>
      </c>
      <c r="E31" s="294">
        <v>181227357.97999999</v>
      </c>
      <c r="F31" s="294">
        <v>423294161.5</v>
      </c>
      <c r="G31" s="294">
        <v>366239500.96999997</v>
      </c>
      <c r="H31" s="294">
        <v>369083134.81</v>
      </c>
      <c r="I31" s="294">
        <v>326855808.75999999</v>
      </c>
      <c r="J31" s="294">
        <v>451254615.78000003</v>
      </c>
      <c r="K31" s="294">
        <v>316722159.71999997</v>
      </c>
      <c r="L31" s="294">
        <v>365182591.92999995</v>
      </c>
      <c r="M31" s="294">
        <v>544964454.76999998</v>
      </c>
      <c r="N31" s="294">
        <v>359411269.19</v>
      </c>
      <c r="O31" s="294">
        <v>562170027.51999998</v>
      </c>
      <c r="P31" s="294">
        <v>1373678485.3099999</v>
      </c>
      <c r="Q31" s="294">
        <v>5640083568.2399998</v>
      </c>
      <c r="R31" s="19">
        <v>0</v>
      </c>
      <c r="S31" s="19">
        <v>0</v>
      </c>
      <c r="T31" s="207">
        <v>150000000</v>
      </c>
      <c r="U31" s="19">
        <v>0</v>
      </c>
      <c r="V31" s="19">
        <v>0</v>
      </c>
      <c r="W31" s="207">
        <v>100000000</v>
      </c>
      <c r="X31" s="19">
        <v>0</v>
      </c>
      <c r="Y31" s="19">
        <v>0</v>
      </c>
      <c r="Z31" s="207">
        <v>850000000</v>
      </c>
      <c r="AA31" s="19">
        <v>0</v>
      </c>
      <c r="AB31" s="19">
        <v>0</v>
      </c>
      <c r="AC31" s="19">
        <v>0</v>
      </c>
      <c r="AD31" s="207">
        <v>1100000000</v>
      </c>
      <c r="AE31" s="207">
        <f t="shared" si="2"/>
        <v>181227357.97999999</v>
      </c>
      <c r="AF31" s="207">
        <f t="shared" si="2"/>
        <v>423294161.5</v>
      </c>
      <c r="AG31" s="207">
        <f t="shared" si="2"/>
        <v>516239500.96999997</v>
      </c>
      <c r="AH31" s="207">
        <f t="shared" si="2"/>
        <v>369083134.81</v>
      </c>
      <c r="AI31" s="207">
        <f t="shared" si="2"/>
        <v>326855808.75999999</v>
      </c>
      <c r="AJ31" s="207">
        <f t="shared" si="2"/>
        <v>551254615.77999997</v>
      </c>
      <c r="AK31" s="207">
        <f t="shared" si="2"/>
        <v>316722159.71999997</v>
      </c>
      <c r="AL31" s="207">
        <f t="shared" si="2"/>
        <v>365182591.92999995</v>
      </c>
      <c r="AM31" s="207">
        <f t="shared" si="2"/>
        <v>1394964454.77</v>
      </c>
      <c r="AN31" s="207">
        <f t="shared" si="2"/>
        <v>359411269.19</v>
      </c>
      <c r="AO31" s="207">
        <f t="shared" si="2"/>
        <v>562170027.51999998</v>
      </c>
      <c r="AP31" s="207">
        <f t="shared" si="5"/>
        <v>1373678485.3099999</v>
      </c>
      <c r="AQ31" s="207">
        <f t="shared" si="6"/>
        <v>6740083568.2399998</v>
      </c>
    </row>
    <row r="32" spans="2:43" x14ac:dyDescent="0.25">
      <c r="B32" s="27" t="s">
        <v>99</v>
      </c>
      <c r="C32" s="294">
        <v>12552083830</v>
      </c>
      <c r="D32" s="294">
        <v>13231329130.000002</v>
      </c>
      <c r="E32" s="294">
        <v>699164255.77999997</v>
      </c>
      <c r="F32" s="294">
        <v>958945794.61999989</v>
      </c>
      <c r="G32" s="294">
        <v>1293103942.9800005</v>
      </c>
      <c r="H32" s="294">
        <v>958844902.74999976</v>
      </c>
      <c r="I32" s="294">
        <v>977505916.11000013</v>
      </c>
      <c r="J32" s="294">
        <v>1138137943.8700001</v>
      </c>
      <c r="K32" s="294">
        <v>1053178930.7800002</v>
      </c>
      <c r="L32" s="294">
        <v>1046726228.0700002</v>
      </c>
      <c r="M32" s="294">
        <v>966931186.79999995</v>
      </c>
      <c r="N32" s="294">
        <v>784897321.51999986</v>
      </c>
      <c r="O32" s="294">
        <v>1374701021.52</v>
      </c>
      <c r="P32" s="294">
        <v>1781587198.4099996</v>
      </c>
      <c r="Q32" s="294">
        <v>13033724643.209999</v>
      </c>
      <c r="R32" s="19">
        <v>0</v>
      </c>
      <c r="S32" s="19">
        <v>0</v>
      </c>
      <c r="T32" s="19">
        <v>0</v>
      </c>
      <c r="U32" s="19">
        <v>0</v>
      </c>
      <c r="V32" s="19">
        <v>0</v>
      </c>
      <c r="W32" s="19">
        <v>0</v>
      </c>
      <c r="X32" s="19">
        <v>0</v>
      </c>
      <c r="Y32" s="19">
        <v>0</v>
      </c>
      <c r="Z32" s="19">
        <v>0</v>
      </c>
      <c r="AA32" s="19">
        <v>0</v>
      </c>
      <c r="AB32" s="19">
        <v>0</v>
      </c>
      <c r="AC32" s="19">
        <v>0</v>
      </c>
      <c r="AD32" s="19">
        <v>0</v>
      </c>
      <c r="AE32" s="207">
        <f t="shared" si="2"/>
        <v>699164255.77999997</v>
      </c>
      <c r="AF32" s="207">
        <f t="shared" si="2"/>
        <v>958945794.61999989</v>
      </c>
      <c r="AG32" s="207">
        <f t="shared" si="2"/>
        <v>1293103942.9800005</v>
      </c>
      <c r="AH32" s="207">
        <f t="shared" si="2"/>
        <v>958844902.74999976</v>
      </c>
      <c r="AI32" s="207">
        <f t="shared" si="2"/>
        <v>977505916.11000013</v>
      </c>
      <c r="AJ32" s="207">
        <f t="shared" si="2"/>
        <v>1138137943.8700001</v>
      </c>
      <c r="AK32" s="207">
        <f t="shared" si="2"/>
        <v>1053178930.7800002</v>
      </c>
      <c r="AL32" s="207">
        <f t="shared" si="2"/>
        <v>1046726228.0700002</v>
      </c>
      <c r="AM32" s="207">
        <f t="shared" si="2"/>
        <v>966931186.79999995</v>
      </c>
      <c r="AN32" s="207">
        <f t="shared" si="2"/>
        <v>784897321.51999986</v>
      </c>
      <c r="AO32" s="207">
        <f t="shared" si="2"/>
        <v>1374701021.52</v>
      </c>
      <c r="AP32" s="207">
        <f t="shared" si="5"/>
        <v>1781587198.4099996</v>
      </c>
      <c r="AQ32" s="207">
        <f t="shared" si="6"/>
        <v>13033724643.209999</v>
      </c>
    </row>
    <row r="33" spans="1:43" x14ac:dyDescent="0.25">
      <c r="B33" s="27" t="s">
        <v>93</v>
      </c>
      <c r="C33" s="294">
        <v>3646512414</v>
      </c>
      <c r="D33" s="294">
        <v>3456584597.999999</v>
      </c>
      <c r="E33" s="294">
        <v>104849815.26000001</v>
      </c>
      <c r="F33" s="294">
        <v>119565044.79999998</v>
      </c>
      <c r="G33" s="294">
        <v>151172975.97</v>
      </c>
      <c r="H33" s="294">
        <v>125660726.58</v>
      </c>
      <c r="I33" s="294">
        <v>143441542.20000002</v>
      </c>
      <c r="J33" s="294">
        <v>183891992.50999999</v>
      </c>
      <c r="K33" s="294">
        <v>127088165.42</v>
      </c>
      <c r="L33" s="294">
        <v>179689408.35999998</v>
      </c>
      <c r="M33" s="294">
        <v>161847943.15000001</v>
      </c>
      <c r="N33" s="294">
        <v>155288525.55999997</v>
      </c>
      <c r="O33" s="294">
        <v>203361454.81999999</v>
      </c>
      <c r="P33" s="294">
        <v>1099428577.8899999</v>
      </c>
      <c r="Q33" s="294">
        <v>2755286172.5199995</v>
      </c>
      <c r="R33" s="19">
        <v>0</v>
      </c>
      <c r="S33" s="19">
        <v>0</v>
      </c>
      <c r="T33" s="19">
        <v>0</v>
      </c>
      <c r="U33" s="19">
        <v>0</v>
      </c>
      <c r="V33" s="19">
        <v>0</v>
      </c>
      <c r="W33" s="19">
        <v>0</v>
      </c>
      <c r="X33" s="19">
        <v>0</v>
      </c>
      <c r="Y33" s="19">
        <v>0</v>
      </c>
      <c r="Z33" s="19">
        <v>0</v>
      </c>
      <c r="AA33" s="19">
        <v>0</v>
      </c>
      <c r="AB33" s="19">
        <v>0</v>
      </c>
      <c r="AC33" s="19">
        <v>0</v>
      </c>
      <c r="AD33" s="19">
        <v>0</v>
      </c>
      <c r="AE33" s="207">
        <f t="shared" si="2"/>
        <v>104849815.26000001</v>
      </c>
      <c r="AF33" s="207">
        <f t="shared" si="2"/>
        <v>119565044.79999998</v>
      </c>
      <c r="AG33" s="207">
        <f t="shared" si="2"/>
        <v>151172975.97</v>
      </c>
      <c r="AH33" s="207">
        <f t="shared" si="2"/>
        <v>125660726.58</v>
      </c>
      <c r="AI33" s="207">
        <f t="shared" si="2"/>
        <v>143441542.20000002</v>
      </c>
      <c r="AJ33" s="207">
        <f t="shared" si="2"/>
        <v>183891992.50999999</v>
      </c>
      <c r="AK33" s="207">
        <f t="shared" si="2"/>
        <v>127088165.42</v>
      </c>
      <c r="AL33" s="207">
        <f t="shared" si="2"/>
        <v>179689408.35999998</v>
      </c>
      <c r="AM33" s="207">
        <f t="shared" si="2"/>
        <v>161847943.15000001</v>
      </c>
      <c r="AN33" s="207">
        <f t="shared" si="2"/>
        <v>155288525.55999997</v>
      </c>
      <c r="AO33" s="207">
        <f t="shared" si="2"/>
        <v>203361454.81999999</v>
      </c>
      <c r="AP33" s="207">
        <f t="shared" si="5"/>
        <v>1099428577.8899999</v>
      </c>
      <c r="AQ33" s="207">
        <f t="shared" si="6"/>
        <v>2755286172.5199995</v>
      </c>
    </row>
    <row r="34" spans="1:43" x14ac:dyDescent="0.25">
      <c r="B34" s="27" t="s">
        <v>100</v>
      </c>
      <c r="C34" s="294">
        <v>754655758</v>
      </c>
      <c r="D34" s="294">
        <v>1031363407</v>
      </c>
      <c r="E34" s="294">
        <v>28101908.02</v>
      </c>
      <c r="F34" s="294">
        <v>44802083.060000002</v>
      </c>
      <c r="G34" s="294">
        <v>67853660.390000001</v>
      </c>
      <c r="H34" s="294">
        <v>34781784.199999996</v>
      </c>
      <c r="I34" s="294">
        <v>45458692.350000001</v>
      </c>
      <c r="J34" s="294">
        <v>73129408.469999999</v>
      </c>
      <c r="K34" s="294">
        <v>44081041.960000001</v>
      </c>
      <c r="L34" s="294">
        <v>63280118.07</v>
      </c>
      <c r="M34" s="294">
        <v>72973331.989999995</v>
      </c>
      <c r="N34" s="294">
        <v>51407475.560000002</v>
      </c>
      <c r="O34" s="294">
        <v>84882837.25</v>
      </c>
      <c r="P34" s="294">
        <v>155803037.62</v>
      </c>
      <c r="Q34" s="294">
        <v>766555378.93999994</v>
      </c>
      <c r="R34" s="19">
        <v>0</v>
      </c>
      <c r="S34" s="19">
        <v>0</v>
      </c>
      <c r="T34" s="19">
        <v>0</v>
      </c>
      <c r="U34" s="19">
        <v>0</v>
      </c>
      <c r="V34" s="19">
        <v>0</v>
      </c>
      <c r="W34" s="19">
        <v>0</v>
      </c>
      <c r="X34" s="19">
        <v>0</v>
      </c>
      <c r="Y34" s="19">
        <v>0</v>
      </c>
      <c r="Z34" s="19">
        <v>0</v>
      </c>
      <c r="AA34" s="19">
        <v>0</v>
      </c>
      <c r="AB34" s="19">
        <v>0</v>
      </c>
      <c r="AC34" s="19">
        <v>0</v>
      </c>
      <c r="AD34" s="19">
        <v>0</v>
      </c>
      <c r="AE34" s="207">
        <f t="shared" si="2"/>
        <v>28101908.02</v>
      </c>
      <c r="AF34" s="207">
        <f t="shared" si="2"/>
        <v>44802083.060000002</v>
      </c>
      <c r="AG34" s="207">
        <f t="shared" si="2"/>
        <v>67853660.390000001</v>
      </c>
      <c r="AH34" s="207">
        <f t="shared" si="2"/>
        <v>34781784.199999996</v>
      </c>
      <c r="AI34" s="207">
        <f t="shared" si="2"/>
        <v>45458692.350000001</v>
      </c>
      <c r="AJ34" s="207">
        <f t="shared" si="2"/>
        <v>73129408.469999999</v>
      </c>
      <c r="AK34" s="207">
        <f t="shared" si="2"/>
        <v>44081041.960000001</v>
      </c>
      <c r="AL34" s="207">
        <f t="shared" si="2"/>
        <v>63280118.07</v>
      </c>
      <c r="AM34" s="207">
        <f t="shared" si="2"/>
        <v>72973331.989999995</v>
      </c>
      <c r="AN34" s="207">
        <f t="shared" si="2"/>
        <v>51407475.560000002</v>
      </c>
      <c r="AO34" s="207">
        <f t="shared" si="2"/>
        <v>84882837.25</v>
      </c>
      <c r="AP34" s="207">
        <f t="shared" si="5"/>
        <v>155803037.62</v>
      </c>
      <c r="AQ34" s="207">
        <f t="shared" si="6"/>
        <v>766555378.93999994</v>
      </c>
    </row>
    <row r="35" spans="1:43" x14ac:dyDescent="0.25">
      <c r="B35" s="27" t="s">
        <v>130</v>
      </c>
      <c r="C35" s="294">
        <v>1335640746</v>
      </c>
      <c r="D35" s="294">
        <v>1319893248</v>
      </c>
      <c r="E35" s="294">
        <v>73761421.660000011</v>
      </c>
      <c r="F35" s="294">
        <v>79525475.529999986</v>
      </c>
      <c r="G35" s="294">
        <v>81379632.139999986</v>
      </c>
      <c r="H35" s="294">
        <v>64675224.830000006</v>
      </c>
      <c r="I35" s="294">
        <v>71839020.629999995</v>
      </c>
      <c r="J35" s="294">
        <v>74916596.709999993</v>
      </c>
      <c r="K35" s="294">
        <v>74679539.049999982</v>
      </c>
      <c r="L35" s="294">
        <v>76823647.890000001</v>
      </c>
      <c r="M35" s="294">
        <v>85910306.050000012</v>
      </c>
      <c r="N35" s="294">
        <v>68381511.939999998</v>
      </c>
      <c r="O35" s="294">
        <v>116362264.08999999</v>
      </c>
      <c r="P35" s="294">
        <v>240672315.65000001</v>
      </c>
      <c r="Q35" s="294">
        <v>1108926956.1700001</v>
      </c>
      <c r="R35" s="19">
        <v>0</v>
      </c>
      <c r="S35" s="19">
        <v>0</v>
      </c>
      <c r="T35" s="19">
        <v>0</v>
      </c>
      <c r="U35" s="19">
        <v>0</v>
      </c>
      <c r="V35" s="19">
        <v>0</v>
      </c>
      <c r="W35" s="19">
        <v>0</v>
      </c>
      <c r="X35" s="19">
        <v>0</v>
      </c>
      <c r="Y35" s="19">
        <v>0</v>
      </c>
      <c r="Z35" s="19">
        <v>0</v>
      </c>
      <c r="AA35" s="19">
        <v>0</v>
      </c>
      <c r="AB35" s="19">
        <v>0</v>
      </c>
      <c r="AC35" s="19">
        <v>0</v>
      </c>
      <c r="AD35" s="19">
        <v>0</v>
      </c>
      <c r="AE35" s="207">
        <f t="shared" si="2"/>
        <v>73761421.660000011</v>
      </c>
      <c r="AF35" s="207">
        <f t="shared" si="2"/>
        <v>79525475.529999986</v>
      </c>
      <c r="AG35" s="207">
        <f t="shared" si="2"/>
        <v>81379632.139999986</v>
      </c>
      <c r="AH35" s="207">
        <f t="shared" si="2"/>
        <v>64675224.830000006</v>
      </c>
      <c r="AI35" s="207">
        <f t="shared" si="2"/>
        <v>71839020.629999995</v>
      </c>
      <c r="AJ35" s="207">
        <f t="shared" si="2"/>
        <v>74916596.709999993</v>
      </c>
      <c r="AK35" s="207">
        <f t="shared" si="2"/>
        <v>74679539.049999982</v>
      </c>
      <c r="AL35" s="207">
        <f t="shared" si="2"/>
        <v>76823647.890000001</v>
      </c>
      <c r="AM35" s="207">
        <f t="shared" si="2"/>
        <v>85910306.050000012</v>
      </c>
      <c r="AN35" s="207">
        <f t="shared" si="2"/>
        <v>68381511.939999998</v>
      </c>
      <c r="AO35" s="207">
        <f t="shared" si="2"/>
        <v>116362264.08999999</v>
      </c>
      <c r="AP35" s="207">
        <f t="shared" si="5"/>
        <v>240672315.65000001</v>
      </c>
      <c r="AQ35" s="207">
        <f t="shared" si="6"/>
        <v>1108926956.1700001</v>
      </c>
    </row>
    <row r="36" spans="1:43" x14ac:dyDescent="0.25">
      <c r="B36" s="27" t="s">
        <v>101</v>
      </c>
      <c r="C36" s="294">
        <v>114739140000</v>
      </c>
      <c r="D36" s="294">
        <v>87927330711</v>
      </c>
      <c r="E36" s="294">
        <v>14945065215.369999</v>
      </c>
      <c r="F36" s="294">
        <v>2658221553.7900009</v>
      </c>
      <c r="G36" s="294">
        <v>5999547457.6099997</v>
      </c>
      <c r="H36" s="294">
        <v>7111089667.6899986</v>
      </c>
      <c r="I36" s="294">
        <v>4091478231.2400002</v>
      </c>
      <c r="J36" s="294">
        <v>16374761196.979998</v>
      </c>
      <c r="K36" s="294">
        <v>5608311982.8699999</v>
      </c>
      <c r="L36" s="294">
        <v>4409171714.8400002</v>
      </c>
      <c r="M36" s="294">
        <v>6745947610.4400005</v>
      </c>
      <c r="N36" s="294">
        <v>7168614742.2399998</v>
      </c>
      <c r="O36" s="294">
        <v>4339117605.8400002</v>
      </c>
      <c r="P36" s="294">
        <v>6412985737.2399998</v>
      </c>
      <c r="Q36" s="294">
        <v>85864312716.150009</v>
      </c>
      <c r="R36" s="19">
        <v>0</v>
      </c>
      <c r="S36" s="19">
        <v>0</v>
      </c>
      <c r="T36" s="19">
        <v>0</v>
      </c>
      <c r="U36" s="19">
        <v>0</v>
      </c>
      <c r="V36" s="19">
        <v>0</v>
      </c>
      <c r="W36" s="19">
        <v>0</v>
      </c>
      <c r="X36" s="19">
        <v>0</v>
      </c>
      <c r="Y36" s="19">
        <v>0</v>
      </c>
      <c r="Z36" s="19">
        <v>0</v>
      </c>
      <c r="AA36" s="19">
        <v>0</v>
      </c>
      <c r="AB36" s="19">
        <v>0</v>
      </c>
      <c r="AC36" s="19">
        <v>0</v>
      </c>
      <c r="AD36" s="19">
        <v>0</v>
      </c>
      <c r="AE36" s="207">
        <f t="shared" si="2"/>
        <v>14945065215.369999</v>
      </c>
      <c r="AF36" s="207">
        <f t="shared" si="2"/>
        <v>2658221553.7900009</v>
      </c>
      <c r="AG36" s="207">
        <f t="shared" si="2"/>
        <v>5999547457.6099997</v>
      </c>
      <c r="AH36" s="207">
        <f t="shared" si="2"/>
        <v>7111089667.6899986</v>
      </c>
      <c r="AI36" s="207">
        <f t="shared" si="2"/>
        <v>4091478231.2400002</v>
      </c>
      <c r="AJ36" s="207">
        <f t="shared" si="2"/>
        <v>16374761196.979998</v>
      </c>
      <c r="AK36" s="207">
        <f t="shared" si="2"/>
        <v>5608311982.8699999</v>
      </c>
      <c r="AL36" s="207">
        <f t="shared" si="2"/>
        <v>4409171714.8400002</v>
      </c>
      <c r="AM36" s="207">
        <f t="shared" si="2"/>
        <v>6745947610.4400005</v>
      </c>
      <c r="AN36" s="207">
        <f t="shared" si="2"/>
        <v>7168614742.2399998</v>
      </c>
      <c r="AO36" s="207">
        <f t="shared" si="2"/>
        <v>4339117605.8400002</v>
      </c>
      <c r="AP36" s="207">
        <f t="shared" si="5"/>
        <v>6412985737.2399998</v>
      </c>
      <c r="AQ36" s="207">
        <f t="shared" si="6"/>
        <v>85864312716.150009</v>
      </c>
    </row>
    <row r="37" spans="1:43" x14ac:dyDescent="0.25">
      <c r="B37" s="27" t="s">
        <v>95</v>
      </c>
      <c r="C37" s="294">
        <v>52991299189</v>
      </c>
      <c r="D37" s="294">
        <v>75827747332.389999</v>
      </c>
      <c r="E37" s="294">
        <v>2824018963.3699999</v>
      </c>
      <c r="F37" s="294">
        <v>7691597370.5100002</v>
      </c>
      <c r="G37" s="294">
        <v>7239938738.8699989</v>
      </c>
      <c r="H37" s="294">
        <v>2993239281.3699999</v>
      </c>
      <c r="I37" s="294">
        <v>5178084002.5699997</v>
      </c>
      <c r="J37" s="294">
        <v>5234552263.0300007</v>
      </c>
      <c r="K37" s="294">
        <v>3047739916.2199998</v>
      </c>
      <c r="L37" s="294">
        <v>3407900340.4400001</v>
      </c>
      <c r="M37" s="294">
        <v>3074572810.3499999</v>
      </c>
      <c r="N37" s="294">
        <v>1653883463.46</v>
      </c>
      <c r="O37" s="294">
        <v>1562706220.51</v>
      </c>
      <c r="P37" s="294">
        <v>31549115898.43</v>
      </c>
      <c r="Q37" s="294">
        <v>75457349269.130005</v>
      </c>
      <c r="R37" s="19">
        <v>0</v>
      </c>
      <c r="S37" s="19">
        <v>0</v>
      </c>
      <c r="T37" s="19">
        <v>0</v>
      </c>
      <c r="U37" s="19">
        <v>0</v>
      </c>
      <c r="V37" s="19">
        <v>0</v>
      </c>
      <c r="W37" s="19">
        <v>0</v>
      </c>
      <c r="X37" s="19">
        <v>0</v>
      </c>
      <c r="Y37" s="19">
        <v>0</v>
      </c>
      <c r="Z37" s="19">
        <v>0</v>
      </c>
      <c r="AA37" s="19">
        <v>0</v>
      </c>
      <c r="AB37" s="19">
        <v>0</v>
      </c>
      <c r="AC37" s="19">
        <v>0</v>
      </c>
      <c r="AD37" s="19">
        <v>0</v>
      </c>
      <c r="AE37" s="207">
        <f t="shared" si="2"/>
        <v>2824018963.3699999</v>
      </c>
      <c r="AF37" s="207">
        <f t="shared" si="2"/>
        <v>7691597370.5100002</v>
      </c>
      <c r="AG37" s="207">
        <f t="shared" si="2"/>
        <v>7239938738.8699989</v>
      </c>
      <c r="AH37" s="207">
        <f t="shared" si="2"/>
        <v>2993239281.3699999</v>
      </c>
      <c r="AI37" s="207">
        <f t="shared" si="2"/>
        <v>5178084002.5699997</v>
      </c>
      <c r="AJ37" s="207">
        <f t="shared" si="2"/>
        <v>5234552263.0300007</v>
      </c>
      <c r="AK37" s="207">
        <f t="shared" si="2"/>
        <v>3047739916.2199998</v>
      </c>
      <c r="AL37" s="207">
        <f t="shared" si="2"/>
        <v>3407900340.4400001</v>
      </c>
      <c r="AM37" s="207">
        <f t="shared" si="2"/>
        <v>3074572810.3499999</v>
      </c>
      <c r="AN37" s="207">
        <f t="shared" si="2"/>
        <v>1653883463.46</v>
      </c>
      <c r="AO37" s="207">
        <f t="shared" si="2"/>
        <v>1562706220.51</v>
      </c>
      <c r="AP37" s="207">
        <f t="shared" si="5"/>
        <v>31549115898.43</v>
      </c>
      <c r="AQ37" s="207">
        <f t="shared" si="6"/>
        <v>75457349269.130005</v>
      </c>
    </row>
    <row r="38" spans="1:43" x14ac:dyDescent="0.25">
      <c r="B38" s="26" t="s">
        <v>43</v>
      </c>
      <c r="C38" s="293">
        <v>6872202828</v>
      </c>
      <c r="D38" s="293">
        <v>6872202828</v>
      </c>
      <c r="E38" s="293">
        <v>572683565.57000005</v>
      </c>
      <c r="F38" s="293">
        <v>572683565.57000005</v>
      </c>
      <c r="G38" s="293">
        <v>572683572.86000001</v>
      </c>
      <c r="H38" s="293">
        <v>572683265.66000009</v>
      </c>
      <c r="I38" s="293">
        <v>572683265.66000009</v>
      </c>
      <c r="J38" s="293">
        <v>572683272.68000007</v>
      </c>
      <c r="K38" s="293">
        <v>572683568</v>
      </c>
      <c r="L38" s="293">
        <v>572683568</v>
      </c>
      <c r="M38" s="293">
        <v>572683568</v>
      </c>
      <c r="N38" s="293">
        <v>572683468</v>
      </c>
      <c r="O38" s="293">
        <v>572683468</v>
      </c>
      <c r="P38" s="293">
        <v>572683776</v>
      </c>
      <c r="Q38" s="293">
        <v>6872201924</v>
      </c>
      <c r="R38" s="285">
        <v>0</v>
      </c>
      <c r="S38" s="285">
        <v>0</v>
      </c>
      <c r="T38" s="285">
        <v>0</v>
      </c>
      <c r="U38" s="285">
        <v>0</v>
      </c>
      <c r="V38" s="285">
        <v>0</v>
      </c>
      <c r="W38" s="285">
        <v>0</v>
      </c>
      <c r="X38" s="285">
        <v>0</v>
      </c>
      <c r="Y38" s="285">
        <v>0</v>
      </c>
      <c r="Z38" s="285">
        <v>0</v>
      </c>
      <c r="AA38" s="285">
        <v>0</v>
      </c>
      <c r="AB38" s="285">
        <v>0</v>
      </c>
      <c r="AC38" s="285">
        <v>0</v>
      </c>
      <c r="AD38" s="285">
        <v>0</v>
      </c>
      <c r="AE38" s="268">
        <f t="shared" si="2"/>
        <v>572683565.57000005</v>
      </c>
      <c r="AF38" s="268">
        <f t="shared" si="2"/>
        <v>572683565.57000005</v>
      </c>
      <c r="AG38" s="268">
        <f t="shared" si="2"/>
        <v>572683572.86000001</v>
      </c>
      <c r="AH38" s="268">
        <f t="shared" si="2"/>
        <v>572683265.66000009</v>
      </c>
      <c r="AI38" s="268">
        <f t="shared" si="2"/>
        <v>572683265.66000009</v>
      </c>
      <c r="AJ38" s="268">
        <f t="shared" si="2"/>
        <v>572683272.68000007</v>
      </c>
      <c r="AK38" s="268">
        <f t="shared" si="2"/>
        <v>572683568</v>
      </c>
      <c r="AL38" s="268">
        <f t="shared" si="2"/>
        <v>572683568</v>
      </c>
      <c r="AM38" s="268">
        <f t="shared" si="2"/>
        <v>572683568</v>
      </c>
      <c r="AN38" s="268">
        <f t="shared" si="2"/>
        <v>572683468</v>
      </c>
      <c r="AO38" s="268">
        <f t="shared" si="2"/>
        <v>572683468</v>
      </c>
      <c r="AP38" s="268">
        <f t="shared" si="5"/>
        <v>572683776</v>
      </c>
      <c r="AQ38" s="268">
        <f t="shared" si="6"/>
        <v>6872201924</v>
      </c>
    </row>
    <row r="39" spans="1:43" x14ac:dyDescent="0.25">
      <c r="B39" s="26" t="s">
        <v>44</v>
      </c>
      <c r="C39" s="293">
        <v>3855938419</v>
      </c>
      <c r="D39" s="293">
        <v>3885938419</v>
      </c>
      <c r="E39" s="293">
        <v>621328201</v>
      </c>
      <c r="F39" s="293">
        <v>321328201</v>
      </c>
      <c r="G39" s="293">
        <v>321328201</v>
      </c>
      <c r="H39" s="293">
        <v>421328200</v>
      </c>
      <c r="I39" s="293">
        <v>321328200</v>
      </c>
      <c r="J39" s="293">
        <v>321328200</v>
      </c>
      <c r="K39" s="293">
        <v>321328200</v>
      </c>
      <c r="L39" s="293">
        <v>421328200</v>
      </c>
      <c r="M39" s="293">
        <v>321328200</v>
      </c>
      <c r="N39" s="293">
        <v>329810702</v>
      </c>
      <c r="O39" s="293">
        <v>67086955</v>
      </c>
      <c r="P39" s="293">
        <v>97086959</v>
      </c>
      <c r="Q39" s="293">
        <v>3885938419</v>
      </c>
      <c r="R39" s="285">
        <v>0</v>
      </c>
      <c r="S39" s="285">
        <v>0</v>
      </c>
      <c r="T39" s="285">
        <v>0</v>
      </c>
      <c r="U39" s="285">
        <v>0</v>
      </c>
      <c r="V39" s="285">
        <v>0</v>
      </c>
      <c r="W39" s="285">
        <v>0</v>
      </c>
      <c r="X39" s="285">
        <v>0</v>
      </c>
      <c r="Y39" s="285">
        <v>0</v>
      </c>
      <c r="Z39" s="285">
        <v>0</v>
      </c>
      <c r="AA39" s="285">
        <v>0</v>
      </c>
      <c r="AB39" s="285">
        <v>0</v>
      </c>
      <c r="AC39" s="285">
        <v>0</v>
      </c>
      <c r="AD39" s="285">
        <v>0</v>
      </c>
      <c r="AE39" s="268">
        <f t="shared" si="2"/>
        <v>621328201</v>
      </c>
      <c r="AF39" s="268">
        <f t="shared" si="2"/>
        <v>321328201</v>
      </c>
      <c r="AG39" s="268">
        <f t="shared" si="2"/>
        <v>321328201</v>
      </c>
      <c r="AH39" s="268">
        <f t="shared" si="2"/>
        <v>421328200</v>
      </c>
      <c r="AI39" s="268">
        <f t="shared" si="2"/>
        <v>321328200</v>
      </c>
      <c r="AJ39" s="268">
        <f t="shared" si="2"/>
        <v>321328200</v>
      </c>
      <c r="AK39" s="268">
        <f t="shared" si="2"/>
        <v>321328200</v>
      </c>
      <c r="AL39" s="268">
        <f t="shared" si="2"/>
        <v>421328200</v>
      </c>
      <c r="AM39" s="268">
        <f t="shared" si="2"/>
        <v>321328200</v>
      </c>
      <c r="AN39" s="268">
        <f t="shared" si="2"/>
        <v>329810702</v>
      </c>
      <c r="AO39" s="268">
        <f t="shared" si="2"/>
        <v>67086955</v>
      </c>
      <c r="AP39" s="268">
        <f t="shared" si="5"/>
        <v>97086959</v>
      </c>
      <c r="AQ39" s="268">
        <f t="shared" si="6"/>
        <v>3885938419</v>
      </c>
    </row>
    <row r="40" spans="1:43" x14ac:dyDescent="0.25">
      <c r="B40" s="26" t="s">
        <v>45</v>
      </c>
      <c r="C40" s="293">
        <v>654248087</v>
      </c>
      <c r="D40" s="293">
        <v>729248087</v>
      </c>
      <c r="E40" s="293">
        <v>50757024.270000003</v>
      </c>
      <c r="F40" s="293">
        <v>57046838.140000001</v>
      </c>
      <c r="G40" s="293">
        <v>55719154.390000001</v>
      </c>
      <c r="H40" s="293">
        <v>54413562.630000003</v>
      </c>
      <c r="I40" s="293">
        <v>54413032.739999995</v>
      </c>
      <c r="J40" s="293">
        <v>54716367.970000006</v>
      </c>
      <c r="K40" s="293">
        <v>54416312.539999999</v>
      </c>
      <c r="L40" s="293">
        <v>91890037.829999998</v>
      </c>
      <c r="M40" s="293">
        <v>92254507.200000003</v>
      </c>
      <c r="N40" s="293">
        <v>54320535.979999997</v>
      </c>
      <c r="O40" s="293">
        <v>31193899.189999998</v>
      </c>
      <c r="P40" s="293">
        <v>78047035.260000005</v>
      </c>
      <c r="Q40" s="293">
        <v>729188308.1400001</v>
      </c>
      <c r="R40" s="285">
        <v>0</v>
      </c>
      <c r="S40" s="285">
        <v>0</v>
      </c>
      <c r="T40" s="285">
        <v>0</v>
      </c>
      <c r="U40" s="285">
        <v>0</v>
      </c>
      <c r="V40" s="285">
        <v>0</v>
      </c>
      <c r="W40" s="285">
        <v>0</v>
      </c>
      <c r="X40" s="285">
        <v>0</v>
      </c>
      <c r="Y40" s="285">
        <v>0</v>
      </c>
      <c r="Z40" s="285">
        <v>0</v>
      </c>
      <c r="AA40" s="285">
        <v>0</v>
      </c>
      <c r="AB40" s="285">
        <v>0</v>
      </c>
      <c r="AC40" s="285">
        <v>0</v>
      </c>
      <c r="AD40" s="285">
        <v>0</v>
      </c>
      <c r="AE40" s="268">
        <f t="shared" si="2"/>
        <v>50757024.270000003</v>
      </c>
      <c r="AF40" s="268">
        <f t="shared" si="2"/>
        <v>57046838.140000001</v>
      </c>
      <c r="AG40" s="268">
        <f t="shared" si="2"/>
        <v>55719154.390000001</v>
      </c>
      <c r="AH40" s="268">
        <f t="shared" si="2"/>
        <v>54413562.630000003</v>
      </c>
      <c r="AI40" s="268">
        <f t="shared" si="2"/>
        <v>54413032.739999995</v>
      </c>
      <c r="AJ40" s="268">
        <f t="shared" si="2"/>
        <v>54716367.970000006</v>
      </c>
      <c r="AK40" s="268">
        <f t="shared" si="2"/>
        <v>54416312.539999999</v>
      </c>
      <c r="AL40" s="268">
        <f t="shared" si="2"/>
        <v>91890037.829999998</v>
      </c>
      <c r="AM40" s="268">
        <f t="shared" si="2"/>
        <v>92254507.200000003</v>
      </c>
      <c r="AN40" s="268">
        <f t="shared" si="2"/>
        <v>54320535.979999997</v>
      </c>
      <c r="AO40" s="268">
        <f t="shared" si="2"/>
        <v>31193899.189999998</v>
      </c>
      <c r="AP40" s="268">
        <f t="shared" si="5"/>
        <v>78047035.260000005</v>
      </c>
      <c r="AQ40" s="268">
        <f t="shared" si="6"/>
        <v>729188308.1400001</v>
      </c>
    </row>
    <row r="41" spans="1:43" x14ac:dyDescent="0.25">
      <c r="B41" s="26" t="s">
        <v>103</v>
      </c>
      <c r="C41" s="293">
        <v>1073000001.0000001</v>
      </c>
      <c r="D41" s="293">
        <v>1073000001.0000001</v>
      </c>
      <c r="E41" s="293">
        <v>89416661</v>
      </c>
      <c r="F41" s="293">
        <v>89416661</v>
      </c>
      <c r="G41" s="293">
        <v>80936291</v>
      </c>
      <c r="H41" s="293">
        <v>97897032</v>
      </c>
      <c r="I41" s="293">
        <v>89416659</v>
      </c>
      <c r="J41" s="293">
        <v>89416659</v>
      </c>
      <c r="K41" s="293">
        <v>89416659</v>
      </c>
      <c r="L41" s="293">
        <v>89416659</v>
      </c>
      <c r="M41" s="293">
        <v>89416659</v>
      </c>
      <c r="N41" s="293">
        <v>89416659</v>
      </c>
      <c r="O41" s="293">
        <v>89416659</v>
      </c>
      <c r="P41" s="293">
        <v>89416464</v>
      </c>
      <c r="Q41" s="293">
        <v>1072999722</v>
      </c>
      <c r="R41" s="285">
        <v>0</v>
      </c>
      <c r="S41" s="285">
        <v>0</v>
      </c>
      <c r="T41" s="285">
        <v>0</v>
      </c>
      <c r="U41" s="285">
        <v>0</v>
      </c>
      <c r="V41" s="285">
        <v>0</v>
      </c>
      <c r="W41" s="285">
        <v>0</v>
      </c>
      <c r="X41" s="285">
        <v>0</v>
      </c>
      <c r="Y41" s="285">
        <v>0</v>
      </c>
      <c r="Z41" s="285">
        <v>0</v>
      </c>
      <c r="AA41" s="285">
        <v>0</v>
      </c>
      <c r="AB41" s="285">
        <v>0</v>
      </c>
      <c r="AC41" s="285">
        <v>0</v>
      </c>
      <c r="AD41" s="285">
        <v>0</v>
      </c>
      <c r="AE41" s="268">
        <f t="shared" si="2"/>
        <v>89416661</v>
      </c>
      <c r="AF41" s="268">
        <f t="shared" si="2"/>
        <v>89416661</v>
      </c>
      <c r="AG41" s="268">
        <f t="shared" si="2"/>
        <v>80936291</v>
      </c>
      <c r="AH41" s="268">
        <f t="shared" si="2"/>
        <v>97897032</v>
      </c>
      <c r="AI41" s="268">
        <f t="shared" si="2"/>
        <v>89416659</v>
      </c>
      <c r="AJ41" s="268">
        <f t="shared" si="2"/>
        <v>89416659</v>
      </c>
      <c r="AK41" s="268">
        <f t="shared" si="2"/>
        <v>89416659</v>
      </c>
      <c r="AL41" s="268">
        <f t="shared" si="2"/>
        <v>89416659</v>
      </c>
      <c r="AM41" s="268">
        <f t="shared" si="2"/>
        <v>89416659</v>
      </c>
      <c r="AN41" s="268">
        <f t="shared" si="2"/>
        <v>89416659</v>
      </c>
      <c r="AO41" s="268">
        <f t="shared" si="2"/>
        <v>89416659</v>
      </c>
      <c r="AP41" s="268">
        <f t="shared" si="5"/>
        <v>89416464</v>
      </c>
      <c r="AQ41" s="268">
        <f t="shared" si="6"/>
        <v>1072999722</v>
      </c>
    </row>
    <row r="42" spans="1:43" x14ac:dyDescent="0.25">
      <c r="B42" s="26" t="s">
        <v>131</v>
      </c>
      <c r="C42" s="293">
        <v>150000000</v>
      </c>
      <c r="D42" s="293">
        <v>150000000</v>
      </c>
      <c r="E42" s="293">
        <v>12099999.99</v>
      </c>
      <c r="F42" s="293">
        <v>12100000</v>
      </c>
      <c r="G42" s="293">
        <v>12100000</v>
      </c>
      <c r="H42" s="293">
        <v>13700000.01</v>
      </c>
      <c r="I42" s="293">
        <v>12500000</v>
      </c>
      <c r="J42" s="293">
        <v>12500000</v>
      </c>
      <c r="K42" s="293">
        <v>12500000</v>
      </c>
      <c r="L42" s="293">
        <v>12500000</v>
      </c>
      <c r="M42" s="293">
        <v>12500000</v>
      </c>
      <c r="N42" s="293">
        <v>12499987</v>
      </c>
      <c r="O42" s="293">
        <v>12500000</v>
      </c>
      <c r="P42" s="293">
        <v>12500000</v>
      </c>
      <c r="Q42" s="293">
        <v>149999987</v>
      </c>
      <c r="R42" s="285">
        <v>0</v>
      </c>
      <c r="S42" s="285">
        <v>0</v>
      </c>
      <c r="T42" s="285">
        <v>0</v>
      </c>
      <c r="U42" s="285">
        <v>0</v>
      </c>
      <c r="V42" s="285">
        <v>0</v>
      </c>
      <c r="W42" s="285">
        <v>0</v>
      </c>
      <c r="X42" s="285">
        <v>0</v>
      </c>
      <c r="Y42" s="285">
        <v>0</v>
      </c>
      <c r="Z42" s="285">
        <v>0</v>
      </c>
      <c r="AA42" s="285">
        <v>0</v>
      </c>
      <c r="AB42" s="285">
        <v>0</v>
      </c>
      <c r="AC42" s="285">
        <v>0</v>
      </c>
      <c r="AD42" s="285">
        <v>0</v>
      </c>
      <c r="AE42" s="268">
        <f t="shared" si="2"/>
        <v>12099999.99</v>
      </c>
      <c r="AF42" s="268">
        <f t="shared" si="2"/>
        <v>12100000</v>
      </c>
      <c r="AG42" s="268">
        <f t="shared" si="2"/>
        <v>12100000</v>
      </c>
      <c r="AH42" s="268">
        <f t="shared" si="2"/>
        <v>13700000.01</v>
      </c>
      <c r="AI42" s="268">
        <f t="shared" si="2"/>
        <v>12500000</v>
      </c>
      <c r="AJ42" s="268">
        <f t="shared" si="2"/>
        <v>12500000</v>
      </c>
      <c r="AK42" s="268">
        <f t="shared" si="2"/>
        <v>12500000</v>
      </c>
      <c r="AL42" s="268">
        <f t="shared" si="2"/>
        <v>12500000</v>
      </c>
      <c r="AM42" s="268">
        <f t="shared" si="2"/>
        <v>12500000</v>
      </c>
      <c r="AN42" s="268">
        <f t="shared" si="2"/>
        <v>12499987</v>
      </c>
      <c r="AO42" s="268">
        <f t="shared" si="2"/>
        <v>12500000</v>
      </c>
      <c r="AP42" s="268">
        <f t="shared" si="5"/>
        <v>12500000</v>
      </c>
      <c r="AQ42" s="268">
        <f t="shared" si="6"/>
        <v>149999987</v>
      </c>
    </row>
    <row r="43" spans="1:43" x14ac:dyDescent="0.25">
      <c r="B43" s="26" t="s">
        <v>104</v>
      </c>
      <c r="C43" s="293">
        <v>500000000</v>
      </c>
      <c r="D43" s="293">
        <v>512000000</v>
      </c>
      <c r="E43" s="293">
        <v>39708333.25</v>
      </c>
      <c r="F43" s="293">
        <v>39708333.340000004</v>
      </c>
      <c r="G43" s="293">
        <v>39708333.330000006</v>
      </c>
      <c r="H43" s="293">
        <v>47541666.660000004</v>
      </c>
      <c r="I43" s="293">
        <v>41666666.670000002</v>
      </c>
      <c r="J43" s="293">
        <v>41666666.670000002</v>
      </c>
      <c r="K43" s="293">
        <v>41666666.670000002</v>
      </c>
      <c r="L43" s="293">
        <v>41666666.670000002</v>
      </c>
      <c r="M43" s="293">
        <v>41666666.670000002</v>
      </c>
      <c r="N43" s="293">
        <v>41666666.710000001</v>
      </c>
      <c r="O43" s="293">
        <v>41666666.68</v>
      </c>
      <c r="P43" s="293">
        <v>53666666.68</v>
      </c>
      <c r="Q43" s="293">
        <v>512000000.00000012</v>
      </c>
      <c r="R43" s="285">
        <v>0</v>
      </c>
      <c r="S43" s="285">
        <v>0</v>
      </c>
      <c r="T43" s="285">
        <v>0</v>
      </c>
      <c r="U43" s="285">
        <v>0</v>
      </c>
      <c r="V43" s="285">
        <v>0</v>
      </c>
      <c r="W43" s="285">
        <v>0</v>
      </c>
      <c r="X43" s="285">
        <v>0</v>
      </c>
      <c r="Y43" s="285">
        <v>0</v>
      </c>
      <c r="Z43" s="285">
        <v>0</v>
      </c>
      <c r="AA43" s="285">
        <v>0</v>
      </c>
      <c r="AB43" s="285">
        <v>0</v>
      </c>
      <c r="AC43" s="285">
        <v>0</v>
      </c>
      <c r="AD43" s="285">
        <v>0</v>
      </c>
      <c r="AE43" s="268">
        <f t="shared" si="2"/>
        <v>39708333.25</v>
      </c>
      <c r="AF43" s="268">
        <f t="shared" si="2"/>
        <v>39708333.340000004</v>
      </c>
      <c r="AG43" s="268">
        <f t="shared" si="2"/>
        <v>39708333.330000006</v>
      </c>
      <c r="AH43" s="268">
        <f t="shared" si="2"/>
        <v>47541666.660000004</v>
      </c>
      <c r="AI43" s="268">
        <f t="shared" si="2"/>
        <v>41666666.670000002</v>
      </c>
      <c r="AJ43" s="268">
        <f t="shared" si="2"/>
        <v>41666666.670000002</v>
      </c>
      <c r="AK43" s="268">
        <f t="shared" si="2"/>
        <v>41666666.670000002</v>
      </c>
      <c r="AL43" s="268">
        <f t="shared" si="2"/>
        <v>41666666.670000002</v>
      </c>
      <c r="AM43" s="268">
        <f t="shared" si="2"/>
        <v>41666666.670000002</v>
      </c>
      <c r="AN43" s="268">
        <f t="shared" si="2"/>
        <v>41666666.710000001</v>
      </c>
      <c r="AO43" s="268">
        <f t="shared" si="2"/>
        <v>41666666.68</v>
      </c>
      <c r="AP43" s="268">
        <f t="shared" si="5"/>
        <v>53666666.68</v>
      </c>
      <c r="AQ43" s="268">
        <f t="shared" si="6"/>
        <v>512000000.00000012</v>
      </c>
    </row>
    <row r="44" spans="1:43" x14ac:dyDescent="0.25">
      <c r="B44" s="170" t="s">
        <v>139</v>
      </c>
      <c r="C44" s="295">
        <v>624407045081</v>
      </c>
      <c r="D44" s="295">
        <f>+D10+D13+D38+D39+D40+D41+D42+D43</f>
        <v>639961848069.16992</v>
      </c>
      <c r="E44" s="296">
        <v>44799598998.290001</v>
      </c>
      <c r="F44" s="296">
        <v>47710616734.660004</v>
      </c>
      <c r="G44" s="296">
        <v>48815907559.360001</v>
      </c>
      <c r="H44" s="296">
        <v>40570546511.230003</v>
      </c>
      <c r="I44" s="296">
        <v>42993941973.599998</v>
      </c>
      <c r="J44" s="296">
        <v>57213550184.199982</v>
      </c>
      <c r="K44" s="296">
        <v>40437343820.409996</v>
      </c>
      <c r="L44" s="296">
        <v>44252810300.630005</v>
      </c>
      <c r="M44" s="296">
        <v>44394940088.75</v>
      </c>
      <c r="N44" s="296">
        <v>40930087881.769997</v>
      </c>
      <c r="O44" s="296">
        <v>48015387529.669991</v>
      </c>
      <c r="P44" s="296">
        <v>112195747531.89996</v>
      </c>
      <c r="Q44" s="296">
        <v>612330479114.47021</v>
      </c>
      <c r="R44" s="287">
        <v>0</v>
      </c>
      <c r="S44" s="297">
        <v>1040335600.0000001</v>
      </c>
      <c r="T44" s="297">
        <v>2832410347.3200002</v>
      </c>
      <c r="U44" s="297">
        <v>168102480</v>
      </c>
      <c r="V44" s="297">
        <v>508148579.11000001</v>
      </c>
      <c r="W44" s="297">
        <v>515493047.03999996</v>
      </c>
      <c r="X44" s="297">
        <v>110216891.02</v>
      </c>
      <c r="Y44" s="297">
        <v>1161419839.05</v>
      </c>
      <c r="Z44" s="297">
        <v>1713799929</v>
      </c>
      <c r="AA44" s="297">
        <v>950629522.13999999</v>
      </c>
      <c r="AB44" s="297">
        <v>1060521929.54</v>
      </c>
      <c r="AC44" s="297">
        <v>1557080100.7</v>
      </c>
      <c r="AD44" s="297">
        <v>11618158264.92</v>
      </c>
      <c r="AE44" s="299">
        <f t="shared" si="2"/>
        <v>44799598998.290001</v>
      </c>
      <c r="AF44" s="299">
        <f t="shared" si="2"/>
        <v>48750952334.660004</v>
      </c>
      <c r="AG44" s="299">
        <f t="shared" si="2"/>
        <v>51648317906.68</v>
      </c>
      <c r="AH44" s="299">
        <f t="shared" si="2"/>
        <v>40738648991.230003</v>
      </c>
      <c r="AI44" s="299">
        <f t="shared" si="2"/>
        <v>43502090552.709999</v>
      </c>
      <c r="AJ44" s="299">
        <f t="shared" si="2"/>
        <v>57729043231.239983</v>
      </c>
      <c r="AK44" s="299">
        <f t="shared" si="2"/>
        <v>40547560711.429993</v>
      </c>
      <c r="AL44" s="299">
        <f t="shared" si="2"/>
        <v>45414230139.680008</v>
      </c>
      <c r="AM44" s="299">
        <f t="shared" si="2"/>
        <v>46108740017.75</v>
      </c>
      <c r="AN44" s="299">
        <f t="shared" si="2"/>
        <v>41880717403.909996</v>
      </c>
      <c r="AO44" s="299">
        <f t="shared" si="2"/>
        <v>49075909459.209991</v>
      </c>
      <c r="AP44" s="299">
        <f t="shared" si="5"/>
        <v>113752827632.59996</v>
      </c>
      <c r="AQ44" s="299">
        <f t="shared" si="6"/>
        <v>623948637379.39026</v>
      </c>
    </row>
    <row r="45" spans="1:43" x14ac:dyDescent="0.25">
      <c r="B45" s="27"/>
      <c r="C45" s="19"/>
      <c r="D45" s="19"/>
      <c r="E45" s="289"/>
      <c r="F45" s="285"/>
      <c r="G45" s="285"/>
      <c r="H45" s="285"/>
      <c r="I45" s="285"/>
      <c r="J45" s="285"/>
      <c r="K45" s="285"/>
      <c r="L45" s="285"/>
      <c r="M45" s="285"/>
      <c r="N45" s="285"/>
      <c r="O45" s="285"/>
      <c r="P45" s="285"/>
      <c r="Q45" s="285"/>
      <c r="R45" s="284"/>
      <c r="S45" s="284"/>
      <c r="T45" s="284"/>
      <c r="U45" s="284"/>
      <c r="V45" s="284"/>
      <c r="W45" s="284"/>
      <c r="X45" s="284"/>
      <c r="Y45" s="284"/>
      <c r="Z45" s="284"/>
      <c r="AA45" s="284"/>
      <c r="AB45" s="284"/>
      <c r="AC45" s="284"/>
      <c r="AD45" s="284"/>
      <c r="AE45" s="39"/>
      <c r="AF45" s="39"/>
      <c r="AG45" s="39"/>
      <c r="AH45" s="39"/>
      <c r="AI45" s="39"/>
      <c r="AJ45" s="39"/>
      <c r="AK45" s="39"/>
      <c r="AL45" s="39"/>
      <c r="AM45" s="39"/>
      <c r="AN45" s="39"/>
      <c r="AO45" s="39"/>
      <c r="AP45" s="39"/>
      <c r="AQ45" s="39"/>
    </row>
    <row r="46" spans="1:43" x14ac:dyDescent="0.25">
      <c r="B46" s="170" t="s">
        <v>49</v>
      </c>
      <c r="C46" s="290"/>
      <c r="D46" s="286"/>
      <c r="E46" s="291"/>
      <c r="F46" s="291"/>
      <c r="G46" s="291"/>
      <c r="H46" s="291"/>
      <c r="I46" s="291"/>
      <c r="J46" s="291"/>
      <c r="K46" s="291"/>
      <c r="L46" s="291"/>
      <c r="M46" s="291"/>
      <c r="N46" s="291"/>
      <c r="O46" s="291"/>
      <c r="P46" s="291"/>
      <c r="Q46" s="291"/>
      <c r="R46" s="292"/>
      <c r="S46" s="292"/>
      <c r="T46" s="292"/>
      <c r="U46" s="292"/>
      <c r="V46" s="292"/>
      <c r="W46" s="292"/>
      <c r="X46" s="292"/>
      <c r="Y46" s="292"/>
      <c r="Z46" s="292"/>
      <c r="AA46" s="292"/>
      <c r="AB46" s="292"/>
      <c r="AC46" s="292"/>
      <c r="AD46" s="292"/>
      <c r="AE46" s="288"/>
      <c r="AF46" s="288"/>
      <c r="AG46" s="288"/>
      <c r="AH46" s="288"/>
      <c r="AI46" s="288"/>
      <c r="AJ46" s="288"/>
      <c r="AK46" s="288"/>
      <c r="AL46" s="288"/>
      <c r="AM46" s="288"/>
      <c r="AN46" s="288"/>
      <c r="AO46" s="288"/>
      <c r="AP46" s="288"/>
      <c r="AQ46" s="288"/>
    </row>
    <row r="47" spans="1:43" x14ac:dyDescent="0.25">
      <c r="A47" s="12"/>
      <c r="B47" s="27" t="s">
        <v>75</v>
      </c>
      <c r="C47" s="294">
        <v>4229406468.9999995</v>
      </c>
      <c r="D47" s="294">
        <v>8252503036</v>
      </c>
      <c r="E47" s="19">
        <v>0</v>
      </c>
      <c r="F47" s="294">
        <v>733490967.24000001</v>
      </c>
      <c r="G47" s="294">
        <v>416885405.58000004</v>
      </c>
      <c r="H47" s="294">
        <v>76100254.280000001</v>
      </c>
      <c r="I47" s="294">
        <v>1221275130.6100001</v>
      </c>
      <c r="J47" s="294">
        <v>431244540.77999997</v>
      </c>
      <c r="K47" s="294">
        <v>753828431.36000001</v>
      </c>
      <c r="L47" s="294">
        <v>171331060.75</v>
      </c>
      <c r="M47" s="294">
        <v>30058147.640000001</v>
      </c>
      <c r="N47" s="294">
        <v>2545967.94</v>
      </c>
      <c r="O47" s="294">
        <v>31798960.809999999</v>
      </c>
      <c r="P47" s="294">
        <v>1758353478.05</v>
      </c>
      <c r="Q47" s="294">
        <v>5626912345.04</v>
      </c>
      <c r="R47" s="19">
        <v>0</v>
      </c>
      <c r="S47" s="19">
        <v>0</v>
      </c>
      <c r="T47" s="19">
        <v>0</v>
      </c>
      <c r="U47" s="19">
        <v>0</v>
      </c>
      <c r="V47" s="19">
        <v>0</v>
      </c>
      <c r="W47" s="19">
        <v>0</v>
      </c>
      <c r="X47" s="19">
        <v>0</v>
      </c>
      <c r="Y47" s="19">
        <v>0</v>
      </c>
      <c r="Z47" s="19">
        <v>0</v>
      </c>
      <c r="AA47" s="19">
        <v>0</v>
      </c>
      <c r="AB47" s="19">
        <v>0</v>
      </c>
      <c r="AC47" s="19">
        <v>0</v>
      </c>
      <c r="AD47" s="19">
        <v>0</v>
      </c>
      <c r="AE47" s="19">
        <f>E47+R47</f>
        <v>0</v>
      </c>
      <c r="AF47" s="294">
        <f t="shared" ref="AF47:AQ62" si="7">F47+S47</f>
        <v>733490967.24000001</v>
      </c>
      <c r="AG47" s="294">
        <f t="shared" si="7"/>
        <v>416885405.58000004</v>
      </c>
      <c r="AH47" s="294">
        <f t="shared" si="7"/>
        <v>76100254.280000001</v>
      </c>
      <c r="AI47" s="294">
        <f t="shared" si="7"/>
        <v>1221275130.6100001</v>
      </c>
      <c r="AJ47" s="294">
        <f t="shared" si="7"/>
        <v>431244540.77999997</v>
      </c>
      <c r="AK47" s="294">
        <f t="shared" si="7"/>
        <v>753828431.36000001</v>
      </c>
      <c r="AL47" s="294">
        <f t="shared" si="7"/>
        <v>171331060.75</v>
      </c>
      <c r="AM47" s="294">
        <f t="shared" si="7"/>
        <v>30058147.640000001</v>
      </c>
      <c r="AN47" s="294">
        <f t="shared" si="7"/>
        <v>2545967.94</v>
      </c>
      <c r="AO47" s="294">
        <f t="shared" si="7"/>
        <v>31798960.809999999</v>
      </c>
      <c r="AP47" s="294">
        <f t="shared" si="7"/>
        <v>1758353478.05</v>
      </c>
      <c r="AQ47" s="294">
        <f t="shared" si="7"/>
        <v>5626912345.04</v>
      </c>
    </row>
    <row r="48" spans="1:43" x14ac:dyDescent="0.25">
      <c r="A48" s="12"/>
      <c r="B48" s="27" t="s">
        <v>76</v>
      </c>
      <c r="C48" s="294">
        <v>13282000</v>
      </c>
      <c r="D48" s="294">
        <v>23482000</v>
      </c>
      <c r="E48" s="19">
        <v>0</v>
      </c>
      <c r="F48" s="19">
        <v>0</v>
      </c>
      <c r="G48" s="19">
        <v>0</v>
      </c>
      <c r="H48" s="19">
        <v>0</v>
      </c>
      <c r="I48" s="19">
        <v>0</v>
      </c>
      <c r="J48" s="19">
        <v>0</v>
      </c>
      <c r="K48" s="19">
        <v>0</v>
      </c>
      <c r="L48" s="294">
        <v>1300000</v>
      </c>
      <c r="M48" s="19">
        <v>0</v>
      </c>
      <c r="N48" s="19">
        <v>0</v>
      </c>
      <c r="O48" s="19">
        <v>0</v>
      </c>
      <c r="P48" s="294">
        <v>19870000</v>
      </c>
      <c r="Q48" s="294">
        <v>21170000</v>
      </c>
      <c r="R48" s="19">
        <v>0</v>
      </c>
      <c r="S48" s="19">
        <v>0</v>
      </c>
      <c r="T48" s="19">
        <v>0</v>
      </c>
      <c r="U48" s="19">
        <v>0</v>
      </c>
      <c r="V48" s="19">
        <v>0</v>
      </c>
      <c r="W48" s="19">
        <v>0</v>
      </c>
      <c r="X48" s="19">
        <v>0</v>
      </c>
      <c r="Y48" s="19">
        <v>0</v>
      </c>
      <c r="Z48" s="19">
        <v>0</v>
      </c>
      <c r="AA48" s="19">
        <v>0</v>
      </c>
      <c r="AB48" s="19">
        <v>0</v>
      </c>
      <c r="AC48" s="19">
        <v>0</v>
      </c>
      <c r="AD48" s="19">
        <v>0</v>
      </c>
      <c r="AE48" s="19">
        <f t="shared" ref="AE48:AE62" si="8">E48+R48</f>
        <v>0</v>
      </c>
      <c r="AF48" s="19">
        <f t="shared" si="7"/>
        <v>0</v>
      </c>
      <c r="AG48" s="19">
        <f t="shared" si="7"/>
        <v>0</v>
      </c>
      <c r="AH48" s="19">
        <f t="shared" si="7"/>
        <v>0</v>
      </c>
      <c r="AI48" s="19">
        <f t="shared" si="7"/>
        <v>0</v>
      </c>
      <c r="AJ48" s="19">
        <f t="shared" si="7"/>
        <v>0</v>
      </c>
      <c r="AK48" s="19">
        <f t="shared" si="7"/>
        <v>0</v>
      </c>
      <c r="AL48" s="294">
        <f t="shared" si="7"/>
        <v>1300000</v>
      </c>
      <c r="AM48" s="19">
        <f t="shared" si="7"/>
        <v>0</v>
      </c>
      <c r="AN48" s="19">
        <f t="shared" si="7"/>
        <v>0</v>
      </c>
      <c r="AO48" s="19">
        <f t="shared" si="7"/>
        <v>0</v>
      </c>
      <c r="AP48" s="294">
        <f t="shared" si="7"/>
        <v>19870000</v>
      </c>
      <c r="AQ48" s="294">
        <f t="shared" si="7"/>
        <v>21170000</v>
      </c>
    </row>
    <row r="49" spans="1:43" x14ac:dyDescent="0.25">
      <c r="A49" s="12"/>
      <c r="B49" s="27" t="s">
        <v>129</v>
      </c>
      <c r="C49" s="294">
        <v>14750000</v>
      </c>
      <c r="D49" s="294">
        <v>75022034</v>
      </c>
      <c r="E49" s="19">
        <v>0</v>
      </c>
      <c r="F49" s="294">
        <v>1589726.39</v>
      </c>
      <c r="G49" s="294">
        <v>1589726.39</v>
      </c>
      <c r="H49" s="294">
        <v>1589726.39</v>
      </c>
      <c r="I49" s="294">
        <v>8589726.3900000006</v>
      </c>
      <c r="J49" s="294">
        <v>9339726.3900000006</v>
      </c>
      <c r="K49" s="294">
        <v>1589726.39</v>
      </c>
      <c r="L49" s="294">
        <v>1589726.39</v>
      </c>
      <c r="M49" s="294">
        <v>1589726.39</v>
      </c>
      <c r="N49" s="294">
        <v>1589726.39</v>
      </c>
      <c r="O49" s="294">
        <v>1589726.39</v>
      </c>
      <c r="P49" s="294">
        <v>23708325.59</v>
      </c>
      <c r="Q49" s="294">
        <v>54355589.49000001</v>
      </c>
      <c r="R49" s="19">
        <v>0</v>
      </c>
      <c r="S49" s="19">
        <v>0</v>
      </c>
      <c r="T49" s="19">
        <v>0</v>
      </c>
      <c r="U49" s="19">
        <v>0</v>
      </c>
      <c r="V49" s="19">
        <v>0</v>
      </c>
      <c r="W49" s="19">
        <v>0</v>
      </c>
      <c r="X49" s="19">
        <v>0</v>
      </c>
      <c r="Y49" s="19">
        <v>0</v>
      </c>
      <c r="Z49" s="19">
        <v>0</v>
      </c>
      <c r="AA49" s="19">
        <v>0</v>
      </c>
      <c r="AB49" s="19">
        <v>0</v>
      </c>
      <c r="AC49" s="19">
        <v>0</v>
      </c>
      <c r="AD49" s="19">
        <v>0</v>
      </c>
      <c r="AE49" s="19">
        <f t="shared" si="8"/>
        <v>0</v>
      </c>
      <c r="AF49" s="294">
        <f t="shared" si="7"/>
        <v>1589726.39</v>
      </c>
      <c r="AG49" s="294">
        <f t="shared" si="7"/>
        <v>1589726.39</v>
      </c>
      <c r="AH49" s="294">
        <f t="shared" si="7"/>
        <v>1589726.39</v>
      </c>
      <c r="AI49" s="294">
        <f t="shared" si="7"/>
        <v>8589726.3900000006</v>
      </c>
      <c r="AJ49" s="294">
        <f t="shared" si="7"/>
        <v>9339726.3900000006</v>
      </c>
      <c r="AK49" s="294">
        <f t="shared" si="7"/>
        <v>1589726.39</v>
      </c>
      <c r="AL49" s="294">
        <f t="shared" si="7"/>
        <v>1589726.39</v>
      </c>
      <c r="AM49" s="294">
        <f t="shared" si="7"/>
        <v>1589726.39</v>
      </c>
      <c r="AN49" s="294">
        <f t="shared" si="7"/>
        <v>1589726.39</v>
      </c>
      <c r="AO49" s="294">
        <f t="shared" si="7"/>
        <v>1589726.39</v>
      </c>
      <c r="AP49" s="294">
        <f t="shared" si="7"/>
        <v>23708325.59</v>
      </c>
      <c r="AQ49" s="294">
        <f t="shared" si="7"/>
        <v>54355589.49000001</v>
      </c>
    </row>
    <row r="50" spans="1:43" x14ac:dyDescent="0.25">
      <c r="A50" s="12"/>
      <c r="B50" s="27" t="s">
        <v>79</v>
      </c>
      <c r="C50" s="294">
        <v>342289450</v>
      </c>
      <c r="D50" s="294">
        <v>342289450</v>
      </c>
      <c r="E50" s="19">
        <v>0</v>
      </c>
      <c r="F50" s="19">
        <v>0</v>
      </c>
      <c r="G50" s="19">
        <v>0</v>
      </c>
      <c r="H50" s="19">
        <v>0</v>
      </c>
      <c r="I50" s="19">
        <v>0</v>
      </c>
      <c r="J50" s="19">
        <v>0</v>
      </c>
      <c r="K50" s="19">
        <v>0</v>
      </c>
      <c r="L50" s="19">
        <v>0</v>
      </c>
      <c r="M50" s="19">
        <v>0</v>
      </c>
      <c r="N50" s="19">
        <v>0</v>
      </c>
      <c r="O50" s="294">
        <v>53606250</v>
      </c>
      <c r="P50" s="19">
        <v>0</v>
      </c>
      <c r="Q50" s="294">
        <v>53606250</v>
      </c>
      <c r="R50" s="19">
        <v>0</v>
      </c>
      <c r="S50" s="19">
        <v>0</v>
      </c>
      <c r="T50" s="19">
        <v>0</v>
      </c>
      <c r="U50" s="19">
        <v>0</v>
      </c>
      <c r="V50" s="19">
        <v>0</v>
      </c>
      <c r="W50" s="19">
        <v>0</v>
      </c>
      <c r="X50" s="19">
        <v>0</v>
      </c>
      <c r="Y50" s="19">
        <v>0</v>
      </c>
      <c r="Z50" s="19">
        <v>0</v>
      </c>
      <c r="AA50" s="19">
        <v>0</v>
      </c>
      <c r="AB50" s="19">
        <v>0</v>
      </c>
      <c r="AC50" s="19">
        <v>0</v>
      </c>
      <c r="AD50" s="19">
        <v>0</v>
      </c>
      <c r="AE50" s="19">
        <f t="shared" si="8"/>
        <v>0</v>
      </c>
      <c r="AF50" s="19">
        <f t="shared" si="7"/>
        <v>0</v>
      </c>
      <c r="AG50" s="19">
        <f t="shared" si="7"/>
        <v>0</v>
      </c>
      <c r="AH50" s="19">
        <f t="shared" si="7"/>
        <v>0</v>
      </c>
      <c r="AI50" s="19">
        <f t="shared" si="7"/>
        <v>0</v>
      </c>
      <c r="AJ50" s="19">
        <f t="shared" si="7"/>
        <v>0</v>
      </c>
      <c r="AK50" s="19">
        <f t="shared" si="7"/>
        <v>0</v>
      </c>
      <c r="AL50" s="19">
        <f t="shared" si="7"/>
        <v>0</v>
      </c>
      <c r="AM50" s="19">
        <f t="shared" si="7"/>
        <v>0</v>
      </c>
      <c r="AN50" s="19">
        <f t="shared" si="7"/>
        <v>0</v>
      </c>
      <c r="AO50" s="294">
        <f t="shared" si="7"/>
        <v>53606250</v>
      </c>
      <c r="AP50" s="19">
        <f t="shared" si="7"/>
        <v>0</v>
      </c>
      <c r="AQ50" s="294">
        <f t="shared" si="7"/>
        <v>53606250</v>
      </c>
    </row>
    <row r="51" spans="1:43" x14ac:dyDescent="0.25">
      <c r="A51" s="12"/>
      <c r="B51" s="27" t="s">
        <v>107</v>
      </c>
      <c r="C51" s="19">
        <v>0</v>
      </c>
      <c r="D51" s="294">
        <v>3345000</v>
      </c>
      <c r="E51" s="19">
        <v>0</v>
      </c>
      <c r="F51" s="19">
        <v>0</v>
      </c>
      <c r="G51" s="19">
        <v>0</v>
      </c>
      <c r="H51" s="19">
        <v>0</v>
      </c>
      <c r="I51" s="19">
        <v>0</v>
      </c>
      <c r="J51" s="19">
        <v>0</v>
      </c>
      <c r="K51" s="19">
        <v>0</v>
      </c>
      <c r="L51" s="19">
        <v>0</v>
      </c>
      <c r="M51" s="19">
        <v>0</v>
      </c>
      <c r="N51" s="19">
        <v>0</v>
      </c>
      <c r="O51" s="19">
        <v>0</v>
      </c>
      <c r="P51" s="294">
        <v>3343277.95</v>
      </c>
      <c r="Q51" s="294">
        <v>3343277.95</v>
      </c>
      <c r="R51" s="19">
        <v>0</v>
      </c>
      <c r="S51" s="19">
        <v>0</v>
      </c>
      <c r="T51" s="19">
        <v>0</v>
      </c>
      <c r="U51" s="19">
        <v>0</v>
      </c>
      <c r="V51" s="19">
        <v>0</v>
      </c>
      <c r="W51" s="19">
        <v>0</v>
      </c>
      <c r="X51" s="19">
        <v>0</v>
      </c>
      <c r="Y51" s="19">
        <v>0</v>
      </c>
      <c r="Z51" s="19">
        <v>0</v>
      </c>
      <c r="AA51" s="19">
        <v>0</v>
      </c>
      <c r="AB51" s="19">
        <v>0</v>
      </c>
      <c r="AC51" s="19">
        <v>0</v>
      </c>
      <c r="AD51" s="19">
        <v>0</v>
      </c>
      <c r="AE51" s="19">
        <f t="shared" si="8"/>
        <v>0</v>
      </c>
      <c r="AF51" s="19">
        <f t="shared" si="7"/>
        <v>0</v>
      </c>
      <c r="AG51" s="19">
        <f t="shared" si="7"/>
        <v>0</v>
      </c>
      <c r="AH51" s="19">
        <f t="shared" si="7"/>
        <v>0</v>
      </c>
      <c r="AI51" s="19">
        <f t="shared" si="7"/>
        <v>0</v>
      </c>
      <c r="AJ51" s="19">
        <f t="shared" si="7"/>
        <v>0</v>
      </c>
      <c r="AK51" s="19">
        <f t="shared" si="7"/>
        <v>0</v>
      </c>
      <c r="AL51" s="19">
        <f t="shared" si="7"/>
        <v>0</v>
      </c>
      <c r="AM51" s="19">
        <f t="shared" si="7"/>
        <v>0</v>
      </c>
      <c r="AN51" s="19">
        <f t="shared" si="7"/>
        <v>0</v>
      </c>
      <c r="AO51" s="19">
        <f t="shared" si="7"/>
        <v>0</v>
      </c>
      <c r="AP51" s="294">
        <f t="shared" si="7"/>
        <v>3343277.95</v>
      </c>
      <c r="AQ51" s="294">
        <f t="shared" si="7"/>
        <v>3343277.95</v>
      </c>
    </row>
    <row r="52" spans="1:43" x14ac:dyDescent="0.25">
      <c r="A52" s="12"/>
      <c r="B52" s="27" t="s">
        <v>81</v>
      </c>
      <c r="C52" s="294">
        <v>4560000</v>
      </c>
      <c r="D52" s="294">
        <v>76560000</v>
      </c>
      <c r="E52" s="19">
        <v>0</v>
      </c>
      <c r="F52" s="19">
        <v>0</v>
      </c>
      <c r="G52" s="19">
        <v>0</v>
      </c>
      <c r="H52" s="19">
        <v>0</v>
      </c>
      <c r="I52" s="19">
        <v>0</v>
      </c>
      <c r="J52" s="19">
        <v>0</v>
      </c>
      <c r="K52" s="19">
        <v>0</v>
      </c>
      <c r="L52" s="19">
        <v>0</v>
      </c>
      <c r="M52" s="19">
        <v>0</v>
      </c>
      <c r="N52" s="19">
        <v>0</v>
      </c>
      <c r="O52" s="19">
        <v>0</v>
      </c>
      <c r="P52" s="294">
        <v>72117999.439999998</v>
      </c>
      <c r="Q52" s="294">
        <v>72117999.439999998</v>
      </c>
      <c r="R52" s="19">
        <v>0</v>
      </c>
      <c r="S52" s="19">
        <v>0</v>
      </c>
      <c r="T52" s="19">
        <v>0</v>
      </c>
      <c r="U52" s="19">
        <v>0</v>
      </c>
      <c r="V52" s="19">
        <v>0</v>
      </c>
      <c r="W52" s="19">
        <v>0</v>
      </c>
      <c r="X52" s="19">
        <v>0</v>
      </c>
      <c r="Y52" s="19">
        <v>0</v>
      </c>
      <c r="Z52" s="19">
        <v>0</v>
      </c>
      <c r="AA52" s="19">
        <v>0</v>
      </c>
      <c r="AB52" s="19">
        <v>0</v>
      </c>
      <c r="AC52" s="19">
        <v>0</v>
      </c>
      <c r="AD52" s="19">
        <v>0</v>
      </c>
      <c r="AE52" s="19">
        <f t="shared" si="8"/>
        <v>0</v>
      </c>
      <c r="AF52" s="19">
        <f t="shared" si="7"/>
        <v>0</v>
      </c>
      <c r="AG52" s="19">
        <f t="shared" si="7"/>
        <v>0</v>
      </c>
      <c r="AH52" s="19">
        <f t="shared" si="7"/>
        <v>0</v>
      </c>
      <c r="AI52" s="19">
        <f t="shared" si="7"/>
        <v>0</v>
      </c>
      <c r="AJ52" s="19">
        <f t="shared" si="7"/>
        <v>0</v>
      </c>
      <c r="AK52" s="19">
        <f t="shared" si="7"/>
        <v>0</v>
      </c>
      <c r="AL52" s="19">
        <f t="shared" si="7"/>
        <v>0</v>
      </c>
      <c r="AM52" s="19">
        <f t="shared" si="7"/>
        <v>0</v>
      </c>
      <c r="AN52" s="19">
        <f t="shared" si="7"/>
        <v>0</v>
      </c>
      <c r="AO52" s="19">
        <f t="shared" si="7"/>
        <v>0</v>
      </c>
      <c r="AP52" s="294">
        <f t="shared" si="7"/>
        <v>72117999.439999998</v>
      </c>
      <c r="AQ52" s="294">
        <f t="shared" si="7"/>
        <v>72117999.439999998</v>
      </c>
    </row>
    <row r="53" spans="1:43" x14ac:dyDescent="0.25">
      <c r="A53" s="12"/>
      <c r="B53" s="27" t="s">
        <v>83</v>
      </c>
      <c r="C53" s="19">
        <v>0</v>
      </c>
      <c r="D53" s="294">
        <v>3500000</v>
      </c>
      <c r="E53" s="19">
        <v>0</v>
      </c>
      <c r="F53" s="19">
        <v>0</v>
      </c>
      <c r="G53" s="19">
        <v>0</v>
      </c>
      <c r="H53" s="19">
        <v>0</v>
      </c>
      <c r="I53" s="19">
        <v>0</v>
      </c>
      <c r="J53" s="19">
        <v>0</v>
      </c>
      <c r="K53" s="19">
        <v>0</v>
      </c>
      <c r="L53" s="19">
        <v>0</v>
      </c>
      <c r="M53" s="19">
        <v>0</v>
      </c>
      <c r="N53" s="19">
        <v>0</v>
      </c>
      <c r="O53" s="19">
        <v>0</v>
      </c>
      <c r="P53" s="294">
        <v>3443772.28</v>
      </c>
      <c r="Q53" s="294">
        <v>3443772.28</v>
      </c>
      <c r="R53" s="19">
        <v>0</v>
      </c>
      <c r="S53" s="19">
        <v>0</v>
      </c>
      <c r="T53" s="19">
        <v>0</v>
      </c>
      <c r="U53" s="19">
        <v>0</v>
      </c>
      <c r="V53" s="19">
        <v>0</v>
      </c>
      <c r="W53" s="19">
        <v>0</v>
      </c>
      <c r="X53" s="19">
        <v>0</v>
      </c>
      <c r="Y53" s="19">
        <v>0</v>
      </c>
      <c r="Z53" s="19">
        <v>0</v>
      </c>
      <c r="AA53" s="19">
        <v>0</v>
      </c>
      <c r="AB53" s="19">
        <v>0</v>
      </c>
      <c r="AC53" s="19">
        <v>0</v>
      </c>
      <c r="AD53" s="19">
        <v>0</v>
      </c>
      <c r="AE53" s="19">
        <f t="shared" si="8"/>
        <v>0</v>
      </c>
      <c r="AF53" s="19">
        <f t="shared" si="7"/>
        <v>0</v>
      </c>
      <c r="AG53" s="19">
        <f t="shared" si="7"/>
        <v>0</v>
      </c>
      <c r="AH53" s="19">
        <f t="shared" si="7"/>
        <v>0</v>
      </c>
      <c r="AI53" s="19">
        <f t="shared" si="7"/>
        <v>0</v>
      </c>
      <c r="AJ53" s="19">
        <f t="shared" si="7"/>
        <v>0</v>
      </c>
      <c r="AK53" s="19">
        <f t="shared" si="7"/>
        <v>0</v>
      </c>
      <c r="AL53" s="19">
        <f t="shared" si="7"/>
        <v>0</v>
      </c>
      <c r="AM53" s="19">
        <f t="shared" si="7"/>
        <v>0</v>
      </c>
      <c r="AN53" s="19">
        <f t="shared" si="7"/>
        <v>0</v>
      </c>
      <c r="AO53" s="19">
        <f t="shared" si="7"/>
        <v>0</v>
      </c>
      <c r="AP53" s="294">
        <f t="shared" si="7"/>
        <v>3443772.28</v>
      </c>
      <c r="AQ53" s="294">
        <f t="shared" si="7"/>
        <v>3443772.28</v>
      </c>
    </row>
    <row r="54" spans="1:43" x14ac:dyDescent="0.25">
      <c r="A54" s="12"/>
      <c r="B54" s="27" t="s">
        <v>84</v>
      </c>
      <c r="C54" s="294">
        <v>2457398147</v>
      </c>
      <c r="D54" s="294">
        <v>2457398147</v>
      </c>
      <c r="E54" s="19">
        <v>0</v>
      </c>
      <c r="F54" s="294">
        <v>166666666</v>
      </c>
      <c r="G54" s="294">
        <v>166666666</v>
      </c>
      <c r="H54" s="294">
        <v>166666666</v>
      </c>
      <c r="I54" s="294">
        <v>254800532.72999999</v>
      </c>
      <c r="J54" s="294">
        <v>105333333</v>
      </c>
      <c r="K54" s="294">
        <v>333333332</v>
      </c>
      <c r="L54" s="294">
        <v>166666666</v>
      </c>
      <c r="M54" s="294">
        <v>166666666</v>
      </c>
      <c r="N54" s="294">
        <v>187342084</v>
      </c>
      <c r="O54" s="294">
        <v>166666666</v>
      </c>
      <c r="P54" s="294">
        <v>166666666</v>
      </c>
      <c r="Q54" s="294">
        <v>2047475943.73</v>
      </c>
      <c r="R54" s="19">
        <v>0</v>
      </c>
      <c r="S54" s="19">
        <v>0</v>
      </c>
      <c r="T54" s="19">
        <v>0</v>
      </c>
      <c r="U54" s="19">
        <v>0</v>
      </c>
      <c r="V54" s="19">
        <v>0</v>
      </c>
      <c r="W54" s="19">
        <v>0</v>
      </c>
      <c r="X54" s="19">
        <v>0</v>
      </c>
      <c r="Y54" s="19">
        <v>0</v>
      </c>
      <c r="Z54" s="19">
        <v>0</v>
      </c>
      <c r="AA54" s="19">
        <v>0</v>
      </c>
      <c r="AB54" s="19">
        <v>0</v>
      </c>
      <c r="AC54" s="19">
        <v>0</v>
      </c>
      <c r="AD54" s="19">
        <v>0</v>
      </c>
      <c r="AE54" s="19">
        <f t="shared" si="8"/>
        <v>0</v>
      </c>
      <c r="AF54" s="294">
        <f t="shared" si="7"/>
        <v>166666666</v>
      </c>
      <c r="AG54" s="294">
        <f t="shared" si="7"/>
        <v>166666666</v>
      </c>
      <c r="AH54" s="294">
        <f t="shared" si="7"/>
        <v>166666666</v>
      </c>
      <c r="AI54" s="294">
        <f t="shared" si="7"/>
        <v>254800532.72999999</v>
      </c>
      <c r="AJ54" s="294">
        <f t="shared" si="7"/>
        <v>105333333</v>
      </c>
      <c r="AK54" s="294">
        <f t="shared" si="7"/>
        <v>333333332</v>
      </c>
      <c r="AL54" s="294">
        <f t="shared" si="7"/>
        <v>166666666</v>
      </c>
      <c r="AM54" s="294">
        <f t="shared" si="7"/>
        <v>166666666</v>
      </c>
      <c r="AN54" s="294">
        <f t="shared" si="7"/>
        <v>187342084</v>
      </c>
      <c r="AO54" s="294">
        <f t="shared" si="7"/>
        <v>166666666</v>
      </c>
      <c r="AP54" s="294">
        <f t="shared" si="7"/>
        <v>166666666</v>
      </c>
      <c r="AQ54" s="294">
        <f t="shared" si="7"/>
        <v>2047475943.73</v>
      </c>
    </row>
    <row r="55" spans="1:43" x14ac:dyDescent="0.25">
      <c r="A55" s="12"/>
      <c r="B55" s="27" t="s">
        <v>85</v>
      </c>
      <c r="C55" s="294">
        <v>5101575175</v>
      </c>
      <c r="D55" s="294">
        <v>4951042878</v>
      </c>
      <c r="E55" s="19">
        <v>0</v>
      </c>
      <c r="F55" s="294">
        <v>3970527212.1400003</v>
      </c>
      <c r="G55" s="294">
        <v>86082624.769999996</v>
      </c>
      <c r="H55" s="294">
        <v>142211455.84999999</v>
      </c>
      <c r="I55" s="294">
        <v>126097605.64</v>
      </c>
      <c r="J55" s="294">
        <v>32255589.450000003</v>
      </c>
      <c r="K55" s="294">
        <v>68682407.299999997</v>
      </c>
      <c r="L55" s="294">
        <v>10000000</v>
      </c>
      <c r="M55" s="294">
        <v>7144.9</v>
      </c>
      <c r="N55" s="294">
        <v>1755106.67</v>
      </c>
      <c r="O55" s="294">
        <v>51094178.149999999</v>
      </c>
      <c r="P55" s="294">
        <v>69887161.959999993</v>
      </c>
      <c r="Q55" s="294">
        <v>4558600486.8299999</v>
      </c>
      <c r="R55" s="19">
        <v>0</v>
      </c>
      <c r="S55" s="19">
        <v>0</v>
      </c>
      <c r="T55" s="19">
        <v>0</v>
      </c>
      <c r="U55" s="19">
        <v>0</v>
      </c>
      <c r="V55" s="19">
        <v>0</v>
      </c>
      <c r="W55" s="19">
        <v>0</v>
      </c>
      <c r="X55" s="19">
        <v>0</v>
      </c>
      <c r="Y55" s="19">
        <v>0</v>
      </c>
      <c r="Z55" s="19">
        <v>0</v>
      </c>
      <c r="AA55" s="19">
        <v>0</v>
      </c>
      <c r="AB55" s="19">
        <v>0</v>
      </c>
      <c r="AC55" s="19">
        <v>0</v>
      </c>
      <c r="AD55" s="19">
        <v>0</v>
      </c>
      <c r="AE55" s="19">
        <f t="shared" si="8"/>
        <v>0</v>
      </c>
      <c r="AF55" s="294">
        <f t="shared" si="7"/>
        <v>3970527212.1400003</v>
      </c>
      <c r="AG55" s="294">
        <f t="shared" si="7"/>
        <v>86082624.769999996</v>
      </c>
      <c r="AH55" s="294">
        <f t="shared" si="7"/>
        <v>142211455.84999999</v>
      </c>
      <c r="AI55" s="294">
        <f t="shared" si="7"/>
        <v>126097605.64</v>
      </c>
      <c r="AJ55" s="294">
        <f t="shared" si="7"/>
        <v>32255589.450000003</v>
      </c>
      <c r="AK55" s="294">
        <f t="shared" si="7"/>
        <v>68682407.299999997</v>
      </c>
      <c r="AL55" s="294">
        <f t="shared" si="7"/>
        <v>10000000</v>
      </c>
      <c r="AM55" s="294">
        <f t="shared" si="7"/>
        <v>7144.9</v>
      </c>
      <c r="AN55" s="294">
        <f t="shared" si="7"/>
        <v>1755106.67</v>
      </c>
      <c r="AO55" s="294">
        <f t="shared" si="7"/>
        <v>51094178.149999999</v>
      </c>
      <c r="AP55" s="294">
        <f t="shared" si="7"/>
        <v>69887161.959999993</v>
      </c>
      <c r="AQ55" s="294">
        <f t="shared" si="7"/>
        <v>4558600486.8299999</v>
      </c>
    </row>
    <row r="56" spans="1:43" x14ac:dyDescent="0.25">
      <c r="A56" s="12"/>
      <c r="B56" s="27" t="s">
        <v>87</v>
      </c>
      <c r="C56" s="294">
        <v>209300000</v>
      </c>
      <c r="D56" s="294">
        <v>209300000</v>
      </c>
      <c r="E56" s="19">
        <v>0</v>
      </c>
      <c r="F56" s="19">
        <v>0</v>
      </c>
      <c r="G56" s="19">
        <v>0</v>
      </c>
      <c r="H56" s="19">
        <v>0</v>
      </c>
      <c r="I56" s="19">
        <v>0</v>
      </c>
      <c r="J56" s="19">
        <v>0</v>
      </c>
      <c r="K56" s="19">
        <v>0</v>
      </c>
      <c r="L56" s="19">
        <v>0</v>
      </c>
      <c r="M56" s="294">
        <v>209300000</v>
      </c>
      <c r="N56" s="19">
        <v>0</v>
      </c>
      <c r="O56" s="19">
        <v>0</v>
      </c>
      <c r="P56" s="19">
        <v>0</v>
      </c>
      <c r="Q56" s="294">
        <v>209300000</v>
      </c>
      <c r="R56" s="19">
        <v>0</v>
      </c>
      <c r="S56" s="19">
        <v>0</v>
      </c>
      <c r="T56" s="19">
        <v>0</v>
      </c>
      <c r="U56" s="19">
        <v>0</v>
      </c>
      <c r="V56" s="19">
        <v>0</v>
      </c>
      <c r="W56" s="19">
        <v>0</v>
      </c>
      <c r="X56" s="19">
        <v>0</v>
      </c>
      <c r="Y56" s="19">
        <v>0</v>
      </c>
      <c r="Z56" s="19">
        <v>0</v>
      </c>
      <c r="AA56" s="19">
        <v>0</v>
      </c>
      <c r="AB56" s="19">
        <v>0</v>
      </c>
      <c r="AC56" s="19">
        <v>0</v>
      </c>
      <c r="AD56" s="19">
        <v>0</v>
      </c>
      <c r="AE56" s="19">
        <f t="shared" si="8"/>
        <v>0</v>
      </c>
      <c r="AF56" s="19">
        <f t="shared" si="7"/>
        <v>0</v>
      </c>
      <c r="AG56" s="19">
        <f t="shared" si="7"/>
        <v>0</v>
      </c>
      <c r="AH56" s="19">
        <f t="shared" si="7"/>
        <v>0</v>
      </c>
      <c r="AI56" s="19">
        <f t="shared" si="7"/>
        <v>0</v>
      </c>
      <c r="AJ56" s="19">
        <f t="shared" si="7"/>
        <v>0</v>
      </c>
      <c r="AK56" s="19">
        <f t="shared" si="7"/>
        <v>0</v>
      </c>
      <c r="AL56" s="19">
        <f t="shared" si="7"/>
        <v>0</v>
      </c>
      <c r="AM56" s="294">
        <f t="shared" si="7"/>
        <v>209300000</v>
      </c>
      <c r="AN56" s="19">
        <f t="shared" si="7"/>
        <v>0</v>
      </c>
      <c r="AO56" s="19">
        <f t="shared" si="7"/>
        <v>0</v>
      </c>
      <c r="AP56" s="19">
        <f t="shared" si="7"/>
        <v>0</v>
      </c>
      <c r="AQ56" s="294">
        <f t="shared" si="7"/>
        <v>209300000</v>
      </c>
    </row>
    <row r="57" spans="1:43" x14ac:dyDescent="0.25">
      <c r="A57" s="12"/>
      <c r="B57" s="27" t="s">
        <v>97</v>
      </c>
      <c r="C57" s="294">
        <v>1500000</v>
      </c>
      <c r="D57" s="294">
        <v>1500000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f t="shared" si="8"/>
        <v>0</v>
      </c>
      <c r="AF57" s="19">
        <f t="shared" si="7"/>
        <v>0</v>
      </c>
      <c r="AG57" s="19">
        <f t="shared" si="7"/>
        <v>0</v>
      </c>
      <c r="AH57" s="19">
        <f t="shared" si="7"/>
        <v>0</v>
      </c>
      <c r="AI57" s="19">
        <f t="shared" si="7"/>
        <v>0</v>
      </c>
      <c r="AJ57" s="19">
        <f t="shared" si="7"/>
        <v>0</v>
      </c>
      <c r="AK57" s="19">
        <f t="shared" si="7"/>
        <v>0</v>
      </c>
      <c r="AL57" s="19">
        <f t="shared" si="7"/>
        <v>0</v>
      </c>
      <c r="AM57" s="19">
        <f t="shared" si="7"/>
        <v>0</v>
      </c>
      <c r="AN57" s="19">
        <f t="shared" si="7"/>
        <v>0</v>
      </c>
      <c r="AO57" s="19">
        <f t="shared" si="7"/>
        <v>0</v>
      </c>
      <c r="AP57" s="19">
        <f t="shared" si="7"/>
        <v>0</v>
      </c>
      <c r="AQ57" s="19">
        <f t="shared" si="7"/>
        <v>0</v>
      </c>
    </row>
    <row r="58" spans="1:43" x14ac:dyDescent="0.25">
      <c r="A58" s="12"/>
      <c r="B58" s="27" t="s">
        <v>98</v>
      </c>
      <c r="C58" s="294">
        <v>255700000</v>
      </c>
      <c r="D58" s="294">
        <v>293099751</v>
      </c>
      <c r="E58" s="19">
        <v>0</v>
      </c>
      <c r="F58" s="19">
        <v>0</v>
      </c>
      <c r="G58" s="19">
        <v>0</v>
      </c>
      <c r="H58" s="19">
        <v>0</v>
      </c>
      <c r="I58" s="19">
        <v>0</v>
      </c>
      <c r="J58" s="19">
        <v>0</v>
      </c>
      <c r="K58" s="19">
        <v>0</v>
      </c>
      <c r="L58" s="19">
        <v>0</v>
      </c>
      <c r="M58" s="19">
        <v>0</v>
      </c>
      <c r="N58" s="19">
        <v>0</v>
      </c>
      <c r="O58" s="19">
        <v>0</v>
      </c>
      <c r="P58" s="294">
        <v>21465645.5</v>
      </c>
      <c r="Q58" s="294">
        <v>21465645.5</v>
      </c>
      <c r="R58" s="19">
        <v>0</v>
      </c>
      <c r="S58" s="19">
        <v>0</v>
      </c>
      <c r="T58" s="19">
        <v>0</v>
      </c>
      <c r="U58" s="19">
        <v>0</v>
      </c>
      <c r="V58" s="19">
        <v>0</v>
      </c>
      <c r="W58" s="19">
        <v>0</v>
      </c>
      <c r="X58" s="19">
        <v>0</v>
      </c>
      <c r="Y58" s="19">
        <v>0</v>
      </c>
      <c r="Z58" s="19">
        <v>0</v>
      </c>
      <c r="AA58" s="19">
        <v>0</v>
      </c>
      <c r="AB58" s="19">
        <v>0</v>
      </c>
      <c r="AC58" s="19">
        <v>0</v>
      </c>
      <c r="AD58" s="19">
        <v>0</v>
      </c>
      <c r="AE58" s="19">
        <f t="shared" si="8"/>
        <v>0</v>
      </c>
      <c r="AF58" s="19">
        <f t="shared" si="7"/>
        <v>0</v>
      </c>
      <c r="AG58" s="19">
        <f t="shared" si="7"/>
        <v>0</v>
      </c>
      <c r="AH58" s="19">
        <f t="shared" si="7"/>
        <v>0</v>
      </c>
      <c r="AI58" s="19">
        <f t="shared" si="7"/>
        <v>0</v>
      </c>
      <c r="AJ58" s="19">
        <f t="shared" si="7"/>
        <v>0</v>
      </c>
      <c r="AK58" s="19">
        <f t="shared" si="7"/>
        <v>0</v>
      </c>
      <c r="AL58" s="19">
        <f t="shared" si="7"/>
        <v>0</v>
      </c>
      <c r="AM58" s="19">
        <f t="shared" si="7"/>
        <v>0</v>
      </c>
      <c r="AN58" s="19">
        <f t="shared" si="7"/>
        <v>0</v>
      </c>
      <c r="AO58" s="19">
        <f t="shared" si="7"/>
        <v>0</v>
      </c>
      <c r="AP58" s="294">
        <f t="shared" si="7"/>
        <v>21465645.5</v>
      </c>
      <c r="AQ58" s="294">
        <f t="shared" si="7"/>
        <v>21465645.5</v>
      </c>
    </row>
    <row r="59" spans="1:43" x14ac:dyDescent="0.25">
      <c r="A59" s="12"/>
      <c r="B59" s="27" t="s">
        <v>99</v>
      </c>
      <c r="C59" s="294">
        <v>611321</v>
      </c>
      <c r="D59" s="294">
        <v>611321</v>
      </c>
      <c r="E59" s="19">
        <v>0</v>
      </c>
      <c r="F59" s="19">
        <v>0</v>
      </c>
      <c r="G59" s="19">
        <v>0</v>
      </c>
      <c r="H59" s="19">
        <v>0</v>
      </c>
      <c r="I59" s="19">
        <v>0</v>
      </c>
      <c r="J59" s="294">
        <v>611321</v>
      </c>
      <c r="K59" s="19">
        <v>0</v>
      </c>
      <c r="L59" s="19">
        <v>0</v>
      </c>
      <c r="M59" s="19">
        <v>0</v>
      </c>
      <c r="N59" s="19">
        <v>0</v>
      </c>
      <c r="O59" s="19">
        <v>0</v>
      </c>
      <c r="P59" s="19">
        <v>0</v>
      </c>
      <c r="Q59" s="294">
        <v>611321</v>
      </c>
      <c r="R59" s="19">
        <v>0</v>
      </c>
      <c r="S59" s="19">
        <v>0</v>
      </c>
      <c r="T59" s="19">
        <v>0</v>
      </c>
      <c r="U59" s="19">
        <v>0</v>
      </c>
      <c r="V59" s="19">
        <v>0</v>
      </c>
      <c r="W59" s="19">
        <v>0</v>
      </c>
      <c r="X59" s="19">
        <v>0</v>
      </c>
      <c r="Y59" s="19">
        <v>0</v>
      </c>
      <c r="Z59" s="19">
        <v>0</v>
      </c>
      <c r="AA59" s="19">
        <v>0</v>
      </c>
      <c r="AB59" s="19">
        <v>0</v>
      </c>
      <c r="AC59" s="19">
        <v>0</v>
      </c>
      <c r="AD59" s="19">
        <v>0</v>
      </c>
      <c r="AE59" s="19">
        <f t="shared" si="8"/>
        <v>0</v>
      </c>
      <c r="AF59" s="19">
        <f t="shared" si="7"/>
        <v>0</v>
      </c>
      <c r="AG59" s="19">
        <f t="shared" si="7"/>
        <v>0</v>
      </c>
      <c r="AH59" s="19">
        <f t="shared" si="7"/>
        <v>0</v>
      </c>
      <c r="AI59" s="19">
        <f t="shared" si="7"/>
        <v>0</v>
      </c>
      <c r="AJ59" s="294">
        <f t="shared" si="7"/>
        <v>611321</v>
      </c>
      <c r="AK59" s="19">
        <f t="shared" si="7"/>
        <v>0</v>
      </c>
      <c r="AL59" s="19">
        <f t="shared" si="7"/>
        <v>0</v>
      </c>
      <c r="AM59" s="19">
        <f t="shared" si="7"/>
        <v>0</v>
      </c>
      <c r="AN59" s="19">
        <f t="shared" si="7"/>
        <v>0</v>
      </c>
      <c r="AO59" s="19">
        <f t="shared" si="7"/>
        <v>0</v>
      </c>
      <c r="AP59" s="19">
        <f t="shared" si="7"/>
        <v>0</v>
      </c>
      <c r="AQ59" s="294">
        <f t="shared" si="7"/>
        <v>611321</v>
      </c>
    </row>
    <row r="60" spans="1:43" x14ac:dyDescent="0.25">
      <c r="A60" s="12"/>
      <c r="B60" s="27" t="s">
        <v>150</v>
      </c>
      <c r="C60" s="19">
        <v>0</v>
      </c>
      <c r="D60" s="294">
        <v>500000000</v>
      </c>
      <c r="E60" s="19">
        <v>0</v>
      </c>
      <c r="F60" s="19">
        <v>0</v>
      </c>
      <c r="G60" s="19">
        <v>0</v>
      </c>
      <c r="H60" s="19">
        <v>0</v>
      </c>
      <c r="I60" s="19">
        <v>0</v>
      </c>
      <c r="J60" s="19">
        <v>0</v>
      </c>
      <c r="K60" s="19">
        <v>0</v>
      </c>
      <c r="L60" s="19">
        <v>0</v>
      </c>
      <c r="M60" s="19">
        <v>0</v>
      </c>
      <c r="N60" s="19">
        <v>0</v>
      </c>
      <c r="O60" s="19">
        <v>0</v>
      </c>
      <c r="P60" s="294">
        <v>500000000</v>
      </c>
      <c r="Q60" s="294">
        <v>500000000</v>
      </c>
      <c r="R60" s="19">
        <v>0</v>
      </c>
      <c r="S60" s="19">
        <v>0</v>
      </c>
      <c r="T60" s="19">
        <v>0</v>
      </c>
      <c r="U60" s="19">
        <v>0</v>
      </c>
      <c r="V60" s="19">
        <v>0</v>
      </c>
      <c r="W60" s="19">
        <v>0</v>
      </c>
      <c r="X60" s="19">
        <v>0</v>
      </c>
      <c r="Y60" s="19">
        <v>0</v>
      </c>
      <c r="Z60" s="19">
        <v>0</v>
      </c>
      <c r="AA60" s="19">
        <v>0</v>
      </c>
      <c r="AB60" s="19">
        <v>0</v>
      </c>
      <c r="AC60" s="19">
        <v>0</v>
      </c>
      <c r="AD60" s="19">
        <v>0</v>
      </c>
      <c r="AE60" s="19">
        <f t="shared" si="8"/>
        <v>0</v>
      </c>
      <c r="AF60" s="19">
        <f t="shared" si="7"/>
        <v>0</v>
      </c>
      <c r="AG60" s="19">
        <f t="shared" si="7"/>
        <v>0</v>
      </c>
      <c r="AH60" s="19">
        <f t="shared" si="7"/>
        <v>0</v>
      </c>
      <c r="AI60" s="19">
        <f t="shared" si="7"/>
        <v>0</v>
      </c>
      <c r="AJ60" s="19">
        <f t="shared" si="7"/>
        <v>0</v>
      </c>
      <c r="AK60" s="19">
        <f t="shared" si="7"/>
        <v>0</v>
      </c>
      <c r="AL60" s="19">
        <f t="shared" si="7"/>
        <v>0</v>
      </c>
      <c r="AM60" s="19">
        <f t="shared" si="7"/>
        <v>0</v>
      </c>
      <c r="AN60" s="19">
        <f t="shared" si="7"/>
        <v>0</v>
      </c>
      <c r="AO60" s="19">
        <f t="shared" si="7"/>
        <v>0</v>
      </c>
      <c r="AP60" s="294">
        <f t="shared" si="7"/>
        <v>500000000</v>
      </c>
      <c r="AQ60" s="294">
        <f t="shared" si="7"/>
        <v>500000000</v>
      </c>
    </row>
    <row r="61" spans="1:43" x14ac:dyDescent="0.25">
      <c r="A61" s="12"/>
      <c r="B61" s="27" t="s">
        <v>101</v>
      </c>
      <c r="C61" s="294">
        <v>59020612501</v>
      </c>
      <c r="D61" s="294">
        <v>62321039416</v>
      </c>
      <c r="E61" s="294">
        <v>12208843903.07</v>
      </c>
      <c r="F61" s="294">
        <v>3158368833.5900002</v>
      </c>
      <c r="G61" s="294">
        <v>4289648765.8899994</v>
      </c>
      <c r="H61" s="294">
        <v>3999931643.7000003</v>
      </c>
      <c r="I61" s="294">
        <v>4142267108.249999</v>
      </c>
      <c r="J61" s="294">
        <v>6061308583.5900002</v>
      </c>
      <c r="K61" s="294">
        <v>6689674566.8199997</v>
      </c>
      <c r="L61" s="294">
        <v>2563377925.1300001</v>
      </c>
      <c r="M61" s="294">
        <v>3589654208.5699997</v>
      </c>
      <c r="N61" s="294">
        <v>1237206839.27</v>
      </c>
      <c r="O61" s="294">
        <v>6024340093.7800007</v>
      </c>
      <c r="P61" s="294">
        <v>3639042441.3299999</v>
      </c>
      <c r="Q61" s="294">
        <v>57603664912.989998</v>
      </c>
      <c r="R61" s="19">
        <v>0</v>
      </c>
      <c r="S61" s="19">
        <v>0</v>
      </c>
      <c r="T61" s="19">
        <v>0</v>
      </c>
      <c r="U61" s="19">
        <v>0</v>
      </c>
      <c r="V61" s="19">
        <v>0</v>
      </c>
      <c r="W61" s="19">
        <v>0</v>
      </c>
      <c r="X61" s="19">
        <v>0</v>
      </c>
      <c r="Y61" s="19">
        <v>0</v>
      </c>
      <c r="Z61" s="19">
        <v>0</v>
      </c>
      <c r="AA61" s="19">
        <v>0</v>
      </c>
      <c r="AB61" s="19">
        <v>0</v>
      </c>
      <c r="AC61" s="19">
        <v>0</v>
      </c>
      <c r="AD61" s="19">
        <v>0</v>
      </c>
      <c r="AE61" s="294">
        <f t="shared" si="8"/>
        <v>12208843903.07</v>
      </c>
      <c r="AF61" s="294">
        <f t="shared" si="7"/>
        <v>3158368833.5900002</v>
      </c>
      <c r="AG61" s="294">
        <f t="shared" si="7"/>
        <v>4289648765.8899994</v>
      </c>
      <c r="AH61" s="294">
        <f t="shared" si="7"/>
        <v>3999931643.7000003</v>
      </c>
      <c r="AI61" s="294">
        <f t="shared" si="7"/>
        <v>4142267108.249999</v>
      </c>
      <c r="AJ61" s="294">
        <f t="shared" si="7"/>
        <v>6061308583.5900002</v>
      </c>
      <c r="AK61" s="294">
        <f t="shared" si="7"/>
        <v>6689674566.8199997</v>
      </c>
      <c r="AL61" s="294">
        <f t="shared" si="7"/>
        <v>2563377925.1300001</v>
      </c>
      <c r="AM61" s="294">
        <f t="shared" si="7"/>
        <v>3589654208.5699997</v>
      </c>
      <c r="AN61" s="294">
        <f t="shared" si="7"/>
        <v>1237206839.27</v>
      </c>
      <c r="AO61" s="294">
        <f t="shared" si="7"/>
        <v>6024340093.7800007</v>
      </c>
      <c r="AP61" s="294">
        <f t="shared" si="7"/>
        <v>3639042441.3299999</v>
      </c>
      <c r="AQ61" s="294">
        <f t="shared" si="7"/>
        <v>57603664912.989998</v>
      </c>
    </row>
    <row r="62" spans="1:43" x14ac:dyDescent="0.25">
      <c r="B62" s="27" t="s">
        <v>95</v>
      </c>
      <c r="C62" s="294">
        <v>15341340992</v>
      </c>
      <c r="D62" s="294">
        <v>37015458342</v>
      </c>
      <c r="E62" s="19">
        <v>0</v>
      </c>
      <c r="F62" s="294">
        <v>2120560740.72</v>
      </c>
      <c r="G62" s="294">
        <v>2920698815.7399998</v>
      </c>
      <c r="H62" s="294">
        <v>1126946291.24</v>
      </c>
      <c r="I62" s="294">
        <v>1194300488.5700002</v>
      </c>
      <c r="J62" s="294">
        <v>1220683853.28</v>
      </c>
      <c r="K62" s="294">
        <v>1152151881.4400001</v>
      </c>
      <c r="L62" s="294">
        <v>1328335951.3600001</v>
      </c>
      <c r="M62" s="294">
        <v>1087169785.52</v>
      </c>
      <c r="N62" s="19">
        <v>0</v>
      </c>
      <c r="O62" s="294">
        <v>142336949.88</v>
      </c>
      <c r="P62" s="294">
        <v>3497825558.7600002</v>
      </c>
      <c r="Q62" s="294">
        <v>15791010316.51</v>
      </c>
      <c r="R62" s="19">
        <v>0</v>
      </c>
      <c r="S62" s="19">
        <v>0</v>
      </c>
      <c r="T62" s="19">
        <v>0</v>
      </c>
      <c r="U62" s="19">
        <v>0</v>
      </c>
      <c r="V62" s="19">
        <v>0</v>
      </c>
      <c r="W62" s="19">
        <v>0</v>
      </c>
      <c r="X62" s="19">
        <v>0</v>
      </c>
      <c r="Y62" s="19">
        <v>0</v>
      </c>
      <c r="Z62" s="19">
        <v>0</v>
      </c>
      <c r="AA62" s="19">
        <v>0</v>
      </c>
      <c r="AB62" s="19">
        <v>0</v>
      </c>
      <c r="AC62" s="19">
        <v>0</v>
      </c>
      <c r="AD62" s="19">
        <v>0</v>
      </c>
      <c r="AE62" s="19">
        <f t="shared" si="8"/>
        <v>0</v>
      </c>
      <c r="AF62" s="294">
        <f t="shared" si="7"/>
        <v>2120560740.72</v>
      </c>
      <c r="AG62" s="294">
        <f t="shared" si="7"/>
        <v>2920698815.7399998</v>
      </c>
      <c r="AH62" s="294">
        <f t="shared" si="7"/>
        <v>1126946291.24</v>
      </c>
      <c r="AI62" s="294">
        <f t="shared" si="7"/>
        <v>1194300488.5700002</v>
      </c>
      <c r="AJ62" s="294">
        <f t="shared" si="7"/>
        <v>1220683853.28</v>
      </c>
      <c r="AK62" s="294">
        <f t="shared" si="7"/>
        <v>1152151881.4400001</v>
      </c>
      <c r="AL62" s="294">
        <f t="shared" si="7"/>
        <v>1328335951.3600001</v>
      </c>
      <c r="AM62" s="294">
        <f t="shared" si="7"/>
        <v>1087169785.52</v>
      </c>
      <c r="AN62" s="19">
        <f t="shared" si="7"/>
        <v>0</v>
      </c>
      <c r="AO62" s="294">
        <f t="shared" si="7"/>
        <v>142336949.88</v>
      </c>
      <c r="AP62" s="294">
        <f t="shared" si="7"/>
        <v>3497825558.7600002</v>
      </c>
      <c r="AQ62" s="294">
        <f t="shared" si="7"/>
        <v>15791010316.51</v>
      </c>
    </row>
    <row r="63" spans="1:43" x14ac:dyDescent="0.25">
      <c r="B63" s="170" t="s">
        <v>132</v>
      </c>
      <c r="C63" s="295">
        <v>86992326055</v>
      </c>
      <c r="D63" s="295">
        <v>116526151375</v>
      </c>
      <c r="E63" s="296">
        <v>12208843903.07</v>
      </c>
      <c r="F63" s="296">
        <v>10151204146.08</v>
      </c>
      <c r="G63" s="296">
        <v>7881572004.3699999</v>
      </c>
      <c r="H63" s="296">
        <v>5513446037.46</v>
      </c>
      <c r="I63" s="296">
        <v>6947330592.1900005</v>
      </c>
      <c r="J63" s="296">
        <v>7860776947.4899998</v>
      </c>
      <c r="K63" s="296">
        <v>8999260345.3099995</v>
      </c>
      <c r="L63" s="296">
        <v>4242601329.6299996</v>
      </c>
      <c r="M63" s="296">
        <v>5084445679.0199995</v>
      </c>
      <c r="N63" s="296">
        <v>1430439724.27</v>
      </c>
      <c r="O63" s="296">
        <v>6471432825.0100012</v>
      </c>
      <c r="P63" s="296">
        <v>9775724326.8600006</v>
      </c>
      <c r="Q63" s="296">
        <v>86567077860.759995</v>
      </c>
      <c r="R63" s="287">
        <v>0</v>
      </c>
      <c r="S63" s="287">
        <v>0</v>
      </c>
      <c r="T63" s="287">
        <v>0</v>
      </c>
      <c r="U63" s="287">
        <v>0</v>
      </c>
      <c r="V63" s="287">
        <v>0</v>
      </c>
      <c r="W63" s="287">
        <v>0</v>
      </c>
      <c r="X63" s="287">
        <v>0</v>
      </c>
      <c r="Y63" s="287">
        <v>0</v>
      </c>
      <c r="Z63" s="287">
        <v>0</v>
      </c>
      <c r="AA63" s="287">
        <v>0</v>
      </c>
      <c r="AB63" s="287">
        <v>0</v>
      </c>
      <c r="AC63" s="287">
        <v>0</v>
      </c>
      <c r="AD63" s="287">
        <v>0</v>
      </c>
      <c r="AE63" s="299">
        <f>E63+R63</f>
        <v>12208843903.07</v>
      </c>
      <c r="AF63" s="299">
        <f>F63+S63</f>
        <v>10151204146.08</v>
      </c>
      <c r="AG63" s="299">
        <f t="shared" ref="AG63:AO63" si="9">G63+T63</f>
        <v>7881572004.3699999</v>
      </c>
      <c r="AH63" s="299">
        <f t="shared" si="9"/>
        <v>5513446037.46</v>
      </c>
      <c r="AI63" s="299">
        <f t="shared" si="9"/>
        <v>6947330592.1900005</v>
      </c>
      <c r="AJ63" s="299">
        <f t="shared" si="9"/>
        <v>7860776947.4899998</v>
      </c>
      <c r="AK63" s="299">
        <f t="shared" si="9"/>
        <v>8999260345.3099995</v>
      </c>
      <c r="AL63" s="299">
        <f t="shared" si="9"/>
        <v>4242601329.6299996</v>
      </c>
      <c r="AM63" s="299">
        <f t="shared" si="9"/>
        <v>5084445679.0199995</v>
      </c>
      <c r="AN63" s="299">
        <f t="shared" si="9"/>
        <v>1430439724.27</v>
      </c>
      <c r="AO63" s="299">
        <f t="shared" si="9"/>
        <v>6471432825.0100012</v>
      </c>
      <c r="AP63" s="299">
        <f t="shared" ref="AP63" si="10">P63+AC63</f>
        <v>9775724326.8600006</v>
      </c>
      <c r="AQ63" s="299">
        <f>Q63+AD63</f>
        <v>86567077860.759995</v>
      </c>
    </row>
    <row r="64" spans="1:43" x14ac:dyDescent="0.25">
      <c r="B64" s="27"/>
      <c r="C64" s="23"/>
      <c r="D64" s="23"/>
      <c r="E64" s="29"/>
      <c r="F64" s="29"/>
      <c r="G64" s="29"/>
      <c r="H64" s="29"/>
      <c r="I64" s="29"/>
      <c r="J64" s="29"/>
      <c r="K64" s="29"/>
      <c r="L64" s="29"/>
      <c r="M64" s="29"/>
      <c r="N64" s="29"/>
      <c r="O64" s="29"/>
      <c r="P64" s="29"/>
      <c r="Q64" s="29"/>
      <c r="R64" s="123"/>
      <c r="S64" s="123"/>
      <c r="T64" s="123"/>
      <c r="U64" s="123"/>
      <c r="V64" s="123"/>
      <c r="W64" s="123"/>
      <c r="X64" s="123"/>
      <c r="Y64" s="123"/>
      <c r="Z64" s="123"/>
      <c r="AA64" s="123"/>
      <c r="AB64" s="123"/>
      <c r="AC64" s="123"/>
      <c r="AD64" s="123"/>
    </row>
    <row r="65" spans="2:43" x14ac:dyDescent="0.25">
      <c r="B65" s="170" t="s">
        <v>140</v>
      </c>
      <c r="C65" s="298">
        <v>711399371135.99988</v>
      </c>
      <c r="D65" s="295">
        <f>D44+D63</f>
        <v>756487999444.16992</v>
      </c>
      <c r="E65" s="296">
        <f>E44+E63</f>
        <v>57008442901.360001</v>
      </c>
      <c r="F65" s="296">
        <f t="shared" ref="F65:AQ65" si="11">F44+F63</f>
        <v>57861820880.740005</v>
      </c>
      <c r="G65" s="296">
        <f t="shared" si="11"/>
        <v>56697479563.730003</v>
      </c>
      <c r="H65" s="296">
        <f t="shared" si="11"/>
        <v>46083992548.690002</v>
      </c>
      <c r="I65" s="296">
        <f t="shared" si="11"/>
        <v>49941272565.790001</v>
      </c>
      <c r="J65" s="296">
        <f t="shared" si="11"/>
        <v>65074327131.68998</v>
      </c>
      <c r="K65" s="296">
        <f t="shared" si="11"/>
        <v>49436604165.719994</v>
      </c>
      <c r="L65" s="296">
        <f t="shared" si="11"/>
        <v>48495411630.260002</v>
      </c>
      <c r="M65" s="296">
        <f t="shared" si="11"/>
        <v>49479385767.769997</v>
      </c>
      <c r="N65" s="296">
        <f t="shared" si="11"/>
        <v>42360527606.039993</v>
      </c>
      <c r="O65" s="296">
        <f t="shared" si="11"/>
        <v>54486820354.679993</v>
      </c>
      <c r="P65" s="296">
        <f t="shared" si="11"/>
        <v>121971471858.75996</v>
      </c>
      <c r="Q65" s="296">
        <f t="shared" si="11"/>
        <v>698897556975.23022</v>
      </c>
      <c r="R65" s="124">
        <f t="shared" si="11"/>
        <v>0</v>
      </c>
      <c r="S65" s="301">
        <f t="shared" si="11"/>
        <v>1040335600.0000001</v>
      </c>
      <c r="T65" s="301">
        <f t="shared" si="11"/>
        <v>2832410347.3200002</v>
      </c>
      <c r="U65" s="301">
        <f t="shared" si="11"/>
        <v>168102480</v>
      </c>
      <c r="V65" s="301">
        <f t="shared" si="11"/>
        <v>508148579.11000001</v>
      </c>
      <c r="W65" s="301">
        <f t="shared" si="11"/>
        <v>515493047.03999996</v>
      </c>
      <c r="X65" s="301">
        <f t="shared" si="11"/>
        <v>110216891.02</v>
      </c>
      <c r="Y65" s="301">
        <f t="shared" si="11"/>
        <v>1161419839.05</v>
      </c>
      <c r="Z65" s="301">
        <f t="shared" si="11"/>
        <v>1713799929</v>
      </c>
      <c r="AA65" s="301">
        <f t="shared" si="11"/>
        <v>950629522.13999999</v>
      </c>
      <c r="AB65" s="301">
        <f t="shared" si="11"/>
        <v>1060521929.54</v>
      </c>
      <c r="AC65" s="301">
        <f t="shared" si="11"/>
        <v>1557080100.7</v>
      </c>
      <c r="AD65" s="301">
        <f t="shared" si="11"/>
        <v>11618158264.92</v>
      </c>
      <c r="AE65" s="300">
        <f t="shared" si="11"/>
        <v>57008442901.360001</v>
      </c>
      <c r="AF65" s="300">
        <f t="shared" si="11"/>
        <v>58902156480.740005</v>
      </c>
      <c r="AG65" s="300">
        <f t="shared" si="11"/>
        <v>59529889911.050003</v>
      </c>
      <c r="AH65" s="300">
        <f t="shared" si="11"/>
        <v>46252095028.690002</v>
      </c>
      <c r="AI65" s="300">
        <f t="shared" si="11"/>
        <v>50449421144.900002</v>
      </c>
      <c r="AJ65" s="300">
        <f t="shared" si="11"/>
        <v>65589820178.72998</v>
      </c>
      <c r="AK65" s="300">
        <f t="shared" si="11"/>
        <v>49546821056.73999</v>
      </c>
      <c r="AL65" s="300">
        <f t="shared" si="11"/>
        <v>49656831469.310005</v>
      </c>
      <c r="AM65" s="300">
        <f t="shared" si="11"/>
        <v>51193185696.769997</v>
      </c>
      <c r="AN65" s="300">
        <f t="shared" si="11"/>
        <v>43311157128.179993</v>
      </c>
      <c r="AO65" s="300">
        <f t="shared" si="11"/>
        <v>55547342284.219994</v>
      </c>
      <c r="AP65" s="300">
        <f t="shared" si="11"/>
        <v>123528551959.45996</v>
      </c>
      <c r="AQ65" s="300">
        <f t="shared" si="11"/>
        <v>710515715240.15027</v>
      </c>
    </row>
    <row r="66" spans="2:43" ht="36" x14ac:dyDescent="0.25">
      <c r="B66" s="171" t="s">
        <v>469</v>
      </c>
      <c r="C66" s="24"/>
      <c r="D66" s="126"/>
      <c r="E66" s="31"/>
      <c r="F66" s="31"/>
      <c r="G66" s="31"/>
      <c r="H66" s="31"/>
      <c r="I66" s="31"/>
      <c r="J66" s="31"/>
      <c r="K66" s="31"/>
      <c r="L66" s="31"/>
      <c r="M66" s="31"/>
      <c r="N66" s="31"/>
      <c r="O66" s="31"/>
      <c r="P66" s="31"/>
      <c r="Q66" s="21"/>
      <c r="R66" s="7"/>
    </row>
    <row r="67" spans="2:43" ht="12.75" customHeight="1" x14ac:dyDescent="0.25">
      <c r="B67" s="354" t="s">
        <v>151</v>
      </c>
      <c r="C67" s="354"/>
      <c r="D67" s="354"/>
      <c r="E67" s="354"/>
      <c r="F67" s="13"/>
      <c r="G67" s="13"/>
      <c r="H67" s="13"/>
      <c r="I67" s="22"/>
      <c r="J67" s="13"/>
      <c r="R67" s="11"/>
    </row>
    <row r="68" spans="2:43" ht="12.75" customHeight="1" x14ac:dyDescent="0.25">
      <c r="B68" s="354" t="s">
        <v>152</v>
      </c>
      <c r="C68" s="354"/>
      <c r="D68" s="354"/>
      <c r="E68" s="354"/>
      <c r="F68" s="354"/>
      <c r="G68" s="354"/>
      <c r="H68" s="354"/>
      <c r="I68" s="354"/>
      <c r="J68" s="354"/>
      <c r="K68" s="14"/>
      <c r="L68" s="14"/>
      <c r="M68" s="14"/>
      <c r="N68" s="14"/>
      <c r="O68" s="14"/>
      <c r="P68" s="14"/>
      <c r="Q68" s="22"/>
    </row>
    <row r="69" spans="2:43" x14ac:dyDescent="0.25">
      <c r="B69" s="353" t="s">
        <v>153</v>
      </c>
      <c r="C69" s="353"/>
      <c r="D69" s="353"/>
      <c r="E69" s="353"/>
      <c r="F69" s="353"/>
      <c r="G69" s="353"/>
      <c r="H69" s="353"/>
      <c r="I69" s="353"/>
      <c r="J69" s="14"/>
      <c r="K69" s="14"/>
      <c r="L69" s="14"/>
      <c r="M69" s="14"/>
      <c r="N69" s="14"/>
      <c r="O69" s="14"/>
      <c r="P69" s="14"/>
    </row>
    <row r="72" spans="2:43" x14ac:dyDescent="0.25">
      <c r="N72" s="16"/>
    </row>
    <row r="80" spans="2:43" x14ac:dyDescent="0.25">
      <c r="K80" s="16"/>
    </row>
  </sheetData>
  <mergeCells count="13">
    <mergeCell ref="B69:I69"/>
    <mergeCell ref="B67:E67"/>
    <mergeCell ref="B68:J68"/>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F13:P13 D13:E13 Q13:AD13"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AX117"/>
  <sheetViews>
    <sheetView showGridLines="0" zoomScale="90" zoomScaleNormal="90" workbookViewId="0">
      <selection activeCell="Q67" sqref="Q67"/>
    </sheetView>
  </sheetViews>
  <sheetFormatPr defaultColWidth="15.140625" defaultRowHeight="15" x14ac:dyDescent="0.25"/>
  <cols>
    <col min="1" max="1" width="7.710937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50" ht="28.5" x14ac:dyDescent="0.25">
      <c r="B2" s="341" t="s">
        <v>0</v>
      </c>
      <c r="C2" s="342"/>
      <c r="D2" s="342"/>
      <c r="E2" s="342"/>
      <c r="F2" s="342"/>
      <c r="G2" s="342"/>
      <c r="H2" s="342"/>
      <c r="I2" s="342"/>
      <c r="J2" s="342"/>
      <c r="K2" s="342"/>
      <c r="L2" s="342"/>
      <c r="M2" s="342"/>
      <c r="N2" s="342"/>
      <c r="O2" s="342"/>
      <c r="P2" s="342"/>
      <c r="Q2" s="342"/>
      <c r="R2" s="1"/>
      <c r="S2" s="132"/>
      <c r="T2" s="1"/>
      <c r="U2" s="1"/>
      <c r="V2" s="1"/>
      <c r="W2" s="1"/>
    </row>
    <row r="3" spans="1:50" ht="24" customHeight="1" x14ac:dyDescent="0.25">
      <c r="A3" s="2"/>
      <c r="B3" s="343" t="s">
        <v>1</v>
      </c>
      <c r="C3" s="344"/>
      <c r="D3" s="344"/>
      <c r="E3" s="344"/>
      <c r="F3" s="344"/>
      <c r="G3" s="344"/>
      <c r="H3" s="344"/>
      <c r="I3" s="344"/>
      <c r="J3" s="344"/>
      <c r="K3" s="344"/>
      <c r="L3" s="344"/>
      <c r="M3" s="344"/>
      <c r="N3" s="344"/>
      <c r="O3" s="344"/>
      <c r="P3" s="344"/>
      <c r="Q3" s="344"/>
      <c r="R3" s="3"/>
      <c r="S3" s="3"/>
      <c r="T3" s="3"/>
      <c r="U3" s="3"/>
      <c r="V3" s="3"/>
      <c r="W3" s="3"/>
    </row>
    <row r="4" spans="1:50" ht="16.5" customHeight="1" x14ac:dyDescent="0.25">
      <c r="A4" s="2"/>
      <c r="B4" s="345" t="s">
        <v>2</v>
      </c>
      <c r="C4" s="346"/>
      <c r="D4" s="346"/>
      <c r="E4" s="346"/>
      <c r="F4" s="346"/>
      <c r="G4" s="346"/>
      <c r="H4" s="346"/>
      <c r="I4" s="346"/>
      <c r="J4" s="346"/>
      <c r="K4" s="346"/>
      <c r="L4" s="346"/>
      <c r="M4" s="346"/>
      <c r="N4" s="346"/>
      <c r="O4" s="346"/>
      <c r="P4" s="346"/>
      <c r="Q4" s="346"/>
      <c r="R4" s="3"/>
      <c r="S4" s="3"/>
      <c r="T4" s="3"/>
      <c r="U4" s="3"/>
      <c r="V4" s="3"/>
      <c r="W4" s="3"/>
    </row>
    <row r="5" spans="1:50" ht="15" customHeight="1" x14ac:dyDescent="0.25">
      <c r="A5" s="2"/>
      <c r="B5" s="347" t="s">
        <v>3</v>
      </c>
      <c r="C5" s="348"/>
      <c r="D5" s="348"/>
      <c r="E5" s="348"/>
      <c r="F5" s="348"/>
      <c r="G5" s="348"/>
      <c r="H5" s="348"/>
      <c r="I5" s="348"/>
      <c r="J5" s="348"/>
      <c r="K5" s="348"/>
      <c r="L5" s="348"/>
      <c r="M5" s="348"/>
      <c r="N5" s="348"/>
      <c r="O5" s="348"/>
      <c r="P5" s="348"/>
      <c r="Q5" s="348"/>
      <c r="R5" s="3"/>
      <c r="S5" s="3"/>
      <c r="T5" s="3"/>
      <c r="U5" s="3"/>
      <c r="V5" s="129"/>
      <c r="W5" s="3"/>
    </row>
    <row r="6" spans="1:50" x14ac:dyDescent="0.25">
      <c r="A6" s="2"/>
      <c r="B6" s="172"/>
      <c r="C6" s="17"/>
      <c r="D6" s="17"/>
      <c r="E6" s="8"/>
      <c r="F6" s="8"/>
      <c r="G6" s="8"/>
      <c r="H6" s="8"/>
      <c r="I6" s="8"/>
      <c r="J6" s="8"/>
      <c r="K6" s="8"/>
      <c r="L6" s="8"/>
      <c r="M6" s="8"/>
      <c r="N6" s="8"/>
      <c r="O6" s="8"/>
      <c r="P6" s="8"/>
      <c r="Q6" s="17"/>
      <c r="R6" s="3"/>
      <c r="S6" s="3"/>
      <c r="T6" s="3"/>
      <c r="U6" s="3"/>
      <c r="V6" s="3"/>
      <c r="W6" s="3"/>
    </row>
    <row r="7" spans="1:50" x14ac:dyDescent="0.25">
      <c r="A7" s="2"/>
      <c r="B7" s="4" t="s">
        <v>154</v>
      </c>
      <c r="C7" s="17"/>
      <c r="D7" s="17"/>
      <c r="Q7" s="19" t="s">
        <v>5</v>
      </c>
      <c r="R7" s="5"/>
      <c r="U7" s="119"/>
      <c r="W7" s="9"/>
    </row>
    <row r="8" spans="1:50" s="10" customFormat="1" ht="15" customHeight="1" x14ac:dyDescent="0.25">
      <c r="B8" s="335" t="s">
        <v>6</v>
      </c>
      <c r="C8" s="361" t="s">
        <v>138</v>
      </c>
      <c r="D8" s="359" t="s">
        <v>146</v>
      </c>
      <c r="E8" s="352" t="s">
        <v>9</v>
      </c>
      <c r="F8" s="352"/>
      <c r="G8" s="352"/>
      <c r="H8" s="352"/>
      <c r="I8" s="352"/>
      <c r="J8" s="352"/>
      <c r="K8" s="352"/>
      <c r="L8" s="352"/>
      <c r="M8" s="352"/>
      <c r="N8" s="352"/>
      <c r="O8" s="352"/>
      <c r="P8" s="352"/>
      <c r="Q8" s="349"/>
    </row>
    <row r="9" spans="1:50" s="10" customFormat="1" ht="24.75" customHeight="1" x14ac:dyDescent="0.25">
      <c r="B9" s="335"/>
      <c r="C9" s="362"/>
      <c r="D9" s="360"/>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50" x14ac:dyDescent="0.25">
      <c r="B10" s="26" t="s">
        <v>125</v>
      </c>
      <c r="C10" s="306">
        <f t="shared" ref="C10:P10" si="0">SUM(C11:C12)</f>
        <v>6717167197</v>
      </c>
      <c r="D10" s="306">
        <f t="shared" si="0"/>
        <v>7223490202</v>
      </c>
      <c r="E10" s="306">
        <f t="shared" si="0"/>
        <v>788763907.77999997</v>
      </c>
      <c r="F10" s="306">
        <f t="shared" si="0"/>
        <v>559763907.77999997</v>
      </c>
      <c r="G10" s="306">
        <f t="shared" si="0"/>
        <v>539354660.02999997</v>
      </c>
      <c r="H10" s="306">
        <f t="shared" si="0"/>
        <v>584800847.08000004</v>
      </c>
      <c r="I10" s="306">
        <f t="shared" si="0"/>
        <v>534800847.08000004</v>
      </c>
      <c r="J10" s="306">
        <f t="shared" si="0"/>
        <v>534800847.07999998</v>
      </c>
      <c r="K10" s="306">
        <f t="shared" si="0"/>
        <v>534800847.07999998</v>
      </c>
      <c r="L10" s="306">
        <f t="shared" si="0"/>
        <v>548240847.88</v>
      </c>
      <c r="M10" s="306">
        <f t="shared" si="0"/>
        <v>562040911.94000006</v>
      </c>
      <c r="N10" s="306">
        <f t="shared" si="0"/>
        <v>562040911.94000006</v>
      </c>
      <c r="O10" s="306">
        <f t="shared" si="0"/>
        <v>562040711.94000006</v>
      </c>
      <c r="P10" s="306">
        <f t="shared" si="0"/>
        <v>912040851.38999999</v>
      </c>
      <c r="Q10" s="306">
        <f t="shared" ref="Q10:Q44" si="1">E10+F10+G10+H10+I10+J10+K10+L10+M10+O10+N10+P10</f>
        <v>7223490099.000001</v>
      </c>
    </row>
    <row r="11" spans="1:50" x14ac:dyDescent="0.25">
      <c r="B11" s="27" t="s">
        <v>126</v>
      </c>
      <c r="C11" s="302">
        <v>2375779124</v>
      </c>
      <c r="D11" s="302">
        <v>2504779124</v>
      </c>
      <c r="E11" s="302">
        <v>276981592</v>
      </c>
      <c r="F11" s="302">
        <v>197981592</v>
      </c>
      <c r="G11" s="302">
        <v>197981592</v>
      </c>
      <c r="H11" s="302">
        <v>247981592</v>
      </c>
      <c r="I11" s="302">
        <v>197981592</v>
      </c>
      <c r="J11" s="302">
        <v>197981592</v>
      </c>
      <c r="K11" s="302">
        <v>197981592</v>
      </c>
      <c r="L11" s="302">
        <v>197981592</v>
      </c>
      <c r="M11" s="302">
        <v>197981592</v>
      </c>
      <c r="N11" s="302">
        <v>197981592</v>
      </c>
      <c r="O11" s="302">
        <v>197981592</v>
      </c>
      <c r="P11" s="302">
        <v>197981609</v>
      </c>
      <c r="Q11" s="308">
        <f t="shared" si="1"/>
        <v>2504779121</v>
      </c>
      <c r="AE11" s="136"/>
      <c r="AF11" s="136"/>
      <c r="AG11" s="136"/>
      <c r="AH11" s="136"/>
      <c r="AI11" s="136"/>
      <c r="AJ11" s="136"/>
      <c r="AK11" s="136"/>
      <c r="AL11" s="136"/>
      <c r="AM11" s="136"/>
      <c r="AN11" s="136"/>
      <c r="AO11" s="136"/>
      <c r="AP11" s="136"/>
      <c r="AQ11" s="136"/>
      <c r="AR11" s="136"/>
      <c r="AS11" s="136"/>
      <c r="AT11" s="136"/>
      <c r="AU11" s="136"/>
      <c r="AV11" s="136"/>
      <c r="AW11" s="136"/>
      <c r="AX11" s="136"/>
    </row>
    <row r="12" spans="1:50" x14ac:dyDescent="0.25">
      <c r="B12" s="27" t="s">
        <v>127</v>
      </c>
      <c r="C12" s="302">
        <v>4341388073</v>
      </c>
      <c r="D12" s="302">
        <v>4718711078</v>
      </c>
      <c r="E12" s="302">
        <v>511782315.78000003</v>
      </c>
      <c r="F12" s="302">
        <v>361782315.78000003</v>
      </c>
      <c r="G12" s="302">
        <v>341373068.03000003</v>
      </c>
      <c r="H12" s="302">
        <v>336819255.08000004</v>
      </c>
      <c r="I12" s="302">
        <v>336819255.08000004</v>
      </c>
      <c r="J12" s="302">
        <v>336819255.07999998</v>
      </c>
      <c r="K12" s="302">
        <v>336819255.07999998</v>
      </c>
      <c r="L12" s="302">
        <v>350259255.88</v>
      </c>
      <c r="M12" s="302">
        <v>364059319.94</v>
      </c>
      <c r="N12" s="302">
        <v>364059319.94</v>
      </c>
      <c r="O12" s="302">
        <v>364059119.94</v>
      </c>
      <c r="P12" s="302">
        <v>714059242.38999999</v>
      </c>
      <c r="Q12" s="308">
        <f t="shared" si="1"/>
        <v>4718710978</v>
      </c>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row>
    <row r="13" spans="1:50" x14ac:dyDescent="0.25">
      <c r="B13" s="26" t="s">
        <v>128</v>
      </c>
      <c r="C13" s="306">
        <f t="shared" ref="C13:P13" si="2">SUM(C14:C37)</f>
        <v>668356979606</v>
      </c>
      <c r="D13" s="306">
        <f t="shared" si="2"/>
        <v>684976071878.77991</v>
      </c>
      <c r="E13" s="306">
        <f t="shared" si="2"/>
        <v>42930319346.490005</v>
      </c>
      <c r="F13" s="306">
        <f t="shared" si="2"/>
        <v>50421291779.850006</v>
      </c>
      <c r="G13" s="306">
        <f t="shared" si="2"/>
        <v>47890384942.98999</v>
      </c>
      <c r="H13" s="306">
        <f t="shared" si="2"/>
        <v>49466843797.580002</v>
      </c>
      <c r="I13" s="306">
        <f t="shared" si="2"/>
        <v>48554084078.979996</v>
      </c>
      <c r="J13" s="306">
        <f t="shared" si="2"/>
        <v>60291106312.089996</v>
      </c>
      <c r="K13" s="306">
        <f t="shared" si="2"/>
        <v>45874966178.650002</v>
      </c>
      <c r="L13" s="306">
        <f t="shared" si="2"/>
        <v>51914123053.68</v>
      </c>
      <c r="M13" s="306">
        <f t="shared" si="2"/>
        <v>47151127600.389999</v>
      </c>
      <c r="N13" s="306">
        <f t="shared" si="2"/>
        <v>46554993018.169998</v>
      </c>
      <c r="O13" s="306">
        <f t="shared" si="2"/>
        <v>55112736890.19001</v>
      </c>
      <c r="P13" s="306">
        <f t="shared" si="2"/>
        <v>117072042958.54001</v>
      </c>
      <c r="Q13" s="306">
        <f t="shared" si="1"/>
        <v>663234019957.59998</v>
      </c>
      <c r="R13" s="123"/>
      <c r="S13" s="123"/>
      <c r="T13" s="123"/>
      <c r="U13" s="123"/>
      <c r="V13" s="123"/>
      <c r="W13" s="123"/>
      <c r="X13" s="123"/>
      <c r="Y13" s="123"/>
      <c r="Z13" s="123"/>
      <c r="AA13" s="123"/>
      <c r="AB13" s="123"/>
      <c r="AC13" s="123"/>
      <c r="AD13" s="123"/>
      <c r="AE13" s="136"/>
      <c r="AF13" s="136"/>
      <c r="AG13" s="136"/>
      <c r="AH13" s="136"/>
      <c r="AI13" s="136"/>
      <c r="AJ13" s="136"/>
      <c r="AK13" s="136"/>
      <c r="AL13" s="136"/>
      <c r="AM13" s="136"/>
      <c r="AN13" s="136"/>
      <c r="AO13" s="136"/>
      <c r="AP13" s="138"/>
      <c r="AQ13" s="136"/>
      <c r="AR13" s="136"/>
      <c r="AS13" s="136"/>
      <c r="AT13" s="136"/>
      <c r="AU13" s="136"/>
      <c r="AV13" s="136"/>
      <c r="AW13" s="136"/>
      <c r="AX13" s="136"/>
    </row>
    <row r="14" spans="1:50" x14ac:dyDescent="0.25">
      <c r="B14" s="27" t="s">
        <v>75</v>
      </c>
      <c r="C14" s="302">
        <v>62158248117</v>
      </c>
      <c r="D14" s="302">
        <v>60544015495.780006</v>
      </c>
      <c r="E14" s="201">
        <v>2458846854.98</v>
      </c>
      <c r="F14" s="201">
        <v>3324076396.9100003</v>
      </c>
      <c r="G14" s="201">
        <v>4312926012.9100008</v>
      </c>
      <c r="H14" s="201">
        <v>3394647757.7299991</v>
      </c>
      <c r="I14" s="201">
        <v>3779202649.1299992</v>
      </c>
      <c r="J14" s="201">
        <v>4063458565.1199994</v>
      </c>
      <c r="K14" s="201">
        <v>3333403983.9700003</v>
      </c>
      <c r="L14" s="201">
        <v>4026429616.1400008</v>
      </c>
      <c r="M14" s="201">
        <v>4227568407.1100006</v>
      </c>
      <c r="N14" s="201">
        <v>6014474142.6599998</v>
      </c>
      <c r="O14" s="201">
        <v>5745815572.5200014</v>
      </c>
      <c r="P14" s="201">
        <v>11825398341.039999</v>
      </c>
      <c r="Q14" s="308">
        <f t="shared" si="1"/>
        <v>56506248300.220009</v>
      </c>
      <c r="R14" s="20"/>
      <c r="S14" s="20"/>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row>
    <row r="15" spans="1:50" x14ac:dyDescent="0.25">
      <c r="B15" s="27" t="s">
        <v>76</v>
      </c>
      <c r="C15" s="302">
        <v>34526126593</v>
      </c>
      <c r="D15" s="302">
        <v>36065866533.159988</v>
      </c>
      <c r="E15" s="201">
        <v>2011483380.0900002</v>
      </c>
      <c r="F15" s="201">
        <v>3394514745.1900005</v>
      </c>
      <c r="G15" s="201">
        <v>2742968173.5</v>
      </c>
      <c r="H15" s="201">
        <v>2780052479.4399996</v>
      </c>
      <c r="I15" s="201">
        <v>2806887046.5900002</v>
      </c>
      <c r="J15" s="201">
        <v>2769453578.3499999</v>
      </c>
      <c r="K15" s="201">
        <v>2929405128.54</v>
      </c>
      <c r="L15" s="201">
        <v>2769911295.2600002</v>
      </c>
      <c r="M15" s="201">
        <v>2768931546.2799997</v>
      </c>
      <c r="N15" s="201">
        <v>2850163631.2499995</v>
      </c>
      <c r="O15" s="201">
        <v>3520077765.5500002</v>
      </c>
      <c r="P15" s="201">
        <v>4473193806.6100006</v>
      </c>
      <c r="Q15" s="308">
        <f t="shared" si="1"/>
        <v>35817042576.649994</v>
      </c>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row>
    <row r="16" spans="1:50" x14ac:dyDescent="0.25">
      <c r="B16" s="27" t="s">
        <v>129</v>
      </c>
      <c r="C16" s="302">
        <v>29834306484</v>
      </c>
      <c r="D16" s="302">
        <v>31202040228</v>
      </c>
      <c r="E16" s="201">
        <v>1935656400.45</v>
      </c>
      <c r="F16" s="201">
        <v>2269154905.9000001</v>
      </c>
      <c r="G16" s="201">
        <v>2195847854.0999999</v>
      </c>
      <c r="H16" s="201">
        <v>2166171051.8800001</v>
      </c>
      <c r="I16" s="201">
        <v>2250877560.96</v>
      </c>
      <c r="J16" s="201">
        <v>2275309956.9200001</v>
      </c>
      <c r="K16" s="201">
        <v>2463644108.8799996</v>
      </c>
      <c r="L16" s="201">
        <v>2273973446.9200006</v>
      </c>
      <c r="M16" s="201">
        <v>2096329773.4099996</v>
      </c>
      <c r="N16" s="201">
        <v>2150174564.0099998</v>
      </c>
      <c r="O16" s="201">
        <v>4053331508.8899999</v>
      </c>
      <c r="P16" s="201">
        <v>3265939184.27</v>
      </c>
      <c r="Q16" s="308">
        <f t="shared" si="1"/>
        <v>29396410316.59</v>
      </c>
      <c r="S16" s="20"/>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row>
    <row r="17" spans="2:50" x14ac:dyDescent="0.25">
      <c r="B17" s="27" t="s">
        <v>78</v>
      </c>
      <c r="C17" s="302">
        <v>8585334440.000001</v>
      </c>
      <c r="D17" s="302">
        <v>8954399965.9099998</v>
      </c>
      <c r="E17" s="201">
        <v>549529440.3499999</v>
      </c>
      <c r="F17" s="201">
        <v>545624565.09000003</v>
      </c>
      <c r="G17" s="201">
        <v>603756258.32000005</v>
      </c>
      <c r="H17" s="201">
        <v>637961580.68000007</v>
      </c>
      <c r="I17" s="201">
        <v>661260182.98000014</v>
      </c>
      <c r="J17" s="201">
        <v>639692520.18000007</v>
      </c>
      <c r="K17" s="201">
        <v>675237400.51999986</v>
      </c>
      <c r="L17" s="201">
        <v>733879794.60000014</v>
      </c>
      <c r="M17" s="201">
        <v>645061785.88</v>
      </c>
      <c r="N17" s="201">
        <v>751190778.66999996</v>
      </c>
      <c r="O17" s="201">
        <v>976791704.72000003</v>
      </c>
      <c r="P17" s="201">
        <v>1373318247.1100001</v>
      </c>
      <c r="Q17" s="308">
        <f t="shared" si="1"/>
        <v>8793304259.1000004</v>
      </c>
      <c r="S17" s="20"/>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row>
    <row r="18" spans="2:50" x14ac:dyDescent="0.25">
      <c r="B18" s="27" t="s">
        <v>79</v>
      </c>
      <c r="C18" s="302">
        <v>19005347475</v>
      </c>
      <c r="D18" s="302">
        <v>19363854506.999996</v>
      </c>
      <c r="E18" s="201">
        <v>1063036048.8900001</v>
      </c>
      <c r="F18" s="201">
        <v>1268387993.1500001</v>
      </c>
      <c r="G18" s="201">
        <v>1353576491.4100001</v>
      </c>
      <c r="H18" s="201">
        <v>1249935976.3899999</v>
      </c>
      <c r="I18" s="201">
        <v>1369723352.4599998</v>
      </c>
      <c r="J18" s="201">
        <v>1255059540.48</v>
      </c>
      <c r="K18" s="201">
        <v>1235347590.79</v>
      </c>
      <c r="L18" s="201">
        <v>1227877613.21</v>
      </c>
      <c r="M18" s="201">
        <v>1280557298.5800002</v>
      </c>
      <c r="N18" s="201">
        <v>1339463287.3999999</v>
      </c>
      <c r="O18" s="201">
        <v>1741500759.7</v>
      </c>
      <c r="P18" s="201">
        <v>3208820516.6599998</v>
      </c>
      <c r="Q18" s="308">
        <f t="shared" si="1"/>
        <v>17593286469.119999</v>
      </c>
      <c r="S18" s="20"/>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row>
    <row r="19" spans="2:50" x14ac:dyDescent="0.25">
      <c r="B19" s="27" t="s">
        <v>80</v>
      </c>
      <c r="C19" s="302">
        <v>152765357300</v>
      </c>
      <c r="D19" s="302">
        <v>153009861894.34995</v>
      </c>
      <c r="E19" s="201">
        <v>7384833669.3700008</v>
      </c>
      <c r="F19" s="201">
        <v>12458748813.079996</v>
      </c>
      <c r="G19" s="201">
        <v>14941156096.309999</v>
      </c>
      <c r="H19" s="201">
        <v>12576360462.589998</v>
      </c>
      <c r="I19" s="201">
        <v>12676040047.700001</v>
      </c>
      <c r="J19" s="201">
        <v>12795529022.019999</v>
      </c>
      <c r="K19" s="201">
        <v>11881664195.109999</v>
      </c>
      <c r="L19" s="201">
        <v>11869812353.440001</v>
      </c>
      <c r="M19" s="201">
        <v>10426422880.34</v>
      </c>
      <c r="N19" s="201">
        <v>10089248345.720001</v>
      </c>
      <c r="O19" s="201">
        <v>11910938476.119999</v>
      </c>
      <c r="P19" s="201">
        <v>23320213866.289997</v>
      </c>
      <c r="Q19" s="308">
        <f t="shared" si="1"/>
        <v>152330968228.09</v>
      </c>
      <c r="S19" s="20"/>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row>
    <row r="20" spans="2:50" x14ac:dyDescent="0.25">
      <c r="B20" s="27" t="s">
        <v>81</v>
      </c>
      <c r="C20" s="302">
        <v>78381417644</v>
      </c>
      <c r="D20" s="302">
        <v>74537919730.970001</v>
      </c>
      <c r="E20" s="201">
        <v>3821641587.7400002</v>
      </c>
      <c r="F20" s="201">
        <v>6216480044.8500013</v>
      </c>
      <c r="G20" s="201">
        <v>5198849897.7699995</v>
      </c>
      <c r="H20" s="201">
        <v>5111005194.9200001</v>
      </c>
      <c r="I20" s="201">
        <v>5832254651.4200001</v>
      </c>
      <c r="J20" s="201">
        <v>5321575718.8600006</v>
      </c>
      <c r="K20" s="201">
        <v>6041221278.29</v>
      </c>
      <c r="L20" s="201">
        <v>6432502889.1099987</v>
      </c>
      <c r="M20" s="201">
        <v>5630816248.079999</v>
      </c>
      <c r="N20" s="201">
        <v>6036223860.0200005</v>
      </c>
      <c r="O20" s="201">
        <v>8124607517.1400003</v>
      </c>
      <c r="P20" s="201">
        <v>8120944864.6199999</v>
      </c>
      <c r="Q20" s="308">
        <f t="shared" si="1"/>
        <v>71888123752.819992</v>
      </c>
      <c r="S20" s="20"/>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row>
    <row r="21" spans="2:50" x14ac:dyDescent="0.25">
      <c r="B21" s="27" t="s">
        <v>82</v>
      </c>
      <c r="C21" s="302">
        <v>2925253879</v>
      </c>
      <c r="D21" s="302">
        <v>3449130879</v>
      </c>
      <c r="E21" s="201">
        <v>110542329.26000001</v>
      </c>
      <c r="F21" s="201">
        <v>145081326.80000001</v>
      </c>
      <c r="G21" s="201">
        <v>224290873.24000004</v>
      </c>
      <c r="H21" s="201">
        <v>190701130.37</v>
      </c>
      <c r="I21" s="201">
        <v>285749795.60999995</v>
      </c>
      <c r="J21" s="201">
        <v>234268092.67000002</v>
      </c>
      <c r="K21" s="201">
        <v>170358658.15000001</v>
      </c>
      <c r="L21" s="201">
        <v>282408599.61000001</v>
      </c>
      <c r="M21" s="201">
        <v>251917282.49999997</v>
      </c>
      <c r="N21" s="201">
        <v>190826779.78999996</v>
      </c>
      <c r="O21" s="201">
        <v>332017098.76999998</v>
      </c>
      <c r="P21" s="201">
        <v>1007568792.4</v>
      </c>
      <c r="Q21" s="308">
        <f t="shared" si="1"/>
        <v>3425730759.1700001</v>
      </c>
      <c r="S21" s="20"/>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row>
    <row r="22" spans="2:50" x14ac:dyDescent="0.25">
      <c r="B22" s="27" t="s">
        <v>83</v>
      </c>
      <c r="C22" s="302">
        <v>2268319622</v>
      </c>
      <c r="D22" s="302">
        <v>2247261339</v>
      </c>
      <c r="E22" s="201">
        <v>148585322.5</v>
      </c>
      <c r="F22" s="201">
        <v>173250935.51999998</v>
      </c>
      <c r="G22" s="201">
        <v>173400798.31999999</v>
      </c>
      <c r="H22" s="201">
        <v>216689890.34</v>
      </c>
      <c r="I22" s="201">
        <v>169055338.70999998</v>
      </c>
      <c r="J22" s="201">
        <v>179192557.77000001</v>
      </c>
      <c r="K22" s="201">
        <v>162375482.22000003</v>
      </c>
      <c r="L22" s="201">
        <v>170974943.88</v>
      </c>
      <c r="M22" s="201">
        <v>162325147.66</v>
      </c>
      <c r="N22" s="201">
        <v>160699813.03</v>
      </c>
      <c r="O22" s="201">
        <v>224213049.36000001</v>
      </c>
      <c r="P22" s="201">
        <v>253402372.90000004</v>
      </c>
      <c r="Q22" s="308">
        <f t="shared" si="1"/>
        <v>2194165652.2099996</v>
      </c>
      <c r="S22" s="20"/>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row>
    <row r="23" spans="2:50" x14ac:dyDescent="0.25">
      <c r="B23" s="27" t="s">
        <v>84</v>
      </c>
      <c r="C23" s="302">
        <v>11256337130</v>
      </c>
      <c r="D23" s="302">
        <v>11108815456</v>
      </c>
      <c r="E23" s="201">
        <v>629728413.10000002</v>
      </c>
      <c r="F23" s="201">
        <v>687314380.77999997</v>
      </c>
      <c r="G23" s="201">
        <v>720492910.58999991</v>
      </c>
      <c r="H23" s="201">
        <v>727436453.88999999</v>
      </c>
      <c r="I23" s="201">
        <v>653697571.02999997</v>
      </c>
      <c r="J23" s="201">
        <v>761752771.39999998</v>
      </c>
      <c r="K23" s="201">
        <v>746097413.58999991</v>
      </c>
      <c r="L23" s="201">
        <v>832598274.57999992</v>
      </c>
      <c r="M23" s="201">
        <v>738163269.26999986</v>
      </c>
      <c r="N23" s="201">
        <v>879445076.02999997</v>
      </c>
      <c r="O23" s="201">
        <v>1071732125.6400001</v>
      </c>
      <c r="P23" s="201">
        <v>1388504341.8200002</v>
      </c>
      <c r="Q23" s="308">
        <f t="shared" si="1"/>
        <v>9836963001.7199993</v>
      </c>
      <c r="S23" s="20"/>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row>
    <row r="24" spans="2:50" x14ac:dyDescent="0.25">
      <c r="B24" s="27" t="s">
        <v>85</v>
      </c>
      <c r="C24" s="302">
        <v>33126086799.999996</v>
      </c>
      <c r="D24" s="302">
        <v>34657991004.999992</v>
      </c>
      <c r="E24" s="201">
        <v>442614557.55000001</v>
      </c>
      <c r="F24" s="201">
        <v>2779165978.0600004</v>
      </c>
      <c r="G24" s="201">
        <v>2348712289.4700003</v>
      </c>
      <c r="H24" s="201">
        <v>2149388702.4099998</v>
      </c>
      <c r="I24" s="201">
        <v>2155259280.23</v>
      </c>
      <c r="J24" s="201">
        <v>2955038023.7199998</v>
      </c>
      <c r="K24" s="201">
        <v>2356502351.7000003</v>
      </c>
      <c r="L24" s="201">
        <v>2376057534.2000003</v>
      </c>
      <c r="M24" s="201">
        <v>2960799636.54</v>
      </c>
      <c r="N24" s="201">
        <v>1406637314.1600001</v>
      </c>
      <c r="O24" s="201">
        <v>2800968627.9900002</v>
      </c>
      <c r="P24" s="201">
        <v>8300225170.6599998</v>
      </c>
      <c r="Q24" s="308">
        <f t="shared" si="1"/>
        <v>33031369466.690002</v>
      </c>
      <c r="S24" s="20"/>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row>
    <row r="25" spans="2:50" x14ac:dyDescent="0.25">
      <c r="B25" s="27" t="s">
        <v>155</v>
      </c>
      <c r="C25" s="302">
        <v>6446606323</v>
      </c>
      <c r="D25" s="302">
        <v>6296317026</v>
      </c>
      <c r="E25" s="201">
        <v>298220111.07999992</v>
      </c>
      <c r="F25" s="201">
        <v>501348054.06</v>
      </c>
      <c r="G25" s="201">
        <v>346126590</v>
      </c>
      <c r="H25" s="201">
        <v>322370897.82999998</v>
      </c>
      <c r="I25" s="201">
        <v>464526641.63</v>
      </c>
      <c r="J25" s="201">
        <v>401600959.85000002</v>
      </c>
      <c r="K25" s="201">
        <v>370636794.51999998</v>
      </c>
      <c r="L25" s="201">
        <v>503809095.08999997</v>
      </c>
      <c r="M25" s="201">
        <v>331515800.17000002</v>
      </c>
      <c r="N25" s="201">
        <v>501842886.48000008</v>
      </c>
      <c r="O25" s="201">
        <v>567195420.92999995</v>
      </c>
      <c r="P25" s="201">
        <v>865747175.00999999</v>
      </c>
      <c r="Q25" s="308">
        <f t="shared" si="1"/>
        <v>5474940426.6500006</v>
      </c>
      <c r="S25" s="20"/>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row>
    <row r="26" spans="2:50" x14ac:dyDescent="0.25">
      <c r="B26" s="27" t="s">
        <v>87</v>
      </c>
      <c r="C26" s="302">
        <v>7284675267</v>
      </c>
      <c r="D26" s="302">
        <v>6536081202</v>
      </c>
      <c r="E26" s="201">
        <v>203725355.99000001</v>
      </c>
      <c r="F26" s="201">
        <v>174229979.08999997</v>
      </c>
      <c r="G26" s="201">
        <v>217434151.47</v>
      </c>
      <c r="H26" s="201">
        <v>312474952.29000002</v>
      </c>
      <c r="I26" s="201">
        <v>553053673.70999992</v>
      </c>
      <c r="J26" s="201">
        <v>412696420.45000005</v>
      </c>
      <c r="K26" s="201">
        <v>793914814.72000003</v>
      </c>
      <c r="L26" s="201">
        <v>668963916.54000008</v>
      </c>
      <c r="M26" s="201">
        <v>500031329.13999999</v>
      </c>
      <c r="N26" s="201">
        <v>500494914.38</v>
      </c>
      <c r="O26" s="201">
        <v>769648594.57000005</v>
      </c>
      <c r="P26" s="201">
        <v>899346569.50999999</v>
      </c>
      <c r="Q26" s="308">
        <f t="shared" si="1"/>
        <v>6006014671.8599997</v>
      </c>
      <c r="S26" s="20"/>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row>
    <row r="27" spans="2:50" x14ac:dyDescent="0.25">
      <c r="B27" s="27" t="s">
        <v>97</v>
      </c>
      <c r="C27" s="302">
        <v>5915942412</v>
      </c>
      <c r="D27" s="302">
        <v>7206967321</v>
      </c>
      <c r="E27" s="201">
        <v>483728757.64999998</v>
      </c>
      <c r="F27" s="201">
        <v>487199549.95999998</v>
      </c>
      <c r="G27" s="201">
        <v>492245836.04000002</v>
      </c>
      <c r="H27" s="201">
        <v>492715297.44999999</v>
      </c>
      <c r="I27" s="201">
        <v>489144569.47000003</v>
      </c>
      <c r="J27" s="201">
        <v>512538038.50999999</v>
      </c>
      <c r="K27" s="201">
        <v>491574336.75</v>
      </c>
      <c r="L27" s="201">
        <v>489771856.48000002</v>
      </c>
      <c r="M27" s="201">
        <v>496647243.60000002</v>
      </c>
      <c r="N27" s="201">
        <v>497238542.42000002</v>
      </c>
      <c r="O27" s="201">
        <v>494211357.73000002</v>
      </c>
      <c r="P27" s="201">
        <v>1770133144.46</v>
      </c>
      <c r="Q27" s="308">
        <f t="shared" si="1"/>
        <v>7197148530.5199995</v>
      </c>
      <c r="S27" s="20"/>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row>
    <row r="28" spans="2:50" x14ac:dyDescent="0.25">
      <c r="B28" s="27" t="s">
        <v>88</v>
      </c>
      <c r="C28" s="302">
        <v>654676055</v>
      </c>
      <c r="D28" s="302">
        <v>624740316.5</v>
      </c>
      <c r="E28" s="201">
        <v>22123450.850000001</v>
      </c>
      <c r="F28" s="201">
        <v>57269689.689999998</v>
      </c>
      <c r="G28" s="201">
        <v>41380273.18</v>
      </c>
      <c r="H28" s="201">
        <v>48079385.189999998</v>
      </c>
      <c r="I28" s="201">
        <v>37444071.670000002</v>
      </c>
      <c r="J28" s="201">
        <v>40581928.630000003</v>
      </c>
      <c r="K28" s="201">
        <v>34642253.229999997</v>
      </c>
      <c r="L28" s="201">
        <v>43419149.890000001</v>
      </c>
      <c r="M28" s="201">
        <v>52236092.75</v>
      </c>
      <c r="N28" s="201">
        <v>41048319.620000005</v>
      </c>
      <c r="O28" s="201">
        <v>68637288.25</v>
      </c>
      <c r="P28" s="201">
        <v>105271262.19</v>
      </c>
      <c r="Q28" s="308">
        <f t="shared" si="1"/>
        <v>592133165.13999999</v>
      </c>
      <c r="S28" s="20"/>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row>
    <row r="29" spans="2:50" x14ac:dyDescent="0.25">
      <c r="B29" s="27" t="s">
        <v>89</v>
      </c>
      <c r="C29" s="302">
        <v>2480765244</v>
      </c>
      <c r="D29" s="302">
        <v>2432139158</v>
      </c>
      <c r="E29" s="201">
        <v>135689154.41999999</v>
      </c>
      <c r="F29" s="201">
        <v>154128125.37</v>
      </c>
      <c r="G29" s="201">
        <v>169545059.16999999</v>
      </c>
      <c r="H29" s="201">
        <v>161488258.14999998</v>
      </c>
      <c r="I29" s="201">
        <v>157103106.11000001</v>
      </c>
      <c r="J29" s="201">
        <v>190510488.92000002</v>
      </c>
      <c r="K29" s="201">
        <v>164837336.13000003</v>
      </c>
      <c r="L29" s="201">
        <v>179746655.84</v>
      </c>
      <c r="M29" s="201">
        <v>203410393.35999998</v>
      </c>
      <c r="N29" s="201">
        <v>171237331.39999998</v>
      </c>
      <c r="O29" s="201">
        <v>240645643.54999998</v>
      </c>
      <c r="P29" s="201">
        <v>354027664.39999998</v>
      </c>
      <c r="Q29" s="308">
        <f t="shared" si="1"/>
        <v>2282369216.8199997</v>
      </c>
      <c r="S29" s="20"/>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row>
    <row r="30" spans="2:50" x14ac:dyDescent="0.25">
      <c r="B30" s="27" t="s">
        <v>90</v>
      </c>
      <c r="C30" s="302">
        <v>564493820</v>
      </c>
      <c r="D30" s="302">
        <v>564493820</v>
      </c>
      <c r="E30" s="201">
        <v>29523219.390000001</v>
      </c>
      <c r="F30" s="201">
        <v>40433151.710000001</v>
      </c>
      <c r="G30" s="201">
        <v>40495043.530000001</v>
      </c>
      <c r="H30" s="201">
        <v>52558620.019999996</v>
      </c>
      <c r="I30" s="201">
        <v>48099378.119999997</v>
      </c>
      <c r="J30" s="201">
        <v>38086678.200000003</v>
      </c>
      <c r="K30" s="201">
        <v>40224855.140000001</v>
      </c>
      <c r="L30" s="201">
        <v>34907834.109999999</v>
      </c>
      <c r="M30" s="201">
        <v>35486884.329999998</v>
      </c>
      <c r="N30" s="201">
        <v>46260684.149999999</v>
      </c>
      <c r="O30" s="201">
        <v>52474545.450000003</v>
      </c>
      <c r="P30" s="201">
        <v>92901590.589999989</v>
      </c>
      <c r="Q30" s="308">
        <f t="shared" si="1"/>
        <v>551452484.73999989</v>
      </c>
      <c r="S30" s="20"/>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row>
    <row r="31" spans="2:50" x14ac:dyDescent="0.25">
      <c r="B31" s="27" t="s">
        <v>98</v>
      </c>
      <c r="C31" s="302">
        <v>11168916095</v>
      </c>
      <c r="D31" s="302">
        <v>8281230549.6000004</v>
      </c>
      <c r="E31" s="201">
        <v>209891230.12</v>
      </c>
      <c r="F31" s="201">
        <v>378082945.48000002</v>
      </c>
      <c r="G31" s="201">
        <v>564522993.87000012</v>
      </c>
      <c r="H31" s="201">
        <v>374445789.12</v>
      </c>
      <c r="I31" s="201">
        <v>522282800.5</v>
      </c>
      <c r="J31" s="201">
        <v>411122993.46000004</v>
      </c>
      <c r="K31" s="201">
        <v>402914499.01999998</v>
      </c>
      <c r="L31" s="201">
        <v>461697149.26000005</v>
      </c>
      <c r="M31" s="201">
        <v>447463092.06999999</v>
      </c>
      <c r="N31" s="201">
        <v>388082133.88999999</v>
      </c>
      <c r="O31" s="201">
        <v>633632910.19000006</v>
      </c>
      <c r="P31" s="201">
        <v>1864676799.4599998</v>
      </c>
      <c r="Q31" s="308">
        <f t="shared" si="1"/>
        <v>6658815336.4400005</v>
      </c>
      <c r="S31" s="20"/>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row>
    <row r="32" spans="2:50" x14ac:dyDescent="0.25">
      <c r="B32" s="27" t="s">
        <v>99</v>
      </c>
      <c r="C32" s="302">
        <v>13817252227</v>
      </c>
      <c r="D32" s="302">
        <v>14696075343</v>
      </c>
      <c r="E32" s="201">
        <v>711518656.55999994</v>
      </c>
      <c r="F32" s="201">
        <v>989907843.61000001</v>
      </c>
      <c r="G32" s="201">
        <v>1059321913.0999999</v>
      </c>
      <c r="H32" s="201">
        <v>1188248823.3399999</v>
      </c>
      <c r="I32" s="201">
        <v>1057357429.0400002</v>
      </c>
      <c r="J32" s="201">
        <v>1163993215.9299998</v>
      </c>
      <c r="K32" s="201">
        <v>1222964404.8499999</v>
      </c>
      <c r="L32" s="201">
        <v>1163047329.0400002</v>
      </c>
      <c r="M32" s="201">
        <v>1134487123.9200001</v>
      </c>
      <c r="N32" s="201">
        <v>1222812962.2199998</v>
      </c>
      <c r="O32" s="201">
        <v>1865560727.8699999</v>
      </c>
      <c r="P32" s="201">
        <v>1674224969.9199998</v>
      </c>
      <c r="Q32" s="308">
        <f t="shared" si="1"/>
        <v>14453445399.399998</v>
      </c>
      <c r="S32" s="20"/>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row>
    <row r="33" spans="1:50" x14ac:dyDescent="0.25">
      <c r="B33" s="27" t="s">
        <v>93</v>
      </c>
      <c r="C33" s="302">
        <v>2904478903</v>
      </c>
      <c r="D33" s="302">
        <v>2939235365.0000005</v>
      </c>
      <c r="E33" s="201">
        <v>93098483.99000001</v>
      </c>
      <c r="F33" s="201">
        <v>128322716.88</v>
      </c>
      <c r="G33" s="201">
        <v>128719981.34</v>
      </c>
      <c r="H33" s="201">
        <v>136273089.27000001</v>
      </c>
      <c r="I33" s="201">
        <v>132308866.88000001</v>
      </c>
      <c r="J33" s="201">
        <v>149924089.61000001</v>
      </c>
      <c r="K33" s="201">
        <v>224430667.15000001</v>
      </c>
      <c r="L33" s="201">
        <v>172398684.88</v>
      </c>
      <c r="M33" s="201">
        <v>168267456.74000001</v>
      </c>
      <c r="N33" s="201">
        <v>155875937.65000001</v>
      </c>
      <c r="O33" s="201">
        <v>392087264.44</v>
      </c>
      <c r="P33" s="201">
        <v>611445187.32999992</v>
      </c>
      <c r="Q33" s="308">
        <f t="shared" si="1"/>
        <v>2493152426.1599998</v>
      </c>
      <c r="S33" s="20"/>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row>
    <row r="34" spans="1:50" x14ac:dyDescent="0.25">
      <c r="B34" s="27" t="s">
        <v>100</v>
      </c>
      <c r="C34" s="302">
        <v>1092929701</v>
      </c>
      <c r="D34" s="302">
        <v>1118432215.51</v>
      </c>
      <c r="E34" s="201">
        <v>29276549.390000001</v>
      </c>
      <c r="F34" s="201">
        <v>69800552.179999992</v>
      </c>
      <c r="G34" s="201">
        <v>55128545.310000002</v>
      </c>
      <c r="H34" s="201">
        <v>50148051.230000004</v>
      </c>
      <c r="I34" s="201">
        <v>75326215.950000003</v>
      </c>
      <c r="J34" s="201">
        <v>55093068.420000002</v>
      </c>
      <c r="K34" s="201">
        <v>49182600.530000001</v>
      </c>
      <c r="L34" s="201">
        <v>55747151.450000003</v>
      </c>
      <c r="M34" s="201">
        <v>73756678.400000006</v>
      </c>
      <c r="N34" s="201">
        <v>72408280.310000002</v>
      </c>
      <c r="O34" s="201">
        <v>101885018.08000001</v>
      </c>
      <c r="P34" s="201">
        <v>208117665.20999998</v>
      </c>
      <c r="Q34" s="308">
        <f t="shared" si="1"/>
        <v>895870376.46000004</v>
      </c>
      <c r="S34" s="20"/>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row>
    <row r="35" spans="1:50" x14ac:dyDescent="0.25">
      <c r="B35" s="27" t="s">
        <v>130</v>
      </c>
      <c r="C35" s="302">
        <v>1268063473</v>
      </c>
      <c r="D35" s="302">
        <v>1259063473</v>
      </c>
      <c r="E35" s="201">
        <v>64853469.440000013</v>
      </c>
      <c r="F35" s="201">
        <v>70956474.100000009</v>
      </c>
      <c r="G35" s="201">
        <v>114153097.78</v>
      </c>
      <c r="H35" s="201">
        <v>66850541.280000001</v>
      </c>
      <c r="I35" s="201">
        <v>107991303.53999999</v>
      </c>
      <c r="J35" s="201">
        <v>89674451.00999999</v>
      </c>
      <c r="K35" s="201">
        <v>97536740.739999995</v>
      </c>
      <c r="L35" s="201">
        <v>95694264.650000006</v>
      </c>
      <c r="M35" s="201">
        <v>93093073.620000005</v>
      </c>
      <c r="N35" s="201">
        <v>78077276.570000008</v>
      </c>
      <c r="O35" s="201">
        <v>155610519.66</v>
      </c>
      <c r="P35" s="201">
        <v>154245344.93000001</v>
      </c>
      <c r="Q35" s="308">
        <f t="shared" si="1"/>
        <v>1188736557.3199999</v>
      </c>
      <c r="S35" s="20"/>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row>
    <row r="36" spans="1:50" x14ac:dyDescent="0.25">
      <c r="B36" s="27" t="s">
        <v>101</v>
      </c>
      <c r="C36" s="302">
        <v>134631649070.00002</v>
      </c>
      <c r="D36" s="302">
        <v>131831649070.00002</v>
      </c>
      <c r="E36" s="201">
        <v>15615155761.49</v>
      </c>
      <c r="F36" s="201">
        <v>8678673591.7600002</v>
      </c>
      <c r="G36" s="201">
        <v>5267958495.9799995</v>
      </c>
      <c r="H36" s="201">
        <v>10289042961.41</v>
      </c>
      <c r="I36" s="201">
        <v>8418650650.3300009</v>
      </c>
      <c r="J36" s="201">
        <v>20429561738.959999</v>
      </c>
      <c r="K36" s="201">
        <v>6492310358.8900003</v>
      </c>
      <c r="L36" s="201">
        <v>13371248224.630001</v>
      </c>
      <c r="M36" s="201">
        <v>10725593799.540001</v>
      </c>
      <c r="N36" s="201">
        <v>8965839501.3600006</v>
      </c>
      <c r="O36" s="201">
        <v>7626009827.5299997</v>
      </c>
      <c r="P36" s="201">
        <v>14989413195.860001</v>
      </c>
      <c r="Q36" s="308">
        <f t="shared" si="1"/>
        <v>130869458107.74002</v>
      </c>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row>
    <row r="37" spans="1:50" x14ac:dyDescent="0.25">
      <c r="B37" s="27" t="s">
        <v>95</v>
      </c>
      <c r="C37" s="302">
        <v>45294395532</v>
      </c>
      <c r="D37" s="302">
        <v>66048489984.999992</v>
      </c>
      <c r="E37" s="201">
        <v>4477017141.8400002</v>
      </c>
      <c r="F37" s="201">
        <v>5429139020.6300001</v>
      </c>
      <c r="G37" s="201">
        <v>4577375306.2799997</v>
      </c>
      <c r="H37" s="201">
        <v>4771796450.3599997</v>
      </c>
      <c r="I37" s="201">
        <v>3850787895.21</v>
      </c>
      <c r="J37" s="201">
        <v>3145391892.6500001</v>
      </c>
      <c r="K37" s="201">
        <v>3494538925.2200003</v>
      </c>
      <c r="L37" s="201">
        <v>1677245380.8700001</v>
      </c>
      <c r="M37" s="201">
        <v>1700245357.0999999</v>
      </c>
      <c r="N37" s="201">
        <v>2045226654.98</v>
      </c>
      <c r="O37" s="201">
        <v>1643143565.54</v>
      </c>
      <c r="P37" s="201">
        <v>26944962885.290001</v>
      </c>
      <c r="Q37" s="308">
        <f t="shared" si="1"/>
        <v>63756870475.970001</v>
      </c>
      <c r="S37" s="20"/>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row>
    <row r="38" spans="1:50" x14ac:dyDescent="0.25">
      <c r="B38" s="26" t="s">
        <v>43</v>
      </c>
      <c r="C38" s="303">
        <v>7452202828</v>
      </c>
      <c r="D38" s="303">
        <v>7452202828</v>
      </c>
      <c r="E38" s="267">
        <v>610084289.99000001</v>
      </c>
      <c r="F38" s="267">
        <v>627564158.80000007</v>
      </c>
      <c r="G38" s="267">
        <v>618824226.80000007</v>
      </c>
      <c r="H38" s="267">
        <v>618824226.80000007</v>
      </c>
      <c r="I38" s="267">
        <v>618824226.80000007</v>
      </c>
      <c r="J38" s="267">
        <v>618824226.80000007</v>
      </c>
      <c r="K38" s="267">
        <v>618824226.80000007</v>
      </c>
      <c r="L38" s="267">
        <v>618824226.80000007</v>
      </c>
      <c r="M38" s="267">
        <v>618824226.80000007</v>
      </c>
      <c r="N38" s="267">
        <v>618824226.80000007</v>
      </c>
      <c r="O38" s="267">
        <v>645136362.80000007</v>
      </c>
      <c r="P38" s="267">
        <v>618824202.00999999</v>
      </c>
      <c r="Q38" s="306">
        <f t="shared" si="1"/>
        <v>7452202828.0000019</v>
      </c>
      <c r="S38" s="20"/>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row>
    <row r="39" spans="1:50" x14ac:dyDescent="0.25">
      <c r="B39" s="26" t="s">
        <v>44</v>
      </c>
      <c r="C39" s="303">
        <v>4687627008</v>
      </c>
      <c r="D39" s="303">
        <v>4687627008</v>
      </c>
      <c r="E39" s="267">
        <v>390550323</v>
      </c>
      <c r="F39" s="267">
        <v>389737810</v>
      </c>
      <c r="G39" s="267">
        <v>391533356</v>
      </c>
      <c r="H39" s="267">
        <v>390635583</v>
      </c>
      <c r="I39" s="267">
        <v>390635583</v>
      </c>
      <c r="J39" s="267">
        <v>390635583</v>
      </c>
      <c r="K39" s="267">
        <v>390635583</v>
      </c>
      <c r="L39" s="267">
        <v>390637248</v>
      </c>
      <c r="M39" s="267">
        <v>390635916</v>
      </c>
      <c r="N39" s="267">
        <v>390635915</v>
      </c>
      <c r="O39" s="267">
        <v>390635906</v>
      </c>
      <c r="P39" s="267">
        <v>390718197</v>
      </c>
      <c r="Q39" s="306">
        <f t="shared" si="1"/>
        <v>4687627003</v>
      </c>
      <c r="S39" s="20"/>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row>
    <row r="40" spans="1:50" x14ac:dyDescent="0.25">
      <c r="B40" s="26" t="s">
        <v>45</v>
      </c>
      <c r="C40" s="303">
        <v>814248087</v>
      </c>
      <c r="D40" s="303">
        <v>820248087</v>
      </c>
      <c r="E40" s="267">
        <v>67854003.070000008</v>
      </c>
      <c r="F40" s="267">
        <v>67854003.070000008</v>
      </c>
      <c r="G40" s="267">
        <v>67854003.070000008</v>
      </c>
      <c r="H40" s="267">
        <v>67854002.879999995</v>
      </c>
      <c r="I40" s="267">
        <v>67853973.070000008</v>
      </c>
      <c r="J40" s="267">
        <v>67853973.070000008</v>
      </c>
      <c r="K40" s="267">
        <v>67853963.070000008</v>
      </c>
      <c r="L40" s="267">
        <v>67854013.310000002</v>
      </c>
      <c r="M40" s="267">
        <v>67854007.230000004</v>
      </c>
      <c r="N40" s="267">
        <v>73854006.939999998</v>
      </c>
      <c r="O40" s="267">
        <v>65832360.870000005</v>
      </c>
      <c r="P40" s="267">
        <v>69849928.909999996</v>
      </c>
      <c r="Q40" s="306">
        <f t="shared" si="1"/>
        <v>820222238.56000006</v>
      </c>
      <c r="S40" s="20"/>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row>
    <row r="41" spans="1:50" x14ac:dyDescent="0.25">
      <c r="B41" s="26" t="s">
        <v>103</v>
      </c>
      <c r="C41" s="303">
        <v>1093000001</v>
      </c>
      <c r="D41" s="303">
        <v>1093000001</v>
      </c>
      <c r="E41" s="88">
        <v>0</v>
      </c>
      <c r="F41" s="267">
        <v>182166662</v>
      </c>
      <c r="G41" s="267">
        <v>91083327</v>
      </c>
      <c r="H41" s="267">
        <v>91083327</v>
      </c>
      <c r="I41" s="267">
        <v>91083327</v>
      </c>
      <c r="J41" s="267">
        <v>91083327</v>
      </c>
      <c r="K41" s="267">
        <v>91083327</v>
      </c>
      <c r="L41" s="267">
        <v>91083327</v>
      </c>
      <c r="M41" s="267">
        <v>91083327</v>
      </c>
      <c r="N41" s="267">
        <v>91083327</v>
      </c>
      <c r="O41" s="267">
        <v>91083327</v>
      </c>
      <c r="P41" s="267">
        <v>91083311</v>
      </c>
      <c r="Q41" s="306">
        <f t="shared" si="1"/>
        <v>1092999916</v>
      </c>
      <c r="S41" s="20"/>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row>
    <row r="42" spans="1:50" x14ac:dyDescent="0.25">
      <c r="B42" s="26" t="s">
        <v>131</v>
      </c>
      <c r="C42" s="303">
        <v>165000000</v>
      </c>
      <c r="D42" s="303">
        <v>165000000</v>
      </c>
      <c r="E42" s="267">
        <v>13749996</v>
      </c>
      <c r="F42" s="267">
        <v>13750003</v>
      </c>
      <c r="G42" s="267">
        <v>13750001</v>
      </c>
      <c r="H42" s="267">
        <v>13750000</v>
      </c>
      <c r="I42" s="267">
        <v>13750000</v>
      </c>
      <c r="J42" s="267">
        <v>13750000</v>
      </c>
      <c r="K42" s="267">
        <v>13750000</v>
      </c>
      <c r="L42" s="267">
        <v>13750000</v>
      </c>
      <c r="M42" s="267">
        <v>13750000</v>
      </c>
      <c r="N42" s="267">
        <v>13750000</v>
      </c>
      <c r="O42" s="267">
        <v>13750000</v>
      </c>
      <c r="P42" s="267">
        <v>13750000</v>
      </c>
      <c r="Q42" s="306">
        <f t="shared" si="1"/>
        <v>165000000</v>
      </c>
      <c r="S42" s="20"/>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row>
    <row r="43" spans="1:50" x14ac:dyDescent="0.25">
      <c r="B43" s="26" t="s">
        <v>104</v>
      </c>
      <c r="C43" s="303">
        <v>600000000</v>
      </c>
      <c r="D43" s="303">
        <v>660000000</v>
      </c>
      <c r="E43" s="267">
        <v>50000000</v>
      </c>
      <c r="F43" s="267">
        <v>50000000</v>
      </c>
      <c r="G43" s="267">
        <v>50000000</v>
      </c>
      <c r="H43" s="267">
        <v>50000000</v>
      </c>
      <c r="I43" s="267">
        <v>50000000</v>
      </c>
      <c r="J43" s="267">
        <v>50000000</v>
      </c>
      <c r="K43" s="267">
        <v>50000000</v>
      </c>
      <c r="L43" s="267">
        <v>50000000</v>
      </c>
      <c r="M43" s="267">
        <v>50000000</v>
      </c>
      <c r="N43" s="267">
        <v>50000000</v>
      </c>
      <c r="O43" s="267">
        <v>99991663</v>
      </c>
      <c r="P43" s="267">
        <v>60008337</v>
      </c>
      <c r="Q43" s="306">
        <f t="shared" si="1"/>
        <v>660000000</v>
      </c>
      <c r="R43" s="131"/>
      <c r="S43" s="131"/>
      <c r="T43" s="131"/>
      <c r="U43" s="131"/>
      <c r="V43" s="131"/>
      <c r="W43" s="131"/>
      <c r="X43" s="131"/>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row>
    <row r="44" spans="1:50" x14ac:dyDescent="0.25">
      <c r="B44" s="170" t="s">
        <v>139</v>
      </c>
      <c r="C44" s="310">
        <f t="shared" ref="C44:P44" si="3">C10+C13+C38+C39+C40+C41+C42+C43</f>
        <v>689886224727</v>
      </c>
      <c r="D44" s="310">
        <f t="shared" si="3"/>
        <v>707077640004.77991</v>
      </c>
      <c r="E44" s="312">
        <f t="shared" si="3"/>
        <v>44851321866.330002</v>
      </c>
      <c r="F44" s="310">
        <f t="shared" si="3"/>
        <v>52312128324.500008</v>
      </c>
      <c r="G44" s="310">
        <f t="shared" si="3"/>
        <v>49662784516.889992</v>
      </c>
      <c r="H44" s="310">
        <f t="shared" si="3"/>
        <v>51283791784.340004</v>
      </c>
      <c r="I44" s="310">
        <f t="shared" si="3"/>
        <v>50321032035.93</v>
      </c>
      <c r="J44" s="310">
        <f t="shared" si="3"/>
        <v>62058054269.040001</v>
      </c>
      <c r="K44" s="310">
        <f t="shared" si="3"/>
        <v>47641914125.600006</v>
      </c>
      <c r="L44" s="310">
        <f t="shared" si="3"/>
        <v>53694512716.669998</v>
      </c>
      <c r="M44" s="310">
        <f t="shared" si="3"/>
        <v>48945315989.360008</v>
      </c>
      <c r="N44" s="310">
        <f t="shared" si="3"/>
        <v>48355181405.850006</v>
      </c>
      <c r="O44" s="310">
        <f t="shared" si="3"/>
        <v>56981207221.800018</v>
      </c>
      <c r="P44" s="310">
        <f t="shared" si="3"/>
        <v>119228317785.85001</v>
      </c>
      <c r="Q44" s="309">
        <f t="shared" si="1"/>
        <v>685335562042.15991</v>
      </c>
      <c r="R44" s="131"/>
      <c r="S44" s="20"/>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row>
    <row r="45" spans="1:50" x14ac:dyDescent="0.25">
      <c r="B45" s="27"/>
      <c r="C45" s="23"/>
      <c r="D45" s="23"/>
      <c r="E45" s="28"/>
      <c r="F45" s="28"/>
      <c r="G45" s="28"/>
      <c r="H45" s="28"/>
      <c r="I45" s="28"/>
      <c r="J45" s="28"/>
      <c r="K45" s="28"/>
      <c r="L45" s="28"/>
      <c r="M45" s="28"/>
      <c r="N45" s="28"/>
      <c r="O45" s="28"/>
      <c r="P45" s="28"/>
      <c r="Q45" s="201"/>
      <c r="R45" s="131"/>
      <c r="S45" s="131"/>
      <c r="T45" s="131"/>
      <c r="U45" s="131"/>
      <c r="V45" s="131"/>
      <c r="W45" s="131"/>
      <c r="X45" s="131"/>
      <c r="Y45" s="131"/>
      <c r="AE45" s="136"/>
      <c r="AF45" s="136"/>
      <c r="AG45" s="136"/>
      <c r="AH45" s="136"/>
      <c r="AI45" s="136"/>
      <c r="AJ45" s="136"/>
      <c r="AK45" s="136"/>
      <c r="AL45" s="136"/>
      <c r="AM45" s="136"/>
      <c r="AN45" s="136"/>
      <c r="AO45" s="136"/>
      <c r="AP45" s="136"/>
      <c r="AQ45" s="136"/>
      <c r="AR45" s="136"/>
      <c r="AS45" s="136"/>
      <c r="AT45" s="136"/>
      <c r="AU45" s="136"/>
      <c r="AV45" s="136"/>
      <c r="AW45" s="136"/>
      <c r="AX45" s="136"/>
    </row>
    <row r="46" spans="1:50" x14ac:dyDescent="0.25">
      <c r="B46" s="170" t="s">
        <v>49</v>
      </c>
      <c r="C46" s="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309" t="str">
        <f t="shared" si="4"/>
        <v>TOTAL</v>
      </c>
      <c r="S46" s="11"/>
      <c r="AE46" s="136"/>
      <c r="AF46" s="136"/>
      <c r="AG46" s="136"/>
      <c r="AH46" s="136"/>
      <c r="AI46" s="136"/>
      <c r="AJ46" s="136"/>
      <c r="AK46" s="136"/>
      <c r="AL46" s="136"/>
      <c r="AM46" s="136"/>
      <c r="AN46" s="136"/>
      <c r="AO46" s="136"/>
      <c r="AP46" s="136"/>
      <c r="AQ46" s="136"/>
      <c r="AR46" s="136"/>
      <c r="AS46" s="136"/>
      <c r="AT46" s="136"/>
      <c r="AU46" s="136"/>
      <c r="AV46" s="136"/>
      <c r="AW46" s="136"/>
      <c r="AX46" s="136"/>
    </row>
    <row r="47" spans="1:50" x14ac:dyDescent="0.25">
      <c r="A47" s="12"/>
      <c r="B47" s="27" t="s">
        <v>75</v>
      </c>
      <c r="C47" s="304">
        <v>6411006472</v>
      </c>
      <c r="D47" s="304">
        <v>4126006472</v>
      </c>
      <c r="E47" s="23">
        <v>0</v>
      </c>
      <c r="F47" s="304">
        <v>29215153.32</v>
      </c>
      <c r="G47" s="304">
        <v>782467928.31000006</v>
      </c>
      <c r="H47" s="304">
        <v>128437459.78000002</v>
      </c>
      <c r="I47" s="304">
        <v>1203236239.5599999</v>
      </c>
      <c r="J47" s="304">
        <v>31823.18</v>
      </c>
      <c r="K47" s="304">
        <v>330107708.01999998</v>
      </c>
      <c r="L47" s="304">
        <v>447575063.40000004</v>
      </c>
      <c r="M47" s="304">
        <v>218632960.56</v>
      </c>
      <c r="N47" s="304">
        <v>213724712</v>
      </c>
      <c r="O47" s="304">
        <v>348926</v>
      </c>
      <c r="P47" s="304">
        <v>430135726.60000002</v>
      </c>
      <c r="Q47" s="308">
        <f t="shared" ref="Q47:Q67" si="5">E47+F47+G47+H47+I47+J47+K47+L47+M47+O47+N47+P47</f>
        <v>3783913700.73</v>
      </c>
      <c r="S47" s="130"/>
      <c r="Z47" s="130"/>
      <c r="AA47" s="130"/>
      <c r="AB47" s="130"/>
      <c r="AC47" s="130"/>
      <c r="AD47" s="130"/>
      <c r="AE47" s="136"/>
      <c r="AF47" s="136"/>
      <c r="AG47" s="136"/>
      <c r="AH47" s="136"/>
      <c r="AI47" s="136"/>
      <c r="AJ47" s="136"/>
      <c r="AK47" s="136"/>
      <c r="AL47" s="136"/>
      <c r="AM47" s="136"/>
      <c r="AN47" s="136"/>
      <c r="AO47" s="136"/>
      <c r="AP47" s="136"/>
      <c r="AQ47" s="136"/>
      <c r="AR47" s="136"/>
      <c r="AS47" s="136"/>
      <c r="AT47" s="136"/>
      <c r="AU47" s="136"/>
      <c r="AV47" s="136"/>
      <c r="AW47" s="136"/>
      <c r="AX47" s="136"/>
    </row>
    <row r="48" spans="1:50" x14ac:dyDescent="0.25">
      <c r="A48" s="12"/>
      <c r="B48" s="27" t="s">
        <v>76</v>
      </c>
      <c r="C48" s="304">
        <v>465519502</v>
      </c>
      <c r="D48" s="304">
        <v>339079502</v>
      </c>
      <c r="E48" s="23">
        <v>0</v>
      </c>
      <c r="F48" s="23">
        <v>0</v>
      </c>
      <c r="G48" s="23">
        <v>0</v>
      </c>
      <c r="H48" s="23">
        <v>0</v>
      </c>
      <c r="I48" s="304">
        <v>12500000</v>
      </c>
      <c r="J48" s="23">
        <v>0</v>
      </c>
      <c r="K48" s="304">
        <v>15000000</v>
      </c>
      <c r="L48" s="304">
        <v>170873171.91</v>
      </c>
      <c r="M48" s="23">
        <v>0</v>
      </c>
      <c r="N48" s="23">
        <v>0</v>
      </c>
      <c r="O48" s="23">
        <v>0</v>
      </c>
      <c r="P48" s="304">
        <v>22384110.629999999</v>
      </c>
      <c r="Q48" s="308">
        <f t="shared" si="5"/>
        <v>220757282.53999999</v>
      </c>
      <c r="S48" s="130"/>
      <c r="Z48" s="130"/>
      <c r="AA48" s="130"/>
      <c r="AB48" s="130"/>
      <c r="AC48" s="130"/>
      <c r="AD48" s="130"/>
      <c r="AE48" s="136"/>
      <c r="AF48" s="136"/>
      <c r="AG48" s="136"/>
      <c r="AH48" s="136"/>
      <c r="AI48" s="136"/>
      <c r="AJ48" s="136"/>
      <c r="AK48" s="136"/>
      <c r="AL48" s="136"/>
      <c r="AM48" s="136"/>
      <c r="AN48" s="136"/>
      <c r="AO48" s="136"/>
      <c r="AP48" s="136"/>
      <c r="AQ48" s="136"/>
      <c r="AR48" s="136"/>
      <c r="AS48" s="136"/>
      <c r="AT48" s="136"/>
      <c r="AU48" s="136"/>
      <c r="AV48" s="136"/>
      <c r="AW48" s="136"/>
      <c r="AX48" s="136"/>
    </row>
    <row r="49" spans="1:50" x14ac:dyDescent="0.25">
      <c r="A49" s="12"/>
      <c r="B49" s="27" t="s">
        <v>129</v>
      </c>
      <c r="C49" s="304">
        <v>20276720</v>
      </c>
      <c r="D49" s="304">
        <v>88882331</v>
      </c>
      <c r="E49" s="304">
        <v>1589726.39</v>
      </c>
      <c r="F49" s="304">
        <v>1589726.39</v>
      </c>
      <c r="G49" s="304">
        <v>1589726.39</v>
      </c>
      <c r="H49" s="304">
        <v>1589726.39</v>
      </c>
      <c r="I49" s="304">
        <v>4287316.3899999997</v>
      </c>
      <c r="J49" s="304">
        <v>1589726.39</v>
      </c>
      <c r="K49" s="304">
        <v>1589726.39</v>
      </c>
      <c r="L49" s="304">
        <v>1589726.39</v>
      </c>
      <c r="M49" s="304">
        <v>1589726.39</v>
      </c>
      <c r="N49" s="304">
        <v>1589726.39</v>
      </c>
      <c r="O49" s="304">
        <v>1589726.39</v>
      </c>
      <c r="P49" s="304">
        <v>68119149.010000005</v>
      </c>
      <c r="Q49" s="308">
        <f t="shared" si="5"/>
        <v>88303729.300000012</v>
      </c>
      <c r="R49" s="12"/>
      <c r="S49" s="130"/>
      <c r="Z49" s="130"/>
      <c r="AA49" s="130"/>
      <c r="AB49" s="130"/>
      <c r="AC49" s="130"/>
      <c r="AD49" s="130"/>
      <c r="AE49" s="136"/>
      <c r="AF49" s="136"/>
      <c r="AG49" s="136"/>
      <c r="AH49" s="136"/>
      <c r="AI49" s="136"/>
      <c r="AJ49" s="136"/>
      <c r="AK49" s="136"/>
      <c r="AL49" s="136"/>
      <c r="AM49" s="136"/>
      <c r="AN49" s="136"/>
      <c r="AO49" s="136"/>
      <c r="AP49" s="136"/>
      <c r="AQ49" s="136"/>
      <c r="AR49" s="136"/>
      <c r="AS49" s="136"/>
      <c r="AT49" s="136"/>
      <c r="AU49" s="136"/>
      <c r="AV49" s="136"/>
      <c r="AW49" s="136"/>
      <c r="AX49" s="136"/>
    </row>
    <row r="50" spans="1:50" x14ac:dyDescent="0.25">
      <c r="A50" s="12"/>
      <c r="B50" s="27" t="s">
        <v>78</v>
      </c>
      <c r="C50" s="305">
        <v>400000000</v>
      </c>
      <c r="D50" s="305">
        <v>400000000</v>
      </c>
      <c r="E50" s="23">
        <v>0</v>
      </c>
      <c r="F50" s="304">
        <v>29389138.620000001</v>
      </c>
      <c r="G50" s="304">
        <v>54917294.659999996</v>
      </c>
      <c r="H50" s="304">
        <v>29412701.75</v>
      </c>
      <c r="I50" s="304">
        <v>18859001.41</v>
      </c>
      <c r="J50" s="304">
        <v>21417531.509999998</v>
      </c>
      <c r="K50" s="304">
        <v>13594911.800000001</v>
      </c>
      <c r="L50" s="304">
        <v>57325911.619999997</v>
      </c>
      <c r="M50" s="304">
        <v>35569145.689999998</v>
      </c>
      <c r="N50" s="304">
        <v>36543688.079999998</v>
      </c>
      <c r="O50" s="304">
        <v>30792989.52</v>
      </c>
      <c r="P50" s="304">
        <v>63637547.619999997</v>
      </c>
      <c r="Q50" s="308">
        <f t="shared" si="5"/>
        <v>391459862.27999997</v>
      </c>
      <c r="R50" s="12"/>
      <c r="S50" s="130"/>
      <c r="Z50" s="130"/>
      <c r="AA50" s="130"/>
      <c r="AB50" s="130"/>
      <c r="AC50" s="130"/>
      <c r="AD50" s="130"/>
      <c r="AE50" s="136"/>
      <c r="AF50" s="136"/>
      <c r="AG50" s="136"/>
      <c r="AH50" s="136"/>
      <c r="AI50" s="136"/>
      <c r="AJ50" s="136"/>
      <c r="AK50" s="136"/>
      <c r="AL50" s="136"/>
      <c r="AM50" s="136"/>
      <c r="AN50" s="136"/>
      <c r="AO50" s="136"/>
      <c r="AP50" s="136"/>
      <c r="AQ50" s="136"/>
      <c r="AR50" s="136"/>
      <c r="AS50" s="136"/>
      <c r="AT50" s="136"/>
      <c r="AU50" s="136"/>
      <c r="AV50" s="136"/>
      <c r="AW50" s="136"/>
      <c r="AX50" s="136"/>
    </row>
    <row r="51" spans="1:50" x14ac:dyDescent="0.25">
      <c r="A51" s="12"/>
      <c r="B51" s="27" t="s">
        <v>79</v>
      </c>
      <c r="C51" s="304">
        <v>711304590</v>
      </c>
      <c r="D51" s="304">
        <v>451234990</v>
      </c>
      <c r="E51" s="23">
        <v>0</v>
      </c>
      <c r="F51" s="23">
        <v>0</v>
      </c>
      <c r="G51" s="23">
        <v>0</v>
      </c>
      <c r="H51" s="304">
        <v>320937495</v>
      </c>
      <c r="I51" s="23">
        <v>0</v>
      </c>
      <c r="J51" s="23">
        <v>0</v>
      </c>
      <c r="K51" s="23">
        <v>0</v>
      </c>
      <c r="L51" s="304">
        <v>22760000</v>
      </c>
      <c r="M51" s="23">
        <v>0</v>
      </c>
      <c r="N51" s="23">
        <v>0</v>
      </c>
      <c r="O51" s="304">
        <v>28006250</v>
      </c>
      <c r="P51" s="23">
        <v>0</v>
      </c>
      <c r="Q51" s="308">
        <f t="shared" si="5"/>
        <v>371703745</v>
      </c>
      <c r="R51" s="12"/>
      <c r="S51" s="130"/>
      <c r="Z51" s="130"/>
      <c r="AA51" s="130"/>
      <c r="AB51" s="130"/>
      <c r="AC51" s="130"/>
      <c r="AD51" s="130"/>
      <c r="AE51" s="136"/>
      <c r="AF51" s="136"/>
      <c r="AG51" s="136"/>
      <c r="AH51" s="138"/>
      <c r="AI51" s="136"/>
      <c r="AJ51" s="136"/>
      <c r="AK51" s="136"/>
      <c r="AL51" s="136"/>
      <c r="AM51" s="136"/>
      <c r="AN51" s="136"/>
      <c r="AO51" s="136"/>
      <c r="AP51" s="136"/>
      <c r="AQ51" s="136"/>
      <c r="AR51" s="136"/>
      <c r="AS51" s="136"/>
      <c r="AT51" s="136"/>
      <c r="AU51" s="136"/>
      <c r="AV51" s="136"/>
      <c r="AW51" s="136"/>
      <c r="AX51" s="136"/>
    </row>
    <row r="52" spans="1:50" x14ac:dyDescent="0.25">
      <c r="A52" s="12"/>
      <c r="B52" s="27" t="s">
        <v>81</v>
      </c>
      <c r="C52" s="304">
        <v>1404060000</v>
      </c>
      <c r="D52" s="304">
        <v>60862287</v>
      </c>
      <c r="E52" s="23">
        <v>0</v>
      </c>
      <c r="F52" s="304">
        <v>7905726.7999999998</v>
      </c>
      <c r="G52" s="304">
        <v>36537076.640000001</v>
      </c>
      <c r="H52" s="304">
        <v>256995.4</v>
      </c>
      <c r="I52" s="304">
        <v>199561.59999999998</v>
      </c>
      <c r="J52" s="304">
        <v>3569349.74</v>
      </c>
      <c r="K52" s="304">
        <v>5170193.58</v>
      </c>
      <c r="L52" s="304">
        <v>549880</v>
      </c>
      <c r="M52" s="304">
        <v>36522.370000000003</v>
      </c>
      <c r="N52" s="304">
        <v>682250.04</v>
      </c>
      <c r="O52" s="304">
        <v>217468.76</v>
      </c>
      <c r="P52" s="304">
        <v>234796.4</v>
      </c>
      <c r="Q52" s="308">
        <f t="shared" si="5"/>
        <v>55359821.329999991</v>
      </c>
      <c r="R52" s="12"/>
      <c r="S52" s="130"/>
      <c r="Z52" s="130"/>
      <c r="AA52" s="130"/>
      <c r="AB52" s="130"/>
      <c r="AC52" s="130"/>
      <c r="AD52" s="130"/>
      <c r="AE52" s="136"/>
      <c r="AF52" s="136"/>
      <c r="AG52" s="136"/>
      <c r="AH52" s="136"/>
      <c r="AI52" s="136"/>
      <c r="AJ52" s="136"/>
      <c r="AK52" s="136"/>
      <c r="AL52" s="136"/>
      <c r="AM52" s="136"/>
      <c r="AN52" s="136"/>
      <c r="AO52" s="136"/>
      <c r="AP52" s="136"/>
      <c r="AQ52" s="136"/>
      <c r="AR52" s="136"/>
      <c r="AS52" s="136"/>
      <c r="AT52" s="136"/>
      <c r="AU52" s="136"/>
      <c r="AV52" s="136"/>
      <c r="AW52" s="136"/>
      <c r="AX52" s="136"/>
    </row>
    <row r="53" spans="1:50" x14ac:dyDescent="0.25">
      <c r="A53" s="12"/>
      <c r="B53" s="27" t="s">
        <v>83</v>
      </c>
      <c r="C53" s="23">
        <v>0</v>
      </c>
      <c r="D53" s="304">
        <v>14000000</v>
      </c>
      <c r="E53" s="23">
        <v>0</v>
      </c>
      <c r="F53" s="23">
        <v>0</v>
      </c>
      <c r="G53" s="23">
        <v>0</v>
      </c>
      <c r="H53" s="23">
        <v>0</v>
      </c>
      <c r="I53" s="23">
        <v>0</v>
      </c>
      <c r="J53" s="23">
        <v>0</v>
      </c>
      <c r="K53" s="23">
        <v>0</v>
      </c>
      <c r="L53" s="23">
        <v>0</v>
      </c>
      <c r="M53" s="23">
        <v>0</v>
      </c>
      <c r="N53" s="23">
        <v>0</v>
      </c>
      <c r="O53" s="23">
        <v>0</v>
      </c>
      <c r="P53" s="304">
        <v>13129954.720000001</v>
      </c>
      <c r="Q53" s="308">
        <f t="shared" si="5"/>
        <v>13129954.720000001</v>
      </c>
      <c r="R53" s="12"/>
      <c r="S53" s="130"/>
      <c r="Z53" s="130"/>
      <c r="AA53" s="130"/>
      <c r="AB53" s="130"/>
      <c r="AC53" s="130"/>
      <c r="AD53" s="130"/>
      <c r="AE53" s="136"/>
      <c r="AF53" s="136"/>
      <c r="AG53" s="136"/>
      <c r="AH53" s="136"/>
      <c r="AI53" s="136"/>
      <c r="AJ53" s="136"/>
      <c r="AK53" s="136"/>
      <c r="AL53" s="136"/>
      <c r="AM53" s="136"/>
      <c r="AN53" s="136"/>
      <c r="AO53" s="136"/>
      <c r="AP53" s="136"/>
      <c r="AQ53" s="136"/>
      <c r="AR53" s="136"/>
      <c r="AS53" s="136"/>
      <c r="AT53" s="136"/>
      <c r="AU53" s="136"/>
      <c r="AV53" s="136"/>
      <c r="AW53" s="136"/>
      <c r="AX53" s="136"/>
    </row>
    <row r="54" spans="1:50" x14ac:dyDescent="0.25">
      <c r="A54" s="12"/>
      <c r="B54" s="27" t="s">
        <v>84</v>
      </c>
      <c r="C54" s="304">
        <v>2818215881</v>
      </c>
      <c r="D54" s="304">
        <v>2634031032</v>
      </c>
      <c r="E54" s="304">
        <v>166666666</v>
      </c>
      <c r="F54" s="304">
        <v>166666666</v>
      </c>
      <c r="G54" s="304">
        <v>183814647.5</v>
      </c>
      <c r="H54" s="304">
        <v>169718677</v>
      </c>
      <c r="I54" s="304">
        <v>166666666</v>
      </c>
      <c r="J54" s="304">
        <v>171642670.75999999</v>
      </c>
      <c r="K54" s="304">
        <v>366666666</v>
      </c>
      <c r="L54" s="304">
        <v>236457828.58000001</v>
      </c>
      <c r="M54" s="304">
        <v>260646173.84</v>
      </c>
      <c r="N54" s="304">
        <v>161741736.12</v>
      </c>
      <c r="O54" s="304">
        <v>252135166.58999997</v>
      </c>
      <c r="P54" s="304">
        <v>287410422.35000002</v>
      </c>
      <c r="Q54" s="308">
        <f t="shared" si="5"/>
        <v>2590233986.7399998</v>
      </c>
      <c r="R54" s="12"/>
      <c r="S54" s="130"/>
      <c r="Z54" s="130"/>
      <c r="AA54" s="130"/>
      <c r="AB54" s="130"/>
      <c r="AC54" s="130"/>
      <c r="AD54" s="130"/>
      <c r="AE54" s="136"/>
      <c r="AF54" s="136"/>
      <c r="AG54" s="136"/>
      <c r="AH54" s="136"/>
      <c r="AI54" s="136"/>
      <c r="AJ54" s="136"/>
      <c r="AK54" s="136"/>
      <c r="AL54" s="136"/>
      <c r="AM54" s="136"/>
      <c r="AN54" s="136"/>
      <c r="AO54" s="136"/>
      <c r="AP54" s="136"/>
      <c r="AQ54" s="136"/>
      <c r="AR54" s="136"/>
      <c r="AS54" s="136"/>
      <c r="AT54" s="136"/>
      <c r="AU54" s="136"/>
      <c r="AV54" s="136"/>
      <c r="AW54" s="136"/>
      <c r="AX54" s="136"/>
    </row>
    <row r="55" spans="1:50" x14ac:dyDescent="0.25">
      <c r="A55" s="12"/>
      <c r="B55" s="27" t="s">
        <v>85</v>
      </c>
      <c r="C55" s="304">
        <v>12721681650</v>
      </c>
      <c r="D55" s="304">
        <v>12752209403</v>
      </c>
      <c r="E55" s="23">
        <v>0</v>
      </c>
      <c r="F55" s="304">
        <v>682333221.86000001</v>
      </c>
      <c r="G55" s="304">
        <v>2348749466.29</v>
      </c>
      <c r="H55" s="304">
        <v>5194663805.8899994</v>
      </c>
      <c r="I55" s="304">
        <v>232529180.09999999</v>
      </c>
      <c r="J55" s="304">
        <v>239485666.84</v>
      </c>
      <c r="K55" s="304">
        <v>75608759.379999995</v>
      </c>
      <c r="L55" s="304">
        <v>139169993.58000001</v>
      </c>
      <c r="M55" s="304">
        <v>1605744748.48</v>
      </c>
      <c r="N55" s="304">
        <v>340846735.97000003</v>
      </c>
      <c r="O55" s="304">
        <v>351933179.13</v>
      </c>
      <c r="P55" s="304">
        <v>1489265132.6800001</v>
      </c>
      <c r="Q55" s="308">
        <f t="shared" si="5"/>
        <v>12700329890.199997</v>
      </c>
      <c r="R55" s="12"/>
      <c r="S55" s="130"/>
      <c r="Z55" s="130"/>
      <c r="AE55" s="136"/>
      <c r="AF55" s="136"/>
      <c r="AG55" s="136"/>
      <c r="AH55" s="136"/>
      <c r="AI55" s="136"/>
      <c r="AJ55" s="136"/>
      <c r="AK55" s="136"/>
      <c r="AL55" s="136"/>
      <c r="AM55" s="136"/>
      <c r="AN55" s="136"/>
      <c r="AO55" s="136"/>
      <c r="AP55" s="136"/>
      <c r="AQ55" s="136"/>
      <c r="AR55" s="136"/>
      <c r="AS55" s="136"/>
      <c r="AT55" s="136"/>
      <c r="AU55" s="136"/>
      <c r="AV55" s="136"/>
      <c r="AW55" s="136"/>
      <c r="AX55" s="136"/>
    </row>
    <row r="56" spans="1:50" x14ac:dyDescent="0.25">
      <c r="A56" s="12"/>
      <c r="B56" s="27" t="s">
        <v>155</v>
      </c>
      <c r="C56" s="304">
        <v>40080000</v>
      </c>
      <c r="D56" s="304">
        <v>40080000</v>
      </c>
      <c r="E56" s="23">
        <v>0</v>
      </c>
      <c r="F56" s="23">
        <v>0</v>
      </c>
      <c r="G56" s="23">
        <v>0</v>
      </c>
      <c r="H56" s="23">
        <v>0</v>
      </c>
      <c r="I56" s="23">
        <v>0</v>
      </c>
      <c r="J56" s="23">
        <v>0</v>
      </c>
      <c r="K56" s="23">
        <v>0</v>
      </c>
      <c r="L56" s="23">
        <v>0</v>
      </c>
      <c r="M56" s="23">
        <v>0</v>
      </c>
      <c r="N56" s="23">
        <v>0</v>
      </c>
      <c r="O56" s="23">
        <v>0</v>
      </c>
      <c r="P56" s="304">
        <v>36623776.520000003</v>
      </c>
      <c r="Q56" s="308">
        <f t="shared" si="5"/>
        <v>36623776.520000003</v>
      </c>
      <c r="R56" s="12"/>
      <c r="S56" s="130"/>
      <c r="AE56" s="136"/>
      <c r="AF56" s="136"/>
      <c r="AG56" s="136"/>
      <c r="AH56" s="136"/>
      <c r="AI56" s="136"/>
      <c r="AJ56" s="136"/>
      <c r="AK56" s="136"/>
      <c r="AL56" s="136"/>
      <c r="AM56" s="136"/>
      <c r="AN56" s="136"/>
      <c r="AO56" s="136"/>
      <c r="AP56" s="136"/>
      <c r="AQ56" s="136"/>
      <c r="AR56" s="136"/>
      <c r="AS56" s="136"/>
      <c r="AT56" s="136"/>
      <c r="AU56" s="136"/>
      <c r="AV56" s="136"/>
      <c r="AW56" s="136"/>
      <c r="AX56" s="136"/>
    </row>
    <row r="57" spans="1:50" x14ac:dyDescent="0.25">
      <c r="A57" s="12"/>
      <c r="B57" s="27" t="s">
        <v>87</v>
      </c>
      <c r="C57" s="304">
        <v>494200000</v>
      </c>
      <c r="D57" s="23">
        <v>0</v>
      </c>
      <c r="E57" s="23">
        <v>0</v>
      </c>
      <c r="F57" s="23">
        <v>0</v>
      </c>
      <c r="G57" s="23">
        <v>0</v>
      </c>
      <c r="H57" s="23">
        <v>0</v>
      </c>
      <c r="I57" s="23">
        <v>0</v>
      </c>
      <c r="J57" s="23">
        <v>0</v>
      </c>
      <c r="K57" s="23">
        <v>0</v>
      </c>
      <c r="L57" s="23">
        <v>0</v>
      </c>
      <c r="M57" s="23">
        <v>0</v>
      </c>
      <c r="N57" s="23">
        <v>0</v>
      </c>
      <c r="O57" s="23">
        <v>0</v>
      </c>
      <c r="P57" s="23">
        <v>0</v>
      </c>
      <c r="Q57" s="308">
        <f t="shared" si="5"/>
        <v>0</v>
      </c>
      <c r="R57" s="12"/>
      <c r="S57" s="130"/>
      <c r="AE57" s="136"/>
      <c r="AF57" s="136"/>
      <c r="AG57" s="136"/>
      <c r="AH57" s="136"/>
      <c r="AI57" s="136"/>
      <c r="AJ57" s="136"/>
      <c r="AK57" s="136"/>
      <c r="AL57" s="136"/>
      <c r="AM57" s="136"/>
      <c r="AN57" s="136"/>
      <c r="AO57" s="136"/>
      <c r="AP57" s="136"/>
      <c r="AQ57" s="136"/>
      <c r="AR57" s="136"/>
      <c r="AS57" s="136"/>
      <c r="AT57" s="136"/>
      <c r="AU57" s="136"/>
      <c r="AV57" s="136"/>
      <c r="AW57" s="136"/>
      <c r="AX57" s="136"/>
    </row>
    <row r="58" spans="1:50" x14ac:dyDescent="0.25">
      <c r="A58" s="12"/>
      <c r="B58" s="27" t="s">
        <v>97</v>
      </c>
      <c r="C58" s="304">
        <v>1500000</v>
      </c>
      <c r="D58" s="304">
        <v>1500000</v>
      </c>
      <c r="E58" s="23">
        <v>0</v>
      </c>
      <c r="F58" s="23">
        <v>0</v>
      </c>
      <c r="G58" s="23">
        <v>0</v>
      </c>
      <c r="H58" s="23">
        <v>0</v>
      </c>
      <c r="I58" s="23">
        <v>0</v>
      </c>
      <c r="J58" s="23">
        <v>0</v>
      </c>
      <c r="K58" s="23">
        <v>0</v>
      </c>
      <c r="L58" s="23">
        <v>0</v>
      </c>
      <c r="M58" s="23">
        <v>0</v>
      </c>
      <c r="N58" s="23">
        <v>0</v>
      </c>
      <c r="O58" s="23">
        <v>0</v>
      </c>
      <c r="P58" s="23">
        <v>0</v>
      </c>
      <c r="Q58" s="308">
        <f t="shared" si="5"/>
        <v>0</v>
      </c>
      <c r="R58" s="12"/>
      <c r="S58" s="130"/>
      <c r="AE58" s="136"/>
      <c r="AF58" s="136"/>
      <c r="AG58" s="136"/>
      <c r="AH58" s="136"/>
      <c r="AI58" s="136"/>
      <c r="AJ58" s="136"/>
      <c r="AK58" s="136"/>
      <c r="AL58" s="136"/>
      <c r="AM58" s="136"/>
      <c r="AN58" s="136"/>
      <c r="AO58" s="136"/>
      <c r="AP58" s="136"/>
      <c r="AQ58" s="136"/>
      <c r="AR58" s="136"/>
      <c r="AS58" s="136"/>
      <c r="AT58" s="136"/>
      <c r="AU58" s="136"/>
      <c r="AV58" s="136"/>
      <c r="AW58" s="136"/>
      <c r="AX58" s="136"/>
    </row>
    <row r="59" spans="1:50" x14ac:dyDescent="0.25">
      <c r="A59" s="12"/>
      <c r="B59" s="27" t="s">
        <v>88</v>
      </c>
      <c r="C59" s="23">
        <v>0</v>
      </c>
      <c r="D59" s="304">
        <v>7234141</v>
      </c>
      <c r="E59" s="23">
        <v>0</v>
      </c>
      <c r="F59" s="23">
        <v>0</v>
      </c>
      <c r="G59" s="23">
        <v>0</v>
      </c>
      <c r="H59" s="23">
        <v>0</v>
      </c>
      <c r="I59" s="23">
        <v>0</v>
      </c>
      <c r="J59" s="23">
        <v>0</v>
      </c>
      <c r="K59" s="23">
        <v>0</v>
      </c>
      <c r="L59" s="23">
        <v>0</v>
      </c>
      <c r="M59" s="23">
        <v>0</v>
      </c>
      <c r="N59" s="23">
        <v>0</v>
      </c>
      <c r="O59" s="23">
        <v>0</v>
      </c>
      <c r="P59" s="304">
        <v>5536480.8200000003</v>
      </c>
      <c r="Q59" s="308">
        <f t="shared" si="5"/>
        <v>5536480.8200000003</v>
      </c>
      <c r="R59" s="12"/>
      <c r="S59" s="130"/>
      <c r="Z59" s="130"/>
      <c r="AA59" s="130"/>
      <c r="AB59" s="130"/>
      <c r="AC59" s="130"/>
      <c r="AD59" s="130"/>
      <c r="AE59" s="136"/>
      <c r="AF59" s="136"/>
      <c r="AG59" s="136"/>
      <c r="AH59" s="136"/>
      <c r="AI59" s="136"/>
      <c r="AJ59" s="136"/>
      <c r="AK59" s="136"/>
      <c r="AL59" s="136"/>
      <c r="AM59" s="136"/>
      <c r="AN59" s="136"/>
      <c r="AO59" s="136"/>
      <c r="AP59" s="136"/>
      <c r="AQ59" s="136"/>
      <c r="AR59" s="136"/>
      <c r="AS59" s="136"/>
      <c r="AT59" s="136"/>
      <c r="AU59" s="136"/>
      <c r="AV59" s="136"/>
      <c r="AW59" s="136"/>
      <c r="AX59" s="136"/>
    </row>
    <row r="60" spans="1:50" x14ac:dyDescent="0.25">
      <c r="A60" s="12"/>
      <c r="B60" s="27" t="s">
        <v>89</v>
      </c>
      <c r="C60" s="304">
        <v>30000000</v>
      </c>
      <c r="D60" s="304">
        <v>13181575</v>
      </c>
      <c r="E60" s="23">
        <v>0</v>
      </c>
      <c r="F60" s="23">
        <v>0</v>
      </c>
      <c r="G60" s="23">
        <v>0</v>
      </c>
      <c r="H60" s="304">
        <v>1000000</v>
      </c>
      <c r="I60" s="23">
        <v>0</v>
      </c>
      <c r="J60" s="23">
        <v>0</v>
      </c>
      <c r="K60" s="23">
        <v>0</v>
      </c>
      <c r="L60" s="23">
        <v>0</v>
      </c>
      <c r="M60" s="23">
        <v>0</v>
      </c>
      <c r="N60" s="304">
        <v>283593.21000000002</v>
      </c>
      <c r="O60" s="304">
        <v>3508600.6</v>
      </c>
      <c r="P60" s="304">
        <v>4615212.88</v>
      </c>
      <c r="Q60" s="308">
        <f t="shared" si="5"/>
        <v>9407406.6899999995</v>
      </c>
      <c r="R60" s="12"/>
      <c r="S60" s="130"/>
      <c r="Z60" s="130"/>
      <c r="AA60" s="130"/>
      <c r="AB60" s="130"/>
      <c r="AC60" s="130"/>
      <c r="AD60" s="130"/>
      <c r="AE60" s="136"/>
      <c r="AF60" s="136"/>
      <c r="AG60" s="136"/>
      <c r="AH60" s="136"/>
      <c r="AI60" s="136"/>
      <c r="AJ60" s="136"/>
      <c r="AK60" s="136"/>
      <c r="AL60" s="136"/>
      <c r="AM60" s="136"/>
      <c r="AN60" s="136"/>
      <c r="AO60" s="136"/>
      <c r="AP60" s="136"/>
      <c r="AQ60" s="136"/>
      <c r="AR60" s="136"/>
      <c r="AS60" s="136"/>
      <c r="AT60" s="136"/>
      <c r="AU60" s="136"/>
      <c r="AV60" s="136"/>
      <c r="AW60" s="136"/>
      <c r="AX60" s="136"/>
    </row>
    <row r="61" spans="1:50" x14ac:dyDescent="0.25">
      <c r="A61" s="12"/>
      <c r="B61" s="27" t="s">
        <v>98</v>
      </c>
      <c r="C61" s="304">
        <v>43526697</v>
      </c>
      <c r="D61" s="304">
        <v>8305861</v>
      </c>
      <c r="E61" s="23">
        <v>0</v>
      </c>
      <c r="F61" s="23">
        <v>0</v>
      </c>
      <c r="G61" s="304">
        <v>4959783.71</v>
      </c>
      <c r="H61" s="304">
        <v>1838439.99</v>
      </c>
      <c r="I61" s="23">
        <v>0</v>
      </c>
      <c r="J61" s="23">
        <v>0</v>
      </c>
      <c r="K61" s="23">
        <v>0</v>
      </c>
      <c r="L61" s="23">
        <v>0</v>
      </c>
      <c r="M61" s="23">
        <v>0</v>
      </c>
      <c r="N61" s="304">
        <v>396048.64000000001</v>
      </c>
      <c r="O61" s="23">
        <v>0</v>
      </c>
      <c r="P61" s="304">
        <v>1000000</v>
      </c>
      <c r="Q61" s="308">
        <f t="shared" si="5"/>
        <v>8194272.3399999999</v>
      </c>
      <c r="R61" s="12"/>
      <c r="S61" s="130"/>
      <c r="Z61" s="130"/>
      <c r="AA61" s="130"/>
      <c r="AB61" s="130"/>
      <c r="AC61" s="130"/>
      <c r="AD61" s="130"/>
      <c r="AE61" s="136"/>
      <c r="AF61" s="136"/>
      <c r="AG61" s="136"/>
      <c r="AH61" s="136"/>
      <c r="AI61" s="136"/>
      <c r="AJ61" s="136"/>
      <c r="AK61" s="136"/>
      <c r="AL61" s="136"/>
      <c r="AM61" s="136"/>
      <c r="AN61" s="136"/>
      <c r="AO61" s="136"/>
      <c r="AP61" s="136"/>
      <c r="AQ61" s="136"/>
      <c r="AR61" s="136"/>
      <c r="AS61" s="136"/>
      <c r="AT61" s="136"/>
      <c r="AU61" s="136"/>
      <c r="AV61" s="136"/>
      <c r="AW61" s="136"/>
      <c r="AX61" s="136"/>
    </row>
    <row r="62" spans="1:50" x14ac:dyDescent="0.25">
      <c r="A62" s="12"/>
      <c r="B62" s="27" t="s">
        <v>112</v>
      </c>
      <c r="C62" s="304">
        <v>300000000</v>
      </c>
      <c r="D62" s="304">
        <v>300000000</v>
      </c>
      <c r="E62" s="23">
        <v>0</v>
      </c>
      <c r="F62" s="304">
        <v>148089842.78999999</v>
      </c>
      <c r="G62" s="304">
        <v>99599242.390000001</v>
      </c>
      <c r="H62" s="304">
        <v>41409075.32</v>
      </c>
      <c r="I62" s="304">
        <v>187539.1</v>
      </c>
      <c r="J62" s="304">
        <v>10714300.389999999</v>
      </c>
      <c r="K62" s="23">
        <v>0</v>
      </c>
      <c r="L62" s="23">
        <v>0</v>
      </c>
      <c r="M62" s="23">
        <v>0</v>
      </c>
      <c r="N62" s="304">
        <v>-625300.09</v>
      </c>
      <c r="O62" s="304">
        <v>625300.1</v>
      </c>
      <c r="P62" s="23">
        <v>0</v>
      </c>
      <c r="Q62" s="308">
        <f t="shared" si="5"/>
        <v>300000000.00000006</v>
      </c>
      <c r="R62" s="12"/>
      <c r="S62" s="130"/>
      <c r="Z62" s="130"/>
      <c r="AA62" s="130"/>
      <c r="AB62" s="130"/>
      <c r="AC62" s="130"/>
      <c r="AD62" s="130"/>
      <c r="AE62" s="136"/>
      <c r="AF62" s="136"/>
      <c r="AG62" s="136"/>
      <c r="AH62" s="136"/>
      <c r="AI62" s="136"/>
      <c r="AJ62" s="136"/>
      <c r="AK62" s="136"/>
      <c r="AL62" s="136"/>
      <c r="AM62" s="136"/>
      <c r="AN62" s="136"/>
      <c r="AO62" s="136"/>
      <c r="AP62" s="136"/>
      <c r="AQ62" s="136"/>
      <c r="AR62" s="136"/>
      <c r="AS62" s="136"/>
      <c r="AT62" s="136"/>
      <c r="AU62" s="136"/>
      <c r="AV62" s="136"/>
      <c r="AW62" s="136"/>
      <c r="AX62" s="136"/>
    </row>
    <row r="63" spans="1:50" x14ac:dyDescent="0.25">
      <c r="A63" s="12"/>
      <c r="B63" s="27" t="s">
        <v>93</v>
      </c>
      <c r="C63" s="304">
        <v>235000000</v>
      </c>
      <c r="D63" s="304">
        <v>235000000</v>
      </c>
      <c r="E63" s="23">
        <v>0</v>
      </c>
      <c r="F63" s="23">
        <v>0</v>
      </c>
      <c r="G63" s="304">
        <v>198677568.22999999</v>
      </c>
      <c r="H63" s="23">
        <v>0</v>
      </c>
      <c r="I63" s="23">
        <v>0</v>
      </c>
      <c r="J63" s="23">
        <v>0</v>
      </c>
      <c r="K63" s="304">
        <v>2866046.89</v>
      </c>
      <c r="L63" s="304">
        <v>191668.79</v>
      </c>
      <c r="M63" s="304">
        <v>4248</v>
      </c>
      <c r="N63" s="304">
        <v>1143172.07</v>
      </c>
      <c r="O63" s="304">
        <v>30170709.379999999</v>
      </c>
      <c r="P63" s="304">
        <v>210303.78</v>
      </c>
      <c r="Q63" s="308">
        <f t="shared" si="5"/>
        <v>233263717.13999996</v>
      </c>
      <c r="S63" s="130"/>
      <c r="Z63" s="130"/>
      <c r="AA63" s="130"/>
      <c r="AB63" s="130"/>
      <c r="AC63" s="130"/>
      <c r="AD63" s="130"/>
      <c r="AE63" s="136"/>
      <c r="AF63" s="136"/>
      <c r="AG63" s="136"/>
      <c r="AH63" s="136"/>
      <c r="AI63" s="136"/>
      <c r="AJ63" s="136"/>
      <c r="AK63" s="136"/>
      <c r="AL63" s="136"/>
      <c r="AM63" s="136"/>
      <c r="AN63" s="136"/>
      <c r="AO63" s="136"/>
      <c r="AP63" s="136"/>
      <c r="AQ63" s="136"/>
      <c r="AR63" s="136"/>
      <c r="AS63" s="136"/>
      <c r="AT63" s="136"/>
      <c r="AU63" s="136"/>
      <c r="AV63" s="136"/>
      <c r="AW63" s="136"/>
      <c r="AX63" s="136"/>
    </row>
    <row r="64" spans="1:50" x14ac:dyDescent="0.25">
      <c r="A64" s="12"/>
      <c r="B64" s="27" t="s">
        <v>44</v>
      </c>
      <c r="C64" s="304">
        <v>1000000000</v>
      </c>
      <c r="D64" s="304">
        <v>1000000000</v>
      </c>
      <c r="E64" s="304">
        <v>83333333</v>
      </c>
      <c r="F64" s="304">
        <v>458333333</v>
      </c>
      <c r="G64" s="304">
        <v>458333334</v>
      </c>
      <c r="H64" s="23">
        <v>0</v>
      </c>
      <c r="I64" s="23">
        <v>0</v>
      </c>
      <c r="J64" s="23">
        <v>0</v>
      </c>
      <c r="K64" s="23">
        <v>0</v>
      </c>
      <c r="L64" s="23">
        <v>0</v>
      </c>
      <c r="M64" s="23">
        <v>0</v>
      </c>
      <c r="N64" s="23">
        <v>0</v>
      </c>
      <c r="O64" s="23">
        <v>0</v>
      </c>
      <c r="P64" s="23">
        <v>0</v>
      </c>
      <c r="Q64" s="308">
        <f t="shared" si="5"/>
        <v>1000000000</v>
      </c>
      <c r="R64" s="11"/>
      <c r="S64" s="130"/>
      <c r="Z64" s="130"/>
      <c r="AA64" s="130"/>
      <c r="AB64" s="130"/>
      <c r="AC64" s="130"/>
      <c r="AD64" s="130"/>
      <c r="AE64" s="136"/>
      <c r="AF64" s="136"/>
      <c r="AG64" s="136"/>
      <c r="AH64" s="136"/>
      <c r="AI64" s="136"/>
      <c r="AJ64" s="136"/>
      <c r="AK64" s="136"/>
      <c r="AL64" s="136"/>
      <c r="AM64" s="136"/>
      <c r="AN64" s="136"/>
      <c r="AO64" s="136"/>
      <c r="AP64" s="136"/>
      <c r="AQ64" s="136"/>
      <c r="AR64" s="136"/>
      <c r="AS64" s="136"/>
      <c r="AT64" s="136"/>
      <c r="AU64" s="136"/>
      <c r="AV64" s="136"/>
      <c r="AW64" s="136"/>
      <c r="AX64" s="136"/>
    </row>
    <row r="65" spans="2:50" x14ac:dyDescent="0.25">
      <c r="B65" s="27" t="s">
        <v>101</v>
      </c>
      <c r="C65" s="304">
        <v>70059836070</v>
      </c>
      <c r="D65" s="304">
        <v>82319818320</v>
      </c>
      <c r="E65" s="304">
        <v>14012186314.290001</v>
      </c>
      <c r="F65" s="304">
        <v>4860996434.8900003</v>
      </c>
      <c r="G65" s="304">
        <v>4835886172.0900002</v>
      </c>
      <c r="H65" s="304">
        <v>3549569872.1399999</v>
      </c>
      <c r="I65" s="304">
        <v>12202069185.9</v>
      </c>
      <c r="J65" s="304">
        <v>3563432993.27</v>
      </c>
      <c r="K65" s="304">
        <v>3492332668.2999997</v>
      </c>
      <c r="L65" s="304">
        <v>3859548614.7799997</v>
      </c>
      <c r="M65" s="304">
        <v>5372857520.1499996</v>
      </c>
      <c r="N65" s="304">
        <v>5551244230.6800003</v>
      </c>
      <c r="O65" s="304">
        <v>5923103044.5</v>
      </c>
      <c r="P65" s="304">
        <v>14586398690.370001</v>
      </c>
      <c r="Q65" s="308">
        <f t="shared" si="5"/>
        <v>81809625741.360001</v>
      </c>
      <c r="R65" s="123"/>
      <c r="S65" s="130"/>
      <c r="Z65" s="130"/>
      <c r="AA65" s="130"/>
      <c r="AB65" s="130"/>
      <c r="AC65" s="130"/>
      <c r="AD65" s="130"/>
      <c r="AE65" s="136"/>
      <c r="AF65" s="136"/>
      <c r="AG65" s="136"/>
      <c r="AH65" s="136"/>
      <c r="AI65" s="136"/>
      <c r="AJ65" s="136"/>
      <c r="AK65" s="136"/>
      <c r="AL65" s="136"/>
      <c r="AM65" s="136"/>
      <c r="AN65" s="136"/>
      <c r="AO65" s="136"/>
      <c r="AP65" s="136"/>
      <c r="AQ65" s="136"/>
      <c r="AR65" s="136"/>
      <c r="AS65" s="136"/>
      <c r="AT65" s="136"/>
      <c r="AU65" s="136"/>
      <c r="AV65" s="136"/>
      <c r="AW65" s="136"/>
      <c r="AX65" s="136"/>
    </row>
    <row r="66" spans="2:50" x14ac:dyDescent="0.25">
      <c r="B66" s="27" t="s">
        <v>95</v>
      </c>
      <c r="C66" s="305">
        <v>29522908108</v>
      </c>
      <c r="D66" s="305">
        <v>21887689776</v>
      </c>
      <c r="E66" s="23">
        <v>0</v>
      </c>
      <c r="F66" s="304">
        <v>1506637085.26</v>
      </c>
      <c r="G66" s="304">
        <v>2983780823.3800001</v>
      </c>
      <c r="H66" s="304">
        <v>3508241644.8400002</v>
      </c>
      <c r="I66" s="304">
        <v>1581038560.49</v>
      </c>
      <c r="J66" s="304">
        <v>3588419471.4200001</v>
      </c>
      <c r="K66" s="304">
        <v>1472848967.03</v>
      </c>
      <c r="L66" s="304">
        <v>107935000</v>
      </c>
      <c r="M66" s="23">
        <v>0</v>
      </c>
      <c r="N66" s="304">
        <v>2925171573.7600002</v>
      </c>
      <c r="O66" s="23">
        <v>0</v>
      </c>
      <c r="P66" s="304">
        <v>4114761857.8299999</v>
      </c>
      <c r="Q66" s="308">
        <f t="shared" si="5"/>
        <v>21788834984.010002</v>
      </c>
      <c r="S66" s="130"/>
      <c r="Z66" s="130"/>
      <c r="AA66" s="130"/>
      <c r="AB66" s="130"/>
      <c r="AC66" s="130"/>
      <c r="AD66" s="130"/>
      <c r="AE66" s="136"/>
      <c r="AF66" s="136"/>
      <c r="AG66" s="136"/>
      <c r="AH66" s="136"/>
      <c r="AI66" s="136"/>
      <c r="AJ66" s="136"/>
      <c r="AK66" s="136"/>
      <c r="AL66" s="136"/>
      <c r="AM66" s="136"/>
      <c r="AN66" s="136"/>
      <c r="AO66" s="136"/>
      <c r="AP66" s="136"/>
      <c r="AQ66" s="136"/>
      <c r="AR66" s="136"/>
      <c r="AS66" s="136"/>
      <c r="AT66" s="136"/>
      <c r="AU66" s="136"/>
      <c r="AV66" s="136"/>
      <c r="AW66" s="136"/>
      <c r="AX66" s="136"/>
    </row>
    <row r="67" spans="2:50" x14ac:dyDescent="0.25">
      <c r="B67" s="170" t="s">
        <v>132</v>
      </c>
      <c r="C67" s="310">
        <f t="shared" ref="C67:P67" si="6">SUM(C47:C66)</f>
        <v>126679115690</v>
      </c>
      <c r="D67" s="310">
        <f t="shared" si="6"/>
        <v>126679115690</v>
      </c>
      <c r="E67" s="310">
        <f t="shared" si="6"/>
        <v>14263776039.68</v>
      </c>
      <c r="F67" s="310">
        <f t="shared" si="6"/>
        <v>7891156328.9300003</v>
      </c>
      <c r="G67" s="310">
        <f t="shared" si="6"/>
        <v>11989313063.59</v>
      </c>
      <c r="H67" s="310">
        <f t="shared" si="6"/>
        <v>12947075893.499998</v>
      </c>
      <c r="I67" s="310">
        <f t="shared" si="6"/>
        <v>15421573250.549999</v>
      </c>
      <c r="J67" s="310">
        <f t="shared" si="6"/>
        <v>7600303533.5</v>
      </c>
      <c r="K67" s="310">
        <f t="shared" si="6"/>
        <v>5775785647.3899994</v>
      </c>
      <c r="L67" s="310">
        <f t="shared" si="6"/>
        <v>5043976859.0499992</v>
      </c>
      <c r="M67" s="310">
        <f t="shared" si="6"/>
        <v>7495081045.4799995</v>
      </c>
      <c r="N67" s="310">
        <f t="shared" si="6"/>
        <v>9232742166.8700008</v>
      </c>
      <c r="O67" s="310">
        <f t="shared" si="6"/>
        <v>6622431360.9700003</v>
      </c>
      <c r="P67" s="310">
        <f t="shared" si="6"/>
        <v>21123463162.209999</v>
      </c>
      <c r="Q67" s="309">
        <f t="shared" si="5"/>
        <v>125406678351.72</v>
      </c>
      <c r="AE67" s="136"/>
      <c r="AF67" s="136"/>
      <c r="AG67" s="136"/>
      <c r="AH67" s="136"/>
      <c r="AI67" s="136"/>
      <c r="AJ67" s="136"/>
      <c r="AK67" s="136"/>
      <c r="AL67" s="136"/>
      <c r="AM67" s="136"/>
      <c r="AN67" s="136"/>
      <c r="AO67" s="136"/>
      <c r="AP67" s="136"/>
      <c r="AQ67" s="136"/>
      <c r="AR67" s="136"/>
      <c r="AS67" s="136"/>
      <c r="AT67" s="136"/>
      <c r="AU67" s="136"/>
      <c r="AV67" s="136"/>
      <c r="AW67" s="136"/>
      <c r="AX67" s="136"/>
    </row>
    <row r="68" spans="2:50" x14ac:dyDescent="0.25">
      <c r="B68" s="27"/>
      <c r="C68" s="23"/>
      <c r="D68" s="23"/>
      <c r="E68" s="29"/>
      <c r="F68" s="29"/>
      <c r="G68" s="29"/>
      <c r="H68" s="29"/>
      <c r="I68" s="29"/>
      <c r="J68" s="29"/>
      <c r="K68" s="29"/>
      <c r="L68" s="29"/>
      <c r="M68" s="29"/>
      <c r="N68" s="29"/>
      <c r="O68" s="29"/>
      <c r="P68" s="29"/>
      <c r="Q68" s="29"/>
      <c r="AE68" s="136"/>
      <c r="AF68" s="136"/>
      <c r="AG68" s="136"/>
      <c r="AH68" s="136"/>
      <c r="AI68" s="136"/>
      <c r="AJ68" s="136"/>
      <c r="AK68" s="136"/>
      <c r="AL68" s="136"/>
      <c r="AM68" s="136"/>
      <c r="AN68" s="136"/>
      <c r="AO68" s="136"/>
      <c r="AP68" s="136"/>
      <c r="AQ68" s="136"/>
      <c r="AR68" s="136"/>
      <c r="AS68" s="136"/>
      <c r="AT68" s="136"/>
      <c r="AU68" s="136"/>
      <c r="AV68" s="136"/>
      <c r="AW68" s="136"/>
      <c r="AX68" s="136"/>
    </row>
    <row r="69" spans="2:50" x14ac:dyDescent="0.25">
      <c r="B69" s="170" t="s">
        <v>140</v>
      </c>
      <c r="C69" s="310">
        <f t="shared" ref="C69:P69" si="7">C44+C67</f>
        <v>816565340417</v>
      </c>
      <c r="D69" s="310">
        <f t="shared" si="7"/>
        <v>833756755694.77991</v>
      </c>
      <c r="E69" s="311">
        <f t="shared" si="7"/>
        <v>59115097906.010002</v>
      </c>
      <c r="F69" s="311">
        <f t="shared" si="7"/>
        <v>60203284653.430008</v>
      </c>
      <c r="G69" s="311">
        <f t="shared" si="7"/>
        <v>61652097580.479996</v>
      </c>
      <c r="H69" s="311">
        <f t="shared" si="7"/>
        <v>64230867677.840004</v>
      </c>
      <c r="I69" s="311">
        <f t="shared" si="7"/>
        <v>65742605286.479996</v>
      </c>
      <c r="J69" s="311">
        <f t="shared" si="7"/>
        <v>69658357802.540009</v>
      </c>
      <c r="K69" s="311">
        <f t="shared" si="7"/>
        <v>53417699772.990005</v>
      </c>
      <c r="L69" s="311">
        <f t="shared" si="7"/>
        <v>58738489575.720001</v>
      </c>
      <c r="M69" s="311">
        <f t="shared" si="7"/>
        <v>56440397034.840012</v>
      </c>
      <c r="N69" s="311">
        <f t="shared" si="7"/>
        <v>57587923572.720009</v>
      </c>
      <c r="O69" s="311">
        <f t="shared" si="7"/>
        <v>63603638582.77002</v>
      </c>
      <c r="P69" s="311">
        <f t="shared" si="7"/>
        <v>140351780948.06</v>
      </c>
      <c r="Q69" s="307">
        <f>E69+F69+G69+H69+I69+J69+K69+L69+M69+O69+N69+P69</f>
        <v>810742240393.88013</v>
      </c>
      <c r="R69" s="7"/>
      <c r="S69" s="130"/>
      <c r="AE69" s="136"/>
      <c r="AF69" s="136"/>
      <c r="AG69" s="136"/>
      <c r="AH69" s="136"/>
      <c r="AI69" s="136"/>
      <c r="AJ69" s="136"/>
      <c r="AK69" s="136"/>
      <c r="AL69" s="136"/>
      <c r="AM69" s="136"/>
      <c r="AN69" s="136"/>
      <c r="AO69" s="136"/>
      <c r="AP69" s="136"/>
      <c r="AQ69" s="136"/>
      <c r="AR69" s="136"/>
      <c r="AS69" s="136"/>
      <c r="AT69" s="136"/>
      <c r="AU69" s="136"/>
      <c r="AV69" s="136"/>
      <c r="AW69" s="136"/>
      <c r="AX69" s="136"/>
    </row>
    <row r="70" spans="2:50" ht="36" x14ac:dyDescent="0.25">
      <c r="B70" s="171" t="s">
        <v>156</v>
      </c>
      <c r="C70" s="118"/>
      <c r="D70" s="137"/>
      <c r="E70" s="11"/>
      <c r="F70" s="11"/>
      <c r="G70" s="11"/>
      <c r="H70" s="11"/>
      <c r="I70" s="11"/>
      <c r="J70" s="11"/>
      <c r="K70" s="11"/>
      <c r="L70" s="11"/>
      <c r="M70" s="11"/>
      <c r="N70" s="11"/>
      <c r="O70" s="11"/>
      <c r="P70" s="11"/>
      <c r="Q70" s="11"/>
      <c r="R70" s="11"/>
    </row>
    <row r="71" spans="2:50" x14ac:dyDescent="0.25">
      <c r="B71" s="128"/>
      <c r="C71" s="22"/>
      <c r="D71" s="22"/>
      <c r="E71" s="133"/>
      <c r="F71" s="133"/>
      <c r="G71" s="133"/>
      <c r="H71" s="133"/>
      <c r="I71" s="133"/>
      <c r="J71" s="133"/>
      <c r="K71" s="133"/>
      <c r="L71" s="133"/>
      <c r="M71" s="133"/>
      <c r="N71" s="133"/>
      <c r="O71" s="133"/>
      <c r="P71" s="133"/>
      <c r="Q71" s="133"/>
    </row>
    <row r="72" spans="2:50" x14ac:dyDescent="0.25">
      <c r="B72" s="13"/>
      <c r="C72" s="22"/>
      <c r="D72" s="22"/>
      <c r="E72" s="133"/>
      <c r="F72" s="133"/>
      <c r="G72" s="133"/>
      <c r="H72" s="133"/>
      <c r="I72" s="133"/>
      <c r="J72" s="133"/>
      <c r="K72" s="133"/>
      <c r="L72" s="133"/>
      <c r="M72" s="133"/>
      <c r="N72" s="133"/>
      <c r="O72" s="133"/>
      <c r="P72" s="133"/>
      <c r="Q72" s="134"/>
    </row>
    <row r="73" spans="2:50" ht="22.5" customHeight="1" x14ac:dyDescent="0.25">
      <c r="E73" s="135"/>
      <c r="F73" s="135"/>
      <c r="G73" s="135"/>
      <c r="H73" s="135"/>
      <c r="I73" s="135"/>
      <c r="J73" s="135"/>
      <c r="K73" s="135"/>
      <c r="L73" s="135"/>
      <c r="M73" s="135"/>
      <c r="N73" s="135"/>
      <c r="O73" s="135"/>
      <c r="P73" s="135"/>
      <c r="Q73" s="135"/>
    </row>
    <row r="74" spans="2:50" x14ac:dyDescent="0.25">
      <c r="E74" s="135"/>
      <c r="F74" s="135"/>
      <c r="G74" s="135"/>
      <c r="H74" s="135"/>
      <c r="I74" s="135"/>
      <c r="J74" s="135"/>
      <c r="K74" s="135"/>
      <c r="L74" s="135"/>
      <c r="M74" s="135"/>
      <c r="N74" s="135"/>
      <c r="O74" s="135"/>
      <c r="P74" s="135"/>
      <c r="Q74" s="135"/>
    </row>
    <row r="75" spans="2:50" x14ac:dyDescent="0.25">
      <c r="E75" s="135"/>
      <c r="F75" s="135"/>
      <c r="G75" s="135"/>
      <c r="H75" s="135"/>
      <c r="I75" s="135"/>
      <c r="J75" s="135"/>
      <c r="K75" s="135"/>
      <c r="L75" s="135"/>
      <c r="M75" s="135"/>
      <c r="N75" s="135"/>
      <c r="O75" s="135"/>
      <c r="P75" s="135"/>
      <c r="Q75" s="135"/>
    </row>
    <row r="76" spans="2:50" x14ac:dyDescent="0.25">
      <c r="E76" s="16"/>
      <c r="F76" s="16"/>
      <c r="G76" s="16"/>
      <c r="H76" s="16"/>
      <c r="I76" s="16"/>
      <c r="J76" s="16"/>
      <c r="K76" s="16"/>
      <c r="L76" s="16"/>
      <c r="M76" s="16"/>
      <c r="N76" s="16"/>
      <c r="O76" s="16"/>
      <c r="P76" s="16"/>
      <c r="Q76" s="5"/>
    </row>
    <row r="77" spans="2:50" x14ac:dyDescent="0.25">
      <c r="E77" s="16"/>
      <c r="F77" s="16"/>
      <c r="G77" s="16"/>
      <c r="H77" s="16"/>
      <c r="I77" s="16"/>
      <c r="J77" s="16"/>
      <c r="K77" s="16"/>
      <c r="L77" s="16"/>
      <c r="M77" s="16"/>
      <c r="N77" s="16"/>
      <c r="O77" s="16"/>
      <c r="P77" s="16"/>
      <c r="Q77" s="5"/>
    </row>
    <row r="78" spans="2:50" x14ac:dyDescent="0.25">
      <c r="E78"/>
      <c r="F78" s="16"/>
      <c r="Q78" s="5"/>
    </row>
    <row r="79" spans="2:50" x14ac:dyDescent="0.25">
      <c r="E79" s="131"/>
      <c r="F79" s="131"/>
      <c r="G79" s="131"/>
      <c r="H79" s="131"/>
      <c r="I79" s="131"/>
      <c r="J79" s="131"/>
      <c r="K79" s="131"/>
      <c r="L79" s="131"/>
      <c r="M79" s="131"/>
      <c r="N79" s="131"/>
      <c r="O79" s="131"/>
      <c r="P79" s="131"/>
      <c r="Q79" s="131"/>
      <c r="R79" s="30"/>
    </row>
    <row r="80" spans="2:50"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31"/>
      <c r="G84" s="131"/>
      <c r="H84" s="131"/>
      <c r="I84" s="131"/>
      <c r="J84" s="131"/>
      <c r="K84" s="131"/>
      <c r="L84" s="131"/>
      <c r="M84" s="131"/>
      <c r="N84" s="131"/>
      <c r="O84" s="131"/>
      <c r="P84" s="131"/>
      <c r="Q84" s="131"/>
    </row>
    <row r="85" spans="5:17" x14ac:dyDescent="0.25">
      <c r="E85" s="131"/>
      <c r="F85" s="16"/>
      <c r="Q85" s="5"/>
    </row>
    <row r="86" spans="5:17" x14ac:dyDescent="0.25">
      <c r="E86"/>
      <c r="F86" s="16"/>
      <c r="Q86" s="5"/>
    </row>
    <row r="87" spans="5:17" x14ac:dyDescent="0.25">
      <c r="E87"/>
      <c r="F87" s="16"/>
      <c r="Q87" s="5"/>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row>
    <row r="101" spans="5:18" x14ac:dyDescent="0.25">
      <c r="E101" s="131"/>
      <c r="F101" s="131"/>
      <c r="G101" s="131"/>
      <c r="H101" s="131"/>
      <c r="I101" s="131"/>
      <c r="J101" s="131"/>
      <c r="K101" s="131"/>
      <c r="L101" s="131"/>
      <c r="M101" s="131"/>
      <c r="N101" s="131"/>
      <c r="O101" s="131"/>
      <c r="P101" s="131"/>
      <c r="Q101" s="131"/>
      <c r="R101" s="131"/>
    </row>
    <row r="102" spans="5:18" x14ac:dyDescent="0.25">
      <c r="E102" s="131"/>
      <c r="F102" s="131"/>
      <c r="G102" s="131"/>
      <c r="H102" s="131"/>
      <c r="I102" s="131"/>
      <c r="J102" s="131"/>
      <c r="K102" s="131"/>
      <c r="L102" s="131"/>
      <c r="M102" s="131"/>
      <c r="N102" s="131"/>
      <c r="O102" s="131"/>
      <c r="P102" s="131"/>
      <c r="Q102" s="131"/>
    </row>
    <row r="103" spans="5:18" x14ac:dyDescent="0.25">
      <c r="E103" s="131"/>
      <c r="F103" s="131"/>
      <c r="G103" s="131"/>
      <c r="H103" s="131"/>
      <c r="I103" s="131"/>
      <c r="J103" s="131"/>
      <c r="K103" s="131"/>
      <c r="L103" s="131"/>
      <c r="M103" s="131"/>
      <c r="N103" s="131"/>
      <c r="O103" s="131"/>
      <c r="P103" s="131"/>
      <c r="Q103" s="131"/>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E108" s="131"/>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row r="117" spans="17:17" x14ac:dyDescent="0.25">
      <c r="Q117" s="5"/>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ignoredErrors>
    <ignoredError sqref="C13:Q1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N116"/>
  <sheetViews>
    <sheetView showGridLines="0" zoomScale="90" zoomScaleNormal="90" workbookViewId="0">
      <selection activeCell="Q66" sqref="Q66"/>
    </sheetView>
  </sheetViews>
  <sheetFormatPr defaultColWidth="15.140625" defaultRowHeight="15" x14ac:dyDescent="0.25"/>
  <cols>
    <col min="1" max="1" width="11.14062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36" ht="28.5" x14ac:dyDescent="0.25">
      <c r="B2" s="341" t="s">
        <v>0</v>
      </c>
      <c r="C2" s="342"/>
      <c r="D2" s="342"/>
      <c r="E2" s="342"/>
      <c r="F2" s="342"/>
      <c r="G2" s="342"/>
      <c r="H2" s="342"/>
      <c r="I2" s="342"/>
      <c r="J2" s="342"/>
      <c r="K2" s="342"/>
      <c r="L2" s="342"/>
      <c r="M2" s="342"/>
      <c r="N2" s="342"/>
      <c r="O2" s="342"/>
      <c r="P2" s="342"/>
      <c r="Q2" s="342"/>
      <c r="R2" s="1"/>
      <c r="S2" s="132"/>
      <c r="T2" s="1"/>
      <c r="U2" s="1"/>
      <c r="V2" s="1"/>
      <c r="W2" s="1"/>
    </row>
    <row r="3" spans="1:36" ht="24" customHeight="1" x14ac:dyDescent="0.25">
      <c r="A3" s="2"/>
      <c r="B3" s="343" t="s">
        <v>1</v>
      </c>
      <c r="C3" s="344"/>
      <c r="D3" s="344"/>
      <c r="E3" s="344"/>
      <c r="F3" s="344"/>
      <c r="G3" s="344"/>
      <c r="H3" s="344"/>
      <c r="I3" s="344"/>
      <c r="J3" s="344"/>
      <c r="K3" s="344"/>
      <c r="L3" s="344"/>
      <c r="M3" s="344"/>
      <c r="N3" s="344"/>
      <c r="O3" s="344"/>
      <c r="P3" s="344"/>
      <c r="Q3" s="344"/>
      <c r="R3" s="3"/>
      <c r="S3" s="3"/>
      <c r="T3" s="3"/>
      <c r="U3" s="3"/>
      <c r="V3" s="3"/>
      <c r="W3" s="3"/>
    </row>
    <row r="4" spans="1:36" ht="16.5" customHeight="1" x14ac:dyDescent="0.25">
      <c r="A4" s="2"/>
      <c r="B4" s="345" t="s">
        <v>2</v>
      </c>
      <c r="C4" s="346"/>
      <c r="D4" s="346"/>
      <c r="E4" s="346"/>
      <c r="F4" s="346"/>
      <c r="G4" s="346"/>
      <c r="H4" s="346"/>
      <c r="I4" s="346"/>
      <c r="J4" s="346"/>
      <c r="K4" s="346"/>
      <c r="L4" s="346"/>
      <c r="M4" s="346"/>
      <c r="N4" s="346"/>
      <c r="O4" s="346"/>
      <c r="P4" s="346"/>
      <c r="Q4" s="346"/>
      <c r="R4" s="3"/>
      <c r="S4" s="3"/>
      <c r="T4" s="3"/>
      <c r="U4" s="3"/>
      <c r="V4" s="3"/>
      <c r="W4" s="3"/>
    </row>
    <row r="5" spans="1:36" ht="15" customHeight="1" x14ac:dyDescent="0.25">
      <c r="A5" s="2"/>
      <c r="B5" s="347" t="s">
        <v>3</v>
      </c>
      <c r="C5" s="348"/>
      <c r="D5" s="348"/>
      <c r="E5" s="348"/>
      <c r="F5" s="348"/>
      <c r="G5" s="348"/>
      <c r="H5" s="348"/>
      <c r="I5" s="348"/>
      <c r="J5" s="348"/>
      <c r="K5" s="348"/>
      <c r="L5" s="348"/>
      <c r="M5" s="348"/>
      <c r="N5" s="348"/>
      <c r="O5" s="348"/>
      <c r="P5" s="348"/>
      <c r="Q5" s="348"/>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157</v>
      </c>
      <c r="C7" s="17"/>
      <c r="D7" s="17"/>
      <c r="Q7" s="19" t="s">
        <v>5</v>
      </c>
      <c r="R7" s="5"/>
      <c r="U7" s="119"/>
      <c r="W7" s="9"/>
    </row>
    <row r="8" spans="1:36" s="10" customFormat="1" ht="15" customHeight="1" x14ac:dyDescent="0.25">
      <c r="B8" s="335" t="s">
        <v>6</v>
      </c>
      <c r="C8" s="361" t="s">
        <v>138</v>
      </c>
      <c r="D8" s="361" t="s">
        <v>146</v>
      </c>
      <c r="E8" s="352" t="s">
        <v>9</v>
      </c>
      <c r="F8" s="352"/>
      <c r="G8" s="352"/>
      <c r="H8" s="352"/>
      <c r="I8" s="352"/>
      <c r="J8" s="352"/>
      <c r="K8" s="352"/>
      <c r="L8" s="352"/>
      <c r="M8" s="352"/>
      <c r="N8" s="352"/>
      <c r="O8" s="352"/>
      <c r="P8" s="352"/>
      <c r="Q8" s="349"/>
    </row>
    <row r="9" spans="1:36" s="10" customFormat="1" ht="24.75" customHeight="1" x14ac:dyDescent="0.25">
      <c r="B9" s="335"/>
      <c r="C9" s="362"/>
      <c r="D9" s="362"/>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36" x14ac:dyDescent="0.25">
      <c r="B10" s="26" t="s">
        <v>125</v>
      </c>
      <c r="C10" s="293">
        <f t="shared" ref="C10:D10" si="0">SUM(C11:C12)</f>
        <v>7282236301</v>
      </c>
      <c r="D10" s="293">
        <f t="shared" si="0"/>
        <v>7745014078</v>
      </c>
      <c r="E10" s="293">
        <f>SUM(E11:E12)</f>
        <v>606228021.02999997</v>
      </c>
      <c r="F10" s="293">
        <f>SUM(F11:F12)</f>
        <v>607478020.02999997</v>
      </c>
      <c r="G10" s="293">
        <f t="shared" ref="G10:P10" si="1">SUM(G11:G12)</f>
        <v>606853020.02999997</v>
      </c>
      <c r="H10" s="293">
        <f t="shared" si="1"/>
        <v>606853019.02999997</v>
      </c>
      <c r="I10" s="293">
        <f t="shared" si="1"/>
        <v>722408574.59000003</v>
      </c>
      <c r="J10" s="293">
        <f t="shared" si="1"/>
        <v>614630796.80999994</v>
      </c>
      <c r="K10" s="293">
        <f t="shared" si="1"/>
        <v>614630796.80999994</v>
      </c>
      <c r="L10" s="293">
        <f t="shared" si="1"/>
        <v>674630796.80999994</v>
      </c>
      <c r="M10" s="293">
        <f t="shared" si="1"/>
        <v>614630822</v>
      </c>
      <c r="N10" s="293">
        <f t="shared" si="1"/>
        <v>614630796.80999994</v>
      </c>
      <c r="O10" s="293">
        <f t="shared" si="1"/>
        <v>614630822.08000004</v>
      </c>
      <c r="P10" s="293">
        <f t="shared" si="1"/>
        <v>847408591.80000007</v>
      </c>
      <c r="Q10" s="293">
        <f>SUM(Q11:Q12)</f>
        <v>7745014077.8299999</v>
      </c>
    </row>
    <row r="11" spans="1:36" x14ac:dyDescent="0.25">
      <c r="B11" s="27" t="s">
        <v>126</v>
      </c>
      <c r="C11" s="302">
        <v>2535779124</v>
      </c>
      <c r="D11" s="302">
        <v>2535779124</v>
      </c>
      <c r="E11" s="302">
        <v>210689924</v>
      </c>
      <c r="F11" s="302">
        <v>211939923</v>
      </c>
      <c r="G11" s="302">
        <v>211314923</v>
      </c>
      <c r="H11" s="302">
        <v>211314922</v>
      </c>
      <c r="I11" s="302">
        <v>211314922</v>
      </c>
      <c r="J11" s="302">
        <v>211314922</v>
      </c>
      <c r="K11" s="302">
        <v>211314922</v>
      </c>
      <c r="L11" s="302">
        <v>211314922</v>
      </c>
      <c r="M11" s="302">
        <v>211314922</v>
      </c>
      <c r="N11" s="302">
        <v>211314922</v>
      </c>
      <c r="O11" s="302">
        <v>211314922</v>
      </c>
      <c r="P11" s="302">
        <v>211314978</v>
      </c>
      <c r="Q11" s="294">
        <f>E11+F11+G11+H11+I11+J11+K11+L11+M11+O11+N11+P11</f>
        <v>2535779124</v>
      </c>
      <c r="Y11" s="130"/>
      <c r="Z11" s="130"/>
      <c r="AA11" s="130"/>
      <c r="AB11" s="130"/>
      <c r="AC11" s="130"/>
      <c r="AD11" s="130"/>
      <c r="AE11" s="130"/>
      <c r="AF11" s="136"/>
      <c r="AG11" s="136"/>
      <c r="AH11" s="136"/>
      <c r="AI11" s="136"/>
      <c r="AJ11" s="136"/>
    </row>
    <row r="12" spans="1:36" x14ac:dyDescent="0.25">
      <c r="B12" s="27" t="s">
        <v>127</v>
      </c>
      <c r="C12" s="302">
        <v>4746457177</v>
      </c>
      <c r="D12" s="302">
        <v>5209234954</v>
      </c>
      <c r="E12" s="302">
        <v>395538097.03000003</v>
      </c>
      <c r="F12" s="302">
        <v>395538097.03000003</v>
      </c>
      <c r="G12" s="302">
        <v>395538097.03000003</v>
      </c>
      <c r="H12" s="302">
        <v>395538097.03000003</v>
      </c>
      <c r="I12" s="302">
        <v>511093652.59000003</v>
      </c>
      <c r="J12" s="302">
        <v>403315874.81</v>
      </c>
      <c r="K12" s="302">
        <v>403315874.81</v>
      </c>
      <c r="L12" s="302">
        <v>463315874.81</v>
      </c>
      <c r="M12" s="302">
        <v>403315900</v>
      </c>
      <c r="N12" s="302">
        <v>403315874.81</v>
      </c>
      <c r="O12" s="302">
        <v>403315900.08000004</v>
      </c>
      <c r="P12" s="302">
        <v>636093613.80000007</v>
      </c>
      <c r="Q12" s="294">
        <f>E12+F12+G12+H12+I12+J12+K12+L12+M12+O12+N12+P12</f>
        <v>5209234953.8299999</v>
      </c>
      <c r="R12" s="20"/>
      <c r="S12" s="20"/>
      <c r="Y12" s="130"/>
      <c r="Z12" s="130"/>
      <c r="AA12" s="130"/>
      <c r="AB12" s="130"/>
      <c r="AC12" s="130"/>
      <c r="AD12" s="130"/>
      <c r="AE12" s="130"/>
      <c r="AF12" s="136"/>
      <c r="AG12" s="136"/>
    </row>
    <row r="13" spans="1:36" x14ac:dyDescent="0.25">
      <c r="B13" s="26" t="s">
        <v>128</v>
      </c>
      <c r="C13" s="293">
        <f t="shared" ref="C13:N13" si="2">SUM(C14:C37)</f>
        <v>740331344785</v>
      </c>
      <c r="D13" s="293">
        <f>SUM(D14:D37)</f>
        <v>750544123878.21997</v>
      </c>
      <c r="E13" s="293">
        <f t="shared" si="2"/>
        <v>46040793471.459991</v>
      </c>
      <c r="F13" s="293">
        <f t="shared" si="2"/>
        <v>56618754500.399994</v>
      </c>
      <c r="G13" s="293">
        <f>SUM(G14:G37)</f>
        <v>60873716262.000023</v>
      </c>
      <c r="H13" s="293">
        <f>SUM(H14:H37)</f>
        <v>51402896599.430016</v>
      </c>
      <c r="I13" s="293">
        <f t="shared" si="2"/>
        <v>54548359763.540001</v>
      </c>
      <c r="J13" s="293">
        <f>SUM(J14:J37)</f>
        <v>70462006905.799988</v>
      </c>
      <c r="K13" s="293">
        <f t="shared" si="2"/>
        <v>53957389111.870003</v>
      </c>
      <c r="L13" s="293">
        <f>SUM(L14:L37)</f>
        <v>58563694145.699989</v>
      </c>
      <c r="M13" s="293">
        <f>SUM(M14:M37)</f>
        <v>48499882983.730011</v>
      </c>
      <c r="N13" s="293">
        <f t="shared" si="2"/>
        <v>54627725287.219994</v>
      </c>
      <c r="O13" s="293">
        <f>SUM(O14:O37)</f>
        <v>64696250927.159996</v>
      </c>
      <c r="P13" s="293">
        <f>SUM(P14:P37)</f>
        <v>97079477219.909988</v>
      </c>
      <c r="Q13" s="293">
        <f>SUM(Q14:Q37)</f>
        <v>717370947178.21997</v>
      </c>
      <c r="Y13" s="130"/>
      <c r="Z13" s="130"/>
      <c r="AA13" s="130"/>
      <c r="AB13" s="130"/>
      <c r="AC13" s="130"/>
      <c r="AD13" s="130"/>
      <c r="AE13" s="130"/>
      <c r="AF13" s="136"/>
      <c r="AG13" s="136"/>
    </row>
    <row r="14" spans="1:36" x14ac:dyDescent="0.25">
      <c r="B14" s="27" t="s">
        <v>75</v>
      </c>
      <c r="C14" s="302">
        <v>66429285067.000008</v>
      </c>
      <c r="D14" s="302">
        <v>65236973960.779991</v>
      </c>
      <c r="E14" s="201">
        <v>2383750615.8899999</v>
      </c>
      <c r="F14" s="201">
        <v>3925093435.9199991</v>
      </c>
      <c r="G14" s="201">
        <v>3497139578.1400008</v>
      </c>
      <c r="H14" s="201">
        <v>4697219056.6199999</v>
      </c>
      <c r="I14" s="201">
        <v>4813057150.8299999</v>
      </c>
      <c r="J14" s="201">
        <v>3621433122.8499994</v>
      </c>
      <c r="K14" s="201">
        <v>5481158539.1499996</v>
      </c>
      <c r="L14" s="201">
        <v>4389593419.3199997</v>
      </c>
      <c r="M14" s="201">
        <v>4197739096.8300004</v>
      </c>
      <c r="N14" s="201">
        <v>4356043563.6400003</v>
      </c>
      <c r="O14" s="201">
        <v>5735712743.0300007</v>
      </c>
      <c r="P14" s="201">
        <v>9356305516.8200016</v>
      </c>
      <c r="Q14" s="294">
        <f t="shared" ref="Q14:Q43" si="3">E14+F14+G14+H14+I14+J14+K14+L14+M14+O14+N14+P14</f>
        <v>56454245839.040001</v>
      </c>
      <c r="R14" s="16"/>
      <c r="S14" s="20"/>
      <c r="T14" s="16"/>
      <c r="U14" s="16"/>
      <c r="V14" s="16"/>
      <c r="W14" s="16"/>
      <c r="X14" s="16"/>
      <c r="Y14" s="130"/>
      <c r="Z14" s="130"/>
      <c r="AA14" s="130"/>
      <c r="AB14" s="130"/>
      <c r="AC14" s="130"/>
      <c r="AD14" s="130"/>
      <c r="AE14" s="130"/>
      <c r="AF14" s="136"/>
      <c r="AG14" s="136"/>
    </row>
    <row r="15" spans="1:36" x14ac:dyDescent="0.25">
      <c r="B15" s="27" t="s">
        <v>76</v>
      </c>
      <c r="C15" s="302">
        <v>37105551196</v>
      </c>
      <c r="D15" s="302">
        <v>38699757124.889999</v>
      </c>
      <c r="E15" s="201">
        <v>2544371691.4000001</v>
      </c>
      <c r="F15" s="201">
        <v>3067172775.8800001</v>
      </c>
      <c r="G15" s="201">
        <v>2805897438.4300003</v>
      </c>
      <c r="H15" s="201">
        <v>3040506286.4500003</v>
      </c>
      <c r="I15" s="201">
        <v>2855955275.1299996</v>
      </c>
      <c r="J15" s="201">
        <v>2952262482.48</v>
      </c>
      <c r="K15" s="201">
        <v>2997152429.1700006</v>
      </c>
      <c r="L15" s="201">
        <v>2951893594.8000002</v>
      </c>
      <c r="M15" s="201">
        <v>2983713832.8100004</v>
      </c>
      <c r="N15" s="201">
        <v>3027594238.96</v>
      </c>
      <c r="O15" s="201">
        <v>3749518316.7899995</v>
      </c>
      <c r="P15" s="201">
        <v>4706936301.9400005</v>
      </c>
      <c r="Q15" s="294">
        <f t="shared" si="3"/>
        <v>37682974664.240005</v>
      </c>
      <c r="R15" s="16"/>
      <c r="S15" s="20"/>
      <c r="T15" s="16"/>
      <c r="U15" s="16"/>
      <c r="V15" s="16"/>
      <c r="W15" s="16"/>
      <c r="X15" s="16"/>
      <c r="Y15" s="130"/>
      <c r="Z15" s="130"/>
      <c r="AA15" s="130"/>
      <c r="AB15" s="130"/>
      <c r="AC15" s="130"/>
      <c r="AD15" s="130"/>
      <c r="AE15" s="130"/>
      <c r="AF15" s="136"/>
      <c r="AG15" s="136"/>
    </row>
    <row r="16" spans="1:36" x14ac:dyDescent="0.25">
      <c r="B16" s="27" t="s">
        <v>129</v>
      </c>
      <c r="C16" s="302">
        <v>31567610563</v>
      </c>
      <c r="D16" s="302">
        <v>32054726982</v>
      </c>
      <c r="E16" s="201">
        <v>1926193398.7</v>
      </c>
      <c r="F16" s="201">
        <v>2481870071.6900001</v>
      </c>
      <c r="G16" s="201">
        <v>2470826134.1300001</v>
      </c>
      <c r="H16" s="201">
        <v>2362627434.0100002</v>
      </c>
      <c r="I16" s="201">
        <v>2513307760.4000001</v>
      </c>
      <c r="J16" s="201">
        <v>2308924964.7899995</v>
      </c>
      <c r="K16" s="201">
        <v>2249329301.98</v>
      </c>
      <c r="L16" s="201">
        <v>2500710173.5500002</v>
      </c>
      <c r="M16" s="201">
        <v>2451012474.8100004</v>
      </c>
      <c r="N16" s="201">
        <v>2313707692.9400001</v>
      </c>
      <c r="O16" s="201">
        <v>3752242168.6000004</v>
      </c>
      <c r="P16" s="201">
        <v>4129624210.9000006</v>
      </c>
      <c r="Q16" s="294">
        <f t="shared" si="3"/>
        <v>31460375786.500004</v>
      </c>
      <c r="R16" s="16"/>
      <c r="S16" s="20"/>
      <c r="T16" s="16"/>
      <c r="U16" s="16"/>
      <c r="V16" s="16"/>
      <c r="W16" s="16"/>
      <c r="X16" s="16"/>
      <c r="Y16" s="130"/>
      <c r="Z16" s="130"/>
      <c r="AA16" s="130"/>
      <c r="AB16" s="130"/>
      <c r="AC16" s="130"/>
      <c r="AD16" s="130"/>
      <c r="AE16" s="130"/>
      <c r="AF16" s="136"/>
      <c r="AG16" s="136"/>
    </row>
    <row r="17" spans="2:33" x14ac:dyDescent="0.25">
      <c r="B17" s="27" t="s">
        <v>78</v>
      </c>
      <c r="C17" s="302">
        <v>9374119403</v>
      </c>
      <c r="D17" s="302">
        <v>10085430625.469999</v>
      </c>
      <c r="E17" s="201">
        <v>595225154.52999997</v>
      </c>
      <c r="F17" s="201">
        <v>701456875.08000004</v>
      </c>
      <c r="G17" s="201">
        <v>749101475.3499999</v>
      </c>
      <c r="H17" s="201">
        <v>775460343.45000005</v>
      </c>
      <c r="I17" s="201">
        <v>701865296.71999991</v>
      </c>
      <c r="J17" s="201">
        <v>823710966.67999995</v>
      </c>
      <c r="K17" s="201">
        <v>791985527.6099999</v>
      </c>
      <c r="L17" s="201">
        <v>738938257.49000001</v>
      </c>
      <c r="M17" s="201">
        <v>828076555.38999999</v>
      </c>
      <c r="N17" s="201">
        <v>738779571.79999995</v>
      </c>
      <c r="O17" s="201">
        <v>898735606.28000009</v>
      </c>
      <c r="P17" s="201">
        <v>1562573986.7099998</v>
      </c>
      <c r="Q17" s="294">
        <f t="shared" si="3"/>
        <v>9905909617.0899982</v>
      </c>
      <c r="R17" s="16"/>
      <c r="S17" s="20"/>
      <c r="T17" s="16"/>
      <c r="U17" s="16"/>
      <c r="V17" s="16"/>
      <c r="W17" s="16"/>
      <c r="X17" s="16"/>
      <c r="Y17" s="130"/>
      <c r="Z17" s="130"/>
      <c r="AA17" s="130"/>
      <c r="AB17" s="130"/>
      <c r="AC17" s="130"/>
      <c r="AD17" s="130"/>
      <c r="AE17" s="130"/>
      <c r="AF17" s="136"/>
      <c r="AG17" s="136"/>
    </row>
    <row r="18" spans="2:33" x14ac:dyDescent="0.25">
      <c r="B18" s="27" t="s">
        <v>79</v>
      </c>
      <c r="C18" s="302">
        <v>21756588744</v>
      </c>
      <c r="D18" s="302">
        <v>21974623584.190002</v>
      </c>
      <c r="E18" s="201">
        <v>1323904326.1500001</v>
      </c>
      <c r="F18" s="201">
        <v>1469237162.8</v>
      </c>
      <c r="G18" s="201">
        <v>1453862437.5799999</v>
      </c>
      <c r="H18" s="201">
        <v>1446167777.2099998</v>
      </c>
      <c r="I18" s="201">
        <v>1753060215.5</v>
      </c>
      <c r="J18" s="201">
        <v>1575066838.1200001</v>
      </c>
      <c r="K18" s="201">
        <v>1566059133.8299999</v>
      </c>
      <c r="L18" s="201">
        <v>1683721383.1400001</v>
      </c>
      <c r="M18" s="201">
        <v>1516294852.95</v>
      </c>
      <c r="N18" s="201">
        <v>1608276014.5699999</v>
      </c>
      <c r="O18" s="201">
        <v>1885666094.22</v>
      </c>
      <c r="P18" s="201">
        <v>3633309118.9899998</v>
      </c>
      <c r="Q18" s="294">
        <f t="shared" si="3"/>
        <v>20914625355.059998</v>
      </c>
      <c r="R18" s="16"/>
      <c r="S18" s="20"/>
      <c r="T18" s="16"/>
      <c r="U18" s="16"/>
      <c r="V18" s="16"/>
      <c r="W18" s="16"/>
      <c r="X18" s="16"/>
      <c r="Y18" s="130"/>
      <c r="Z18" s="130"/>
      <c r="AA18" s="130"/>
      <c r="AB18" s="130"/>
      <c r="AC18" s="130"/>
      <c r="AD18" s="130"/>
      <c r="AE18" s="130"/>
      <c r="AF18" s="136"/>
      <c r="AG18" s="136"/>
    </row>
    <row r="19" spans="2:33" x14ac:dyDescent="0.25">
      <c r="B19" s="27" t="s">
        <v>80</v>
      </c>
      <c r="C19" s="302">
        <v>170570152783</v>
      </c>
      <c r="D19" s="302">
        <v>170605650410.57999</v>
      </c>
      <c r="E19" s="201">
        <v>10801628781.599998</v>
      </c>
      <c r="F19" s="201">
        <v>15180302687.909996</v>
      </c>
      <c r="G19" s="201">
        <v>16627904434.349998</v>
      </c>
      <c r="H19" s="201">
        <v>12988214451.939999</v>
      </c>
      <c r="I19" s="201">
        <v>17180799589.869995</v>
      </c>
      <c r="J19" s="201">
        <v>14321484976.029999</v>
      </c>
      <c r="K19" s="201">
        <v>13850004117.84</v>
      </c>
      <c r="L19" s="201">
        <v>13356869412.019997</v>
      </c>
      <c r="M19" s="201">
        <v>10561823698.969999</v>
      </c>
      <c r="N19" s="201">
        <v>12249659134.829998</v>
      </c>
      <c r="O19" s="201">
        <v>18806311514.220001</v>
      </c>
      <c r="P19" s="201">
        <v>13312792433.200001</v>
      </c>
      <c r="Q19" s="294">
        <f t="shared" si="3"/>
        <v>169237795232.77997</v>
      </c>
      <c r="R19" s="16"/>
      <c r="S19" s="20"/>
      <c r="T19" s="16"/>
      <c r="U19" s="16"/>
      <c r="V19" s="16"/>
      <c r="W19" s="16"/>
      <c r="X19" s="16"/>
      <c r="Y19" s="130"/>
      <c r="Z19" s="130"/>
      <c r="AA19" s="130"/>
      <c r="AB19" s="130"/>
      <c r="AC19" s="130"/>
      <c r="AD19" s="130"/>
      <c r="AE19" s="130"/>
      <c r="AF19" s="136"/>
      <c r="AG19" s="136"/>
    </row>
    <row r="20" spans="2:33" x14ac:dyDescent="0.25">
      <c r="B20" s="27" t="s">
        <v>81</v>
      </c>
      <c r="C20" s="302">
        <v>81261570296</v>
      </c>
      <c r="D20" s="302">
        <v>83316676471</v>
      </c>
      <c r="E20" s="201">
        <v>4354579988.8100004</v>
      </c>
      <c r="F20" s="201">
        <v>6064506625.9799995</v>
      </c>
      <c r="G20" s="201">
        <v>6413705336.9899998</v>
      </c>
      <c r="H20" s="201">
        <v>5862638874.4900007</v>
      </c>
      <c r="I20" s="201">
        <v>7254261522.8999996</v>
      </c>
      <c r="J20" s="201">
        <v>6138170109.6500006</v>
      </c>
      <c r="K20" s="201">
        <v>5741386325.710001</v>
      </c>
      <c r="L20" s="201">
        <v>6222040875.7699995</v>
      </c>
      <c r="M20" s="201">
        <v>7610419539.1300001</v>
      </c>
      <c r="N20" s="201">
        <v>6899671329.3599997</v>
      </c>
      <c r="O20" s="201">
        <v>8504779668.8000002</v>
      </c>
      <c r="P20" s="201">
        <v>8828729429.7399998</v>
      </c>
      <c r="Q20" s="294">
        <f t="shared" si="3"/>
        <v>79894889627.330002</v>
      </c>
      <c r="R20" s="16"/>
      <c r="S20" s="20"/>
      <c r="T20" s="16"/>
      <c r="U20" s="16"/>
      <c r="V20" s="16"/>
      <c r="W20" s="16"/>
      <c r="X20" s="16"/>
      <c r="Y20" s="130"/>
      <c r="Z20" s="130"/>
      <c r="AA20" s="130"/>
      <c r="AB20" s="130"/>
      <c r="AC20" s="130"/>
      <c r="AD20" s="130"/>
      <c r="AE20" s="130"/>
      <c r="AF20" s="136"/>
      <c r="AG20" s="136"/>
    </row>
    <row r="21" spans="2:33" x14ac:dyDescent="0.25">
      <c r="B21" s="27" t="s">
        <v>82</v>
      </c>
      <c r="C21" s="302">
        <v>2933558209</v>
      </c>
      <c r="D21" s="302">
        <v>3016909401</v>
      </c>
      <c r="E21" s="201">
        <v>98953166.540000007</v>
      </c>
      <c r="F21" s="201">
        <v>138673922.56999999</v>
      </c>
      <c r="G21" s="201">
        <v>236147361.78</v>
      </c>
      <c r="H21" s="201">
        <v>242462016.31999999</v>
      </c>
      <c r="I21" s="201">
        <v>261620704.47000003</v>
      </c>
      <c r="J21" s="201">
        <v>182054947.61000001</v>
      </c>
      <c r="K21" s="201">
        <v>282976965.62</v>
      </c>
      <c r="L21" s="201">
        <v>199278497.14000002</v>
      </c>
      <c r="M21" s="201">
        <v>153629275.09</v>
      </c>
      <c r="N21" s="201">
        <v>236151753.59</v>
      </c>
      <c r="O21" s="201">
        <v>246581485.36000001</v>
      </c>
      <c r="P21" s="201">
        <v>496196342.26999998</v>
      </c>
      <c r="Q21" s="294">
        <f t="shared" si="3"/>
        <v>2774726438.3600001</v>
      </c>
      <c r="R21" s="16"/>
      <c r="S21" s="20"/>
      <c r="T21" s="16"/>
      <c r="U21" s="16"/>
      <c r="V21" s="16"/>
      <c r="W21" s="16"/>
      <c r="X21" s="16"/>
      <c r="Y21" s="130"/>
      <c r="Z21" s="130"/>
      <c r="AA21" s="130"/>
      <c r="AB21" s="130"/>
      <c r="AC21" s="130"/>
      <c r="AD21" s="130"/>
      <c r="AE21" s="130"/>
      <c r="AF21" s="136"/>
      <c r="AG21" s="136"/>
    </row>
    <row r="22" spans="2:33" x14ac:dyDescent="0.25">
      <c r="B22" s="27" t="s">
        <v>83</v>
      </c>
      <c r="C22" s="302">
        <v>2335066931</v>
      </c>
      <c r="D22" s="302">
        <v>2496222434.5599999</v>
      </c>
      <c r="E22" s="201">
        <v>151461639.34999999</v>
      </c>
      <c r="F22" s="201">
        <v>163743852.88</v>
      </c>
      <c r="G22" s="201">
        <v>202815521.25999999</v>
      </c>
      <c r="H22" s="201">
        <v>176183575.00999999</v>
      </c>
      <c r="I22" s="201">
        <v>175830781.69999999</v>
      </c>
      <c r="J22" s="201">
        <v>265197574.98000002</v>
      </c>
      <c r="K22" s="201">
        <v>189704962.93999997</v>
      </c>
      <c r="L22" s="201">
        <v>178751023.84</v>
      </c>
      <c r="M22" s="201">
        <v>169947044.78999999</v>
      </c>
      <c r="N22" s="201">
        <v>171549306.17000002</v>
      </c>
      <c r="O22" s="201">
        <v>247226635.81999999</v>
      </c>
      <c r="P22" s="201">
        <v>267522505.03</v>
      </c>
      <c r="Q22" s="294">
        <f t="shared" si="3"/>
        <v>2359934423.77</v>
      </c>
      <c r="R22" s="16"/>
      <c r="S22" s="20"/>
      <c r="T22" s="16"/>
      <c r="U22" s="16"/>
      <c r="V22" s="16"/>
      <c r="W22" s="16"/>
      <c r="X22" s="16"/>
      <c r="Y22" s="130"/>
      <c r="Z22" s="130"/>
      <c r="AA22" s="130"/>
      <c r="AB22" s="130"/>
      <c r="AC22" s="130"/>
      <c r="AD22" s="130"/>
      <c r="AE22" s="130"/>
      <c r="AF22" s="136"/>
      <c r="AG22" s="136"/>
    </row>
    <row r="23" spans="2:33" x14ac:dyDescent="0.25">
      <c r="B23" s="27" t="s">
        <v>84</v>
      </c>
      <c r="C23" s="302">
        <v>11301235508</v>
      </c>
      <c r="D23" s="302">
        <v>12060693760</v>
      </c>
      <c r="E23" s="201">
        <v>612655844.67999995</v>
      </c>
      <c r="F23" s="201">
        <v>727527947.54000008</v>
      </c>
      <c r="G23" s="201">
        <v>792496294.23000014</v>
      </c>
      <c r="H23" s="201">
        <v>973416378.89999998</v>
      </c>
      <c r="I23" s="201">
        <v>1037388036.6900001</v>
      </c>
      <c r="J23" s="201">
        <v>995297259.11000001</v>
      </c>
      <c r="K23" s="201">
        <v>809526893.85000014</v>
      </c>
      <c r="L23" s="201">
        <v>988691765.87</v>
      </c>
      <c r="M23" s="201">
        <v>927348712.46000004</v>
      </c>
      <c r="N23" s="201">
        <v>1074514074.5100002</v>
      </c>
      <c r="O23" s="201">
        <v>1110479495.01</v>
      </c>
      <c r="P23" s="201">
        <v>1615861138.9099998</v>
      </c>
      <c r="Q23" s="294">
        <f t="shared" si="3"/>
        <v>11665203841.76</v>
      </c>
      <c r="R23" s="16"/>
      <c r="S23" s="20"/>
      <c r="T23" s="16"/>
      <c r="U23" s="16"/>
      <c r="V23" s="16"/>
      <c r="W23" s="16"/>
      <c r="X23" s="16"/>
      <c r="Y23" s="130"/>
      <c r="Z23" s="130"/>
      <c r="AA23" s="130"/>
      <c r="AB23" s="130"/>
      <c r="AC23" s="130"/>
      <c r="AD23" s="130"/>
      <c r="AE23" s="130"/>
      <c r="AF23" s="136"/>
      <c r="AG23" s="136"/>
    </row>
    <row r="24" spans="2:33" x14ac:dyDescent="0.25">
      <c r="B24" s="27" t="s">
        <v>85</v>
      </c>
      <c r="C24" s="302">
        <v>40242675428</v>
      </c>
      <c r="D24" s="302">
        <v>40242381258</v>
      </c>
      <c r="E24" s="201">
        <v>817304184.79999995</v>
      </c>
      <c r="F24" s="201">
        <v>2888558546.9699998</v>
      </c>
      <c r="G24" s="201">
        <v>1979732256.3700001</v>
      </c>
      <c r="H24" s="201">
        <v>3353646892.73</v>
      </c>
      <c r="I24" s="201">
        <v>2980019371.9700003</v>
      </c>
      <c r="J24" s="201">
        <v>5153765227.9300003</v>
      </c>
      <c r="K24" s="201">
        <v>3105989096.7699995</v>
      </c>
      <c r="L24" s="201">
        <v>4005525085.1500006</v>
      </c>
      <c r="M24" s="201">
        <v>1740489086.52</v>
      </c>
      <c r="N24" s="201">
        <v>4066970900</v>
      </c>
      <c r="O24" s="201">
        <v>2480918512.6199999</v>
      </c>
      <c r="P24" s="201">
        <v>4631184518.1000004</v>
      </c>
      <c r="Q24" s="294">
        <f t="shared" si="3"/>
        <v>37204103679.93</v>
      </c>
      <c r="R24" s="16"/>
      <c r="S24" s="20"/>
      <c r="T24" s="16"/>
      <c r="U24" s="16"/>
      <c r="V24" s="16"/>
      <c r="W24" s="16"/>
      <c r="X24" s="16"/>
      <c r="Y24" s="130"/>
      <c r="Z24" s="130"/>
      <c r="AA24" s="130"/>
      <c r="AB24" s="130"/>
      <c r="AC24" s="130"/>
      <c r="AD24" s="130"/>
      <c r="AE24" s="130"/>
      <c r="AF24" s="136"/>
      <c r="AG24" s="136"/>
    </row>
    <row r="25" spans="2:33" x14ac:dyDescent="0.25">
      <c r="B25" s="27" t="s">
        <v>155</v>
      </c>
      <c r="C25" s="302">
        <v>6452791066</v>
      </c>
      <c r="D25" s="302">
        <v>6526686013</v>
      </c>
      <c r="E25" s="201">
        <v>297800840.58999997</v>
      </c>
      <c r="F25" s="201">
        <v>485794343.68000001</v>
      </c>
      <c r="G25" s="201">
        <v>394737097.96999997</v>
      </c>
      <c r="H25" s="201">
        <v>396556413.39000005</v>
      </c>
      <c r="I25" s="201">
        <v>568029360.22000003</v>
      </c>
      <c r="J25" s="201">
        <v>382154234.39000005</v>
      </c>
      <c r="K25" s="201">
        <v>508077636.28000003</v>
      </c>
      <c r="L25" s="201">
        <v>568290283.27999997</v>
      </c>
      <c r="M25" s="201">
        <v>405535543.31</v>
      </c>
      <c r="N25" s="201">
        <v>474653185.34999996</v>
      </c>
      <c r="O25" s="201">
        <v>671590700.45000005</v>
      </c>
      <c r="P25" s="201">
        <v>1035872963.5600001</v>
      </c>
      <c r="Q25" s="294">
        <f t="shared" si="3"/>
        <v>6189092602.4700012</v>
      </c>
      <c r="R25" s="16"/>
      <c r="S25" s="20"/>
      <c r="T25" s="16"/>
      <c r="U25" s="16"/>
      <c r="V25" s="16"/>
      <c r="W25" s="16"/>
      <c r="X25" s="16"/>
      <c r="Y25" s="130"/>
      <c r="Z25" s="130"/>
      <c r="AA25" s="130"/>
      <c r="AB25" s="130"/>
      <c r="AC25" s="130"/>
      <c r="AD25" s="130"/>
      <c r="AE25" s="130"/>
      <c r="AF25" s="136"/>
      <c r="AG25" s="136"/>
    </row>
    <row r="26" spans="2:33" x14ac:dyDescent="0.25">
      <c r="B26" s="27" t="s">
        <v>87</v>
      </c>
      <c r="C26" s="302">
        <v>9033113241</v>
      </c>
      <c r="D26" s="302">
        <v>8548885394.999999</v>
      </c>
      <c r="E26" s="201">
        <v>90194014.689999998</v>
      </c>
      <c r="F26" s="201">
        <v>487997230.13</v>
      </c>
      <c r="G26" s="201">
        <v>538494011.5</v>
      </c>
      <c r="H26" s="201">
        <v>385142939.13999999</v>
      </c>
      <c r="I26" s="201">
        <v>441792517.71000004</v>
      </c>
      <c r="J26" s="201">
        <v>393934502.64999998</v>
      </c>
      <c r="K26" s="201">
        <v>723190072.61000013</v>
      </c>
      <c r="L26" s="201">
        <v>561995613.5999999</v>
      </c>
      <c r="M26" s="201">
        <v>394706580.58999997</v>
      </c>
      <c r="N26" s="201">
        <v>705661051.60000002</v>
      </c>
      <c r="O26" s="201">
        <v>770441723.93999994</v>
      </c>
      <c r="P26" s="201">
        <v>871406331.94000006</v>
      </c>
      <c r="Q26" s="294">
        <f t="shared" si="3"/>
        <v>6364956590.1000004</v>
      </c>
      <c r="R26" s="16"/>
      <c r="S26" s="20"/>
      <c r="T26" s="16"/>
      <c r="U26" s="16"/>
      <c r="V26" s="16"/>
      <c r="W26" s="16"/>
      <c r="X26" s="16"/>
      <c r="Y26" s="130"/>
      <c r="Z26" s="130"/>
      <c r="AA26" s="130"/>
      <c r="AB26" s="130"/>
      <c r="AC26" s="130"/>
      <c r="AD26" s="130"/>
      <c r="AE26" s="130"/>
      <c r="AF26" s="136"/>
      <c r="AG26" s="136"/>
    </row>
    <row r="27" spans="2:33" x14ac:dyDescent="0.25">
      <c r="B27" s="27" t="s">
        <v>97</v>
      </c>
      <c r="C27" s="302">
        <v>8171614115</v>
      </c>
      <c r="D27" s="302">
        <v>10275011809</v>
      </c>
      <c r="E27" s="201">
        <v>501947398.11000001</v>
      </c>
      <c r="F27" s="201">
        <v>2565478677.6999998</v>
      </c>
      <c r="G27" s="201">
        <v>505840927.75999999</v>
      </c>
      <c r="H27" s="201">
        <v>491305029.56999999</v>
      </c>
      <c r="I27" s="201">
        <v>524405085.18000001</v>
      </c>
      <c r="J27" s="201">
        <v>535922776.77999991</v>
      </c>
      <c r="K27" s="201">
        <v>523630533.28000003</v>
      </c>
      <c r="L27" s="201">
        <v>522871588.34000003</v>
      </c>
      <c r="M27" s="201">
        <v>504200364.13999999</v>
      </c>
      <c r="N27" s="201">
        <v>502322819.75999999</v>
      </c>
      <c r="O27" s="201">
        <v>510739322.51999998</v>
      </c>
      <c r="P27" s="201">
        <v>2506353436.5100002</v>
      </c>
      <c r="Q27" s="294">
        <f t="shared" si="3"/>
        <v>10195017959.65</v>
      </c>
      <c r="R27" s="16"/>
      <c r="S27" s="20"/>
      <c r="T27" s="16"/>
      <c r="U27" s="16"/>
      <c r="V27" s="16"/>
      <c r="W27" s="16"/>
      <c r="X27" s="16"/>
      <c r="Y27" s="130"/>
      <c r="Z27" s="130"/>
      <c r="AA27" s="130"/>
      <c r="AB27" s="130"/>
      <c r="AC27" s="130"/>
      <c r="AD27" s="130"/>
      <c r="AE27" s="130"/>
      <c r="AF27" s="136"/>
      <c r="AG27" s="136"/>
    </row>
    <row r="28" spans="2:33" x14ac:dyDescent="0.25">
      <c r="B28" s="27" t="s">
        <v>88</v>
      </c>
      <c r="C28" s="302">
        <v>735636055</v>
      </c>
      <c r="D28" s="302">
        <v>742951150.25</v>
      </c>
      <c r="E28" s="201">
        <v>25399141.02</v>
      </c>
      <c r="F28" s="201">
        <v>50008842.649999999</v>
      </c>
      <c r="G28" s="201">
        <v>52514173.909999996</v>
      </c>
      <c r="H28" s="201">
        <v>47585598.939999998</v>
      </c>
      <c r="I28" s="201">
        <v>78149399.219999999</v>
      </c>
      <c r="J28" s="201">
        <v>55879155.830000006</v>
      </c>
      <c r="K28" s="201">
        <v>45263730.509999998</v>
      </c>
      <c r="L28" s="201">
        <v>51877225.309999995</v>
      </c>
      <c r="M28" s="201">
        <v>53433571.390000001</v>
      </c>
      <c r="N28" s="201">
        <v>53089439.810000002</v>
      </c>
      <c r="O28" s="201">
        <v>62568078.950000003</v>
      </c>
      <c r="P28" s="201">
        <v>133981386.95999998</v>
      </c>
      <c r="Q28" s="294">
        <f t="shared" si="3"/>
        <v>709749744.5</v>
      </c>
      <c r="R28" s="5"/>
      <c r="S28" s="140"/>
      <c r="T28" s="5"/>
      <c r="U28" s="5"/>
      <c r="V28" s="5"/>
      <c r="W28" s="5"/>
      <c r="X28" s="5"/>
      <c r="Y28" s="130"/>
      <c r="Z28" s="130"/>
      <c r="AA28" s="130"/>
      <c r="AB28" s="130"/>
      <c r="AC28" s="130"/>
      <c r="AD28" s="130"/>
      <c r="AE28" s="130"/>
      <c r="AF28" s="136"/>
      <c r="AG28" s="136"/>
    </row>
    <row r="29" spans="2:33" x14ac:dyDescent="0.25">
      <c r="B29" s="27" t="s">
        <v>89</v>
      </c>
      <c r="C29" s="302">
        <v>2588256252</v>
      </c>
      <c r="D29" s="302">
        <v>2647585548</v>
      </c>
      <c r="E29" s="201">
        <v>54475535.090000004</v>
      </c>
      <c r="F29" s="201">
        <v>229917759.55000001</v>
      </c>
      <c r="G29" s="201">
        <v>235193252.41</v>
      </c>
      <c r="H29" s="201">
        <v>169408421.61999997</v>
      </c>
      <c r="I29" s="201">
        <v>187602474.62</v>
      </c>
      <c r="J29" s="201">
        <v>200689547.04000002</v>
      </c>
      <c r="K29" s="201">
        <v>170935552.36000001</v>
      </c>
      <c r="L29" s="201">
        <v>201329195.03</v>
      </c>
      <c r="M29" s="201">
        <v>194920450.84</v>
      </c>
      <c r="N29" s="201">
        <v>232076837.61999997</v>
      </c>
      <c r="O29" s="201">
        <v>262814610.15999997</v>
      </c>
      <c r="P29" s="201">
        <v>428317621.35000002</v>
      </c>
      <c r="Q29" s="294">
        <f t="shared" si="3"/>
        <v>2567681257.6899996</v>
      </c>
      <c r="R29" s="5"/>
      <c r="S29" s="140"/>
      <c r="T29" s="5"/>
      <c r="U29" s="5"/>
      <c r="V29" s="5"/>
      <c r="W29" s="5"/>
      <c r="X29" s="5"/>
      <c r="Y29" s="130"/>
      <c r="Z29" s="130"/>
      <c r="AA29" s="130"/>
      <c r="AB29" s="130"/>
      <c r="AC29" s="130"/>
      <c r="AD29" s="130"/>
      <c r="AE29" s="130"/>
      <c r="AF29" s="136"/>
      <c r="AG29" s="136"/>
    </row>
    <row r="30" spans="2:33" x14ac:dyDescent="0.25">
      <c r="B30" s="27" t="s">
        <v>90</v>
      </c>
      <c r="C30" s="302">
        <v>611273336</v>
      </c>
      <c r="D30" s="302">
        <v>594642007</v>
      </c>
      <c r="E30" s="201">
        <v>29324814.390000001</v>
      </c>
      <c r="F30" s="201">
        <v>46273461.479999997</v>
      </c>
      <c r="G30" s="201">
        <v>38749739.789999999</v>
      </c>
      <c r="H30" s="201">
        <v>50225442.080000006</v>
      </c>
      <c r="I30" s="201">
        <v>50689284.209999993</v>
      </c>
      <c r="J30" s="201">
        <v>47703569.589999996</v>
      </c>
      <c r="K30" s="201">
        <v>48410937.700000003</v>
      </c>
      <c r="L30" s="201">
        <v>55378469.510000005</v>
      </c>
      <c r="M30" s="201">
        <v>43190352.770000003</v>
      </c>
      <c r="N30" s="201">
        <v>47861398.479999997</v>
      </c>
      <c r="O30" s="201">
        <v>57456272.439999998</v>
      </c>
      <c r="P30" s="201">
        <v>77414871.310000002</v>
      </c>
      <c r="Q30" s="294">
        <f t="shared" si="3"/>
        <v>592678613.75</v>
      </c>
      <c r="R30" s="5"/>
      <c r="S30" s="140"/>
      <c r="T30" s="5"/>
      <c r="U30" s="5"/>
      <c r="V30" s="5"/>
      <c r="W30" s="5"/>
      <c r="X30" s="5"/>
      <c r="Y30" s="130"/>
      <c r="Z30" s="130"/>
      <c r="AA30" s="130"/>
      <c r="AB30" s="130"/>
      <c r="AC30" s="130"/>
      <c r="AD30" s="130"/>
      <c r="AE30" s="130"/>
      <c r="AF30" s="136"/>
      <c r="AG30" s="136"/>
    </row>
    <row r="31" spans="2:33" x14ac:dyDescent="0.25">
      <c r="B31" s="27" t="s">
        <v>98</v>
      </c>
      <c r="C31" s="302">
        <v>11230327088</v>
      </c>
      <c r="D31" s="302">
        <v>16072964518.48</v>
      </c>
      <c r="E31" s="201">
        <v>154068649.80000001</v>
      </c>
      <c r="F31" s="201">
        <v>1998846952.22</v>
      </c>
      <c r="G31" s="201">
        <v>867845155.94000006</v>
      </c>
      <c r="H31" s="201">
        <v>640615522.16000009</v>
      </c>
      <c r="I31" s="201">
        <v>698799252.65999997</v>
      </c>
      <c r="J31" s="201">
        <v>1005693557.8399999</v>
      </c>
      <c r="K31" s="201">
        <v>863120468.44000006</v>
      </c>
      <c r="L31" s="201">
        <v>1161040733.0200002</v>
      </c>
      <c r="M31" s="201">
        <v>630738992.47000003</v>
      </c>
      <c r="N31" s="201">
        <v>613714881.37</v>
      </c>
      <c r="O31" s="201">
        <v>762416348.63999999</v>
      </c>
      <c r="P31" s="201">
        <v>3858473804.7600002</v>
      </c>
      <c r="Q31" s="294">
        <f t="shared" si="3"/>
        <v>13255374319.320002</v>
      </c>
      <c r="R31" s="5"/>
      <c r="S31" s="140"/>
      <c r="T31" s="5"/>
      <c r="U31" s="5"/>
      <c r="V31" s="5"/>
      <c r="W31" s="5"/>
      <c r="X31" s="5"/>
      <c r="Y31" s="130"/>
      <c r="Z31" s="130"/>
      <c r="AA31" s="130"/>
      <c r="AB31" s="130"/>
      <c r="AC31" s="130"/>
      <c r="AD31" s="130"/>
      <c r="AE31" s="130"/>
      <c r="AF31" s="136"/>
      <c r="AG31" s="136"/>
    </row>
    <row r="32" spans="2:33" x14ac:dyDescent="0.25">
      <c r="B32" s="27" t="s">
        <v>99</v>
      </c>
      <c r="C32" s="302">
        <v>14613275402</v>
      </c>
      <c r="D32" s="302">
        <v>15146529573.969999</v>
      </c>
      <c r="E32" s="201">
        <v>779242082.21000004</v>
      </c>
      <c r="F32" s="201">
        <v>853283399.13</v>
      </c>
      <c r="G32" s="201">
        <v>1053737793.3100002</v>
      </c>
      <c r="H32" s="201">
        <v>1078303453.9799998</v>
      </c>
      <c r="I32" s="201">
        <v>1128049861.98</v>
      </c>
      <c r="J32" s="201">
        <v>1148754851.8400002</v>
      </c>
      <c r="K32" s="201">
        <v>935792759.16000009</v>
      </c>
      <c r="L32" s="201">
        <v>1048392863.8699999</v>
      </c>
      <c r="M32" s="201">
        <v>1165697318.1500001</v>
      </c>
      <c r="N32" s="201">
        <v>1230053322.46</v>
      </c>
      <c r="O32" s="201">
        <v>2153416087.3500004</v>
      </c>
      <c r="P32" s="201">
        <v>2056319334.2400005</v>
      </c>
      <c r="Q32" s="294">
        <f t="shared" si="3"/>
        <v>14631043127.680002</v>
      </c>
      <c r="R32" s="5"/>
      <c r="S32" s="140"/>
      <c r="T32" s="5"/>
      <c r="U32" s="5"/>
      <c r="V32" s="5"/>
      <c r="W32" s="5"/>
      <c r="X32" s="5"/>
      <c r="Y32" s="130"/>
      <c r="Z32" s="130"/>
      <c r="AA32" s="130"/>
      <c r="AB32" s="130"/>
      <c r="AC32" s="130"/>
      <c r="AD32" s="130"/>
      <c r="AE32" s="130"/>
      <c r="AF32" s="136"/>
      <c r="AG32" s="136"/>
    </row>
    <row r="33" spans="1:35" x14ac:dyDescent="0.25">
      <c r="B33" s="27" t="s">
        <v>93</v>
      </c>
      <c r="C33" s="302">
        <v>3904956088</v>
      </c>
      <c r="D33" s="302">
        <v>3894293730.7700005</v>
      </c>
      <c r="E33" s="201">
        <v>100358226.69</v>
      </c>
      <c r="F33" s="201">
        <v>118990907.95999999</v>
      </c>
      <c r="G33" s="201">
        <v>123302255.64999999</v>
      </c>
      <c r="H33" s="201">
        <v>126019599.84999999</v>
      </c>
      <c r="I33" s="201">
        <v>163072461.67000002</v>
      </c>
      <c r="J33" s="201">
        <v>165580491.00999996</v>
      </c>
      <c r="K33" s="201">
        <v>148231493.62</v>
      </c>
      <c r="L33" s="201">
        <v>151739198.87</v>
      </c>
      <c r="M33" s="201">
        <v>288352153.42000002</v>
      </c>
      <c r="N33" s="201">
        <v>157091422.77999997</v>
      </c>
      <c r="O33" s="201">
        <v>186755422.33999997</v>
      </c>
      <c r="P33" s="201">
        <v>807115086.97000003</v>
      </c>
      <c r="Q33" s="294">
        <f t="shared" si="3"/>
        <v>2536608720.8299999</v>
      </c>
      <c r="R33" s="5"/>
      <c r="S33" s="140"/>
      <c r="T33" s="5"/>
      <c r="U33" s="5"/>
      <c r="V33" s="5"/>
      <c r="W33" s="5"/>
      <c r="X33" s="5"/>
      <c r="Y33" s="130"/>
      <c r="Z33" s="130"/>
      <c r="AA33" s="130"/>
      <c r="AB33" s="130"/>
      <c r="AC33" s="130"/>
      <c r="AD33" s="130"/>
      <c r="AE33" s="130"/>
      <c r="AF33" s="136"/>
      <c r="AG33" s="136"/>
    </row>
    <row r="34" spans="1:35" x14ac:dyDescent="0.25">
      <c r="B34" s="27" t="s">
        <v>100</v>
      </c>
      <c r="C34" s="302">
        <v>1111082895</v>
      </c>
      <c r="D34" s="302">
        <v>1115451696.53</v>
      </c>
      <c r="E34" s="201">
        <v>50110481.660000004</v>
      </c>
      <c r="F34" s="201">
        <v>59168565.420000002</v>
      </c>
      <c r="G34" s="201">
        <v>64323024.649999991</v>
      </c>
      <c r="H34" s="201">
        <v>46698633.060000002</v>
      </c>
      <c r="I34" s="201">
        <v>66337652.379999995</v>
      </c>
      <c r="J34" s="201">
        <v>62527104.129999995</v>
      </c>
      <c r="K34" s="201">
        <v>74050975.329999998</v>
      </c>
      <c r="L34" s="201">
        <v>56116722.559999995</v>
      </c>
      <c r="M34" s="201">
        <v>82828448.219999999</v>
      </c>
      <c r="N34" s="201">
        <v>95387022.919999987</v>
      </c>
      <c r="O34" s="201">
        <v>118114793.7</v>
      </c>
      <c r="P34" s="201">
        <v>184768876.86999997</v>
      </c>
      <c r="Q34" s="294">
        <f t="shared" si="3"/>
        <v>960432300.89999998</v>
      </c>
      <c r="R34" s="5"/>
      <c r="S34" s="140"/>
      <c r="T34" s="5"/>
      <c r="U34" s="5"/>
      <c r="V34" s="5"/>
      <c r="W34" s="5"/>
      <c r="X34" s="5"/>
      <c r="Y34" s="130"/>
      <c r="Z34" s="130"/>
      <c r="AA34" s="130"/>
      <c r="AB34" s="130"/>
      <c r="AC34" s="130"/>
      <c r="AD34" s="130"/>
      <c r="AE34" s="130"/>
      <c r="AF34" s="136"/>
      <c r="AG34" s="136"/>
    </row>
    <row r="35" spans="1:35" x14ac:dyDescent="0.25">
      <c r="B35" s="27" t="s">
        <v>130</v>
      </c>
      <c r="C35" s="302">
        <v>1297916303</v>
      </c>
      <c r="D35" s="302">
        <v>1324209795.71</v>
      </c>
      <c r="E35" s="201">
        <v>76451736.609999999</v>
      </c>
      <c r="F35" s="201">
        <v>88365329.870000005</v>
      </c>
      <c r="G35" s="201">
        <v>97096953.530000001</v>
      </c>
      <c r="H35" s="201">
        <v>95075788.689999998</v>
      </c>
      <c r="I35" s="201">
        <v>95175682.670000002</v>
      </c>
      <c r="J35" s="201">
        <v>93288483.920000002</v>
      </c>
      <c r="K35" s="201">
        <v>87463384.969999999</v>
      </c>
      <c r="L35" s="201">
        <v>129676165.95999999</v>
      </c>
      <c r="M35" s="201">
        <v>98847897.900000006</v>
      </c>
      <c r="N35" s="201">
        <v>101379122.67</v>
      </c>
      <c r="O35" s="201">
        <v>148410968.59999999</v>
      </c>
      <c r="P35" s="201">
        <v>150102716.59999999</v>
      </c>
      <c r="Q35" s="294">
        <f t="shared" si="3"/>
        <v>1261334231.99</v>
      </c>
      <c r="R35" s="5"/>
      <c r="S35" s="140"/>
      <c r="T35" s="5"/>
      <c r="U35" s="5"/>
      <c r="V35" s="5"/>
      <c r="W35" s="5"/>
      <c r="X35" s="5"/>
      <c r="Y35" s="130"/>
      <c r="Z35" s="130"/>
      <c r="AA35" s="130"/>
      <c r="AB35" s="130"/>
      <c r="AC35" s="130"/>
      <c r="AD35" s="130"/>
      <c r="AE35" s="130"/>
      <c r="AF35" s="136"/>
      <c r="AG35" s="136"/>
    </row>
    <row r="36" spans="1:35" x14ac:dyDescent="0.25">
      <c r="B36" s="27" t="s">
        <v>101</v>
      </c>
      <c r="C36" s="302">
        <v>147838220001</v>
      </c>
      <c r="D36" s="302">
        <v>147838220001</v>
      </c>
      <c r="E36" s="201">
        <v>13710133591.77</v>
      </c>
      <c r="F36" s="201">
        <v>8282265359.46</v>
      </c>
      <c r="G36" s="201">
        <v>15399936766.759998</v>
      </c>
      <c r="H36" s="201">
        <v>7939145791.4400005</v>
      </c>
      <c r="I36" s="201">
        <v>4620969373.0200005</v>
      </c>
      <c r="J36" s="201">
        <v>24374403791.109997</v>
      </c>
      <c r="K36" s="201">
        <v>8276988387.2200003</v>
      </c>
      <c r="L36" s="201">
        <v>12855741976.440001</v>
      </c>
      <c r="M36" s="201">
        <v>7723413138.0900002</v>
      </c>
      <c r="N36" s="201">
        <v>11428895330.390001</v>
      </c>
      <c r="O36" s="201">
        <v>6102055051.4700003</v>
      </c>
      <c r="P36" s="201">
        <v>24175288480.190002</v>
      </c>
      <c r="Q36" s="294">
        <f t="shared" si="3"/>
        <v>144889237037.35999</v>
      </c>
      <c r="R36" s="5"/>
      <c r="S36" s="5"/>
      <c r="T36" s="5"/>
      <c r="U36" s="5"/>
      <c r="V36" s="5"/>
      <c r="W36" s="5"/>
      <c r="X36" s="5"/>
      <c r="Y36" s="130"/>
      <c r="Z36" s="130"/>
      <c r="AA36" s="130"/>
      <c r="AB36" s="130"/>
      <c r="AC36" s="130"/>
      <c r="AD36" s="130"/>
      <c r="AE36" s="130"/>
      <c r="AF36" s="136"/>
      <c r="AG36" s="136"/>
      <c r="AH36" s="136"/>
    </row>
    <row r="37" spans="1:35" x14ac:dyDescent="0.25">
      <c r="B37" s="27" t="s">
        <v>95</v>
      </c>
      <c r="C37" s="302">
        <v>57865468815</v>
      </c>
      <c r="D37" s="302">
        <v>56026646627.040001</v>
      </c>
      <c r="E37" s="201">
        <v>4561258166.3800001</v>
      </c>
      <c r="F37" s="201">
        <v>4544219765.9300003</v>
      </c>
      <c r="G37" s="201">
        <v>4272316840.21</v>
      </c>
      <c r="H37" s="201">
        <v>4018270878.3800001</v>
      </c>
      <c r="I37" s="201">
        <v>4398121651.8199997</v>
      </c>
      <c r="J37" s="201">
        <v>3658106369.4400001</v>
      </c>
      <c r="K37" s="201">
        <v>4486959885.9200001</v>
      </c>
      <c r="L37" s="201">
        <v>3983230621.8199997</v>
      </c>
      <c r="M37" s="201">
        <v>3773524002.6900001</v>
      </c>
      <c r="N37" s="201">
        <v>2242621871.6399999</v>
      </c>
      <c r="O37" s="201">
        <v>5471299305.8500004</v>
      </c>
      <c r="P37" s="201">
        <v>8253026806.039999</v>
      </c>
      <c r="Q37" s="294">
        <f t="shared" si="3"/>
        <v>53662956166.120003</v>
      </c>
      <c r="R37" s="5"/>
      <c r="S37" s="140"/>
      <c r="T37" s="5"/>
      <c r="U37" s="5"/>
      <c r="V37" s="5"/>
      <c r="W37" s="5"/>
      <c r="X37" s="5"/>
      <c r="Y37" s="130"/>
      <c r="Z37" s="130"/>
      <c r="AA37" s="130"/>
      <c r="AB37" s="130"/>
      <c r="AC37" s="130"/>
      <c r="AD37" s="130"/>
      <c r="AE37" s="130"/>
      <c r="AF37" s="136"/>
      <c r="AG37" s="136"/>
    </row>
    <row r="38" spans="1:35" x14ac:dyDescent="0.25">
      <c r="B38" s="26" t="s">
        <v>43</v>
      </c>
      <c r="C38" s="303">
        <v>8052202828</v>
      </c>
      <c r="D38" s="303">
        <v>8135723214</v>
      </c>
      <c r="E38" s="267">
        <v>671016902.31999993</v>
      </c>
      <c r="F38" s="267">
        <v>671016902.31999993</v>
      </c>
      <c r="G38" s="267">
        <v>671016902.31999993</v>
      </c>
      <c r="H38" s="267">
        <v>671016902.31999993</v>
      </c>
      <c r="I38" s="267">
        <v>671016902.31999993</v>
      </c>
      <c r="J38" s="267">
        <v>697329454.75</v>
      </c>
      <c r="K38" s="267">
        <v>679787753.13</v>
      </c>
      <c r="L38" s="267">
        <v>679787753.13</v>
      </c>
      <c r="M38" s="267">
        <v>679787753.10000002</v>
      </c>
      <c r="N38" s="267">
        <v>679787753.10000002</v>
      </c>
      <c r="O38" s="267">
        <v>679787753.10000002</v>
      </c>
      <c r="P38" s="267">
        <v>684370481.44999993</v>
      </c>
      <c r="Q38" s="293">
        <f t="shared" si="3"/>
        <v>8135723213.3600006</v>
      </c>
      <c r="R38" s="5"/>
      <c r="S38" s="140"/>
      <c r="T38" s="5"/>
      <c r="U38" s="5"/>
      <c r="V38" s="5"/>
      <c r="W38" s="5"/>
      <c r="X38" s="5"/>
      <c r="Y38" s="130"/>
      <c r="Z38" s="130"/>
      <c r="AA38" s="130"/>
      <c r="AB38" s="130"/>
      <c r="AC38" s="130"/>
      <c r="AD38" s="130"/>
      <c r="AE38" s="130"/>
      <c r="AF38" s="136"/>
      <c r="AG38" s="136"/>
      <c r="AH38" s="136"/>
    </row>
    <row r="39" spans="1:35" x14ac:dyDescent="0.25">
      <c r="B39" s="26" t="s">
        <v>44</v>
      </c>
      <c r="C39" s="303">
        <v>6997828551</v>
      </c>
      <c r="D39" s="303">
        <v>8165564976</v>
      </c>
      <c r="E39" s="267">
        <v>501689161.57999998</v>
      </c>
      <c r="F39" s="267">
        <v>501689161.57999998</v>
      </c>
      <c r="G39" s="267">
        <v>1051102263.58</v>
      </c>
      <c r="H39" s="267">
        <v>501689161.57999998</v>
      </c>
      <c r="I39" s="267">
        <v>501689161.57999998</v>
      </c>
      <c r="J39" s="267">
        <v>956671663.57999992</v>
      </c>
      <c r="K39" s="267">
        <v>501689161.57999998</v>
      </c>
      <c r="L39" s="267">
        <v>1101689161.5799999</v>
      </c>
      <c r="M39" s="267">
        <v>501689161.57999998</v>
      </c>
      <c r="N39" s="267">
        <v>501689161.57999998</v>
      </c>
      <c r="O39" s="127">
        <v>0</v>
      </c>
      <c r="P39" s="267">
        <v>1544277736.1599998</v>
      </c>
      <c r="Q39" s="293">
        <f t="shared" si="3"/>
        <v>8165564955.96</v>
      </c>
      <c r="R39" s="5"/>
      <c r="S39" s="140"/>
      <c r="T39" s="5"/>
      <c r="U39" s="5"/>
      <c r="V39" s="5"/>
      <c r="W39" s="5"/>
      <c r="X39" s="5"/>
      <c r="Y39" s="130"/>
      <c r="Z39" s="130"/>
      <c r="AA39" s="130"/>
      <c r="AB39" s="130"/>
      <c r="AC39" s="130"/>
      <c r="AD39" s="130"/>
      <c r="AE39" s="130"/>
      <c r="AF39" s="136"/>
      <c r="AG39" s="136"/>
    </row>
    <row r="40" spans="1:35" x14ac:dyDescent="0.25">
      <c r="B40" s="26" t="s">
        <v>45</v>
      </c>
      <c r="C40" s="303">
        <v>874248087</v>
      </c>
      <c r="D40" s="303">
        <v>883320753.46000004</v>
      </c>
      <c r="E40" s="267">
        <v>72204587.63000001</v>
      </c>
      <c r="F40" s="267">
        <v>72854006.469999999</v>
      </c>
      <c r="G40" s="267">
        <v>72854007.25</v>
      </c>
      <c r="H40" s="267">
        <v>72533256.540000007</v>
      </c>
      <c r="I40" s="267">
        <v>72126500.540000007</v>
      </c>
      <c r="J40" s="267">
        <v>71304037.650000006</v>
      </c>
      <c r="K40" s="267">
        <v>72500000</v>
      </c>
      <c r="L40" s="267">
        <v>72846100.679999992</v>
      </c>
      <c r="M40" s="267">
        <v>72853341.269999996</v>
      </c>
      <c r="N40" s="267">
        <v>72854007.620000005</v>
      </c>
      <c r="O40" s="267">
        <v>72853640.060000002</v>
      </c>
      <c r="P40" s="267">
        <v>85260711.049999997</v>
      </c>
      <c r="Q40" s="293">
        <f t="shared" si="3"/>
        <v>883044196.75999987</v>
      </c>
      <c r="R40" s="5"/>
      <c r="S40" s="140"/>
      <c r="T40" s="5"/>
      <c r="U40" s="5"/>
      <c r="V40" s="5"/>
      <c r="W40" s="5"/>
      <c r="X40" s="5"/>
      <c r="Y40" s="130"/>
      <c r="Z40" s="130"/>
      <c r="AA40" s="130"/>
      <c r="AB40" s="130"/>
      <c r="AC40" s="130"/>
      <c r="AD40" s="130"/>
      <c r="AE40" s="130"/>
      <c r="AF40" s="136"/>
      <c r="AG40" s="136"/>
    </row>
    <row r="41" spans="1:35" x14ac:dyDescent="0.25">
      <c r="B41" s="26" t="s">
        <v>103</v>
      </c>
      <c r="C41" s="303">
        <v>1153000001</v>
      </c>
      <c r="D41" s="303">
        <v>1154778907</v>
      </c>
      <c r="E41" s="267">
        <v>96083330</v>
      </c>
      <c r="F41" s="267">
        <v>96083330</v>
      </c>
      <c r="G41" s="267">
        <v>96083330</v>
      </c>
      <c r="H41" s="267">
        <v>96083330</v>
      </c>
      <c r="I41" s="267">
        <v>96083330</v>
      </c>
      <c r="J41" s="267">
        <v>96083330</v>
      </c>
      <c r="K41" s="267">
        <v>96083330</v>
      </c>
      <c r="L41" s="267">
        <v>96083330</v>
      </c>
      <c r="M41" s="267">
        <v>96083330</v>
      </c>
      <c r="N41" s="267">
        <v>96083330</v>
      </c>
      <c r="O41" s="267">
        <v>96083330</v>
      </c>
      <c r="P41" s="267">
        <v>97862265</v>
      </c>
      <c r="Q41" s="293">
        <f t="shared" si="3"/>
        <v>1154778895</v>
      </c>
      <c r="R41" s="5"/>
      <c r="S41" s="140"/>
      <c r="T41" s="5"/>
      <c r="U41" s="5"/>
      <c r="V41" s="5"/>
      <c r="W41" s="5"/>
      <c r="X41" s="5"/>
      <c r="Y41" s="130"/>
      <c r="Z41" s="130"/>
      <c r="AA41" s="130"/>
      <c r="AB41" s="130"/>
      <c r="AC41" s="130"/>
      <c r="AD41" s="130"/>
      <c r="AE41" s="130"/>
      <c r="AF41" s="136"/>
      <c r="AG41" s="136"/>
    </row>
    <row r="42" spans="1:35" x14ac:dyDescent="0.25">
      <c r="B42" s="26" t="s">
        <v>131</v>
      </c>
      <c r="C42" s="303">
        <v>165000000</v>
      </c>
      <c r="D42" s="303">
        <v>165246171</v>
      </c>
      <c r="E42" s="267">
        <v>13750000</v>
      </c>
      <c r="F42" s="267">
        <v>13750000</v>
      </c>
      <c r="G42" s="267">
        <v>13750000</v>
      </c>
      <c r="H42" s="267">
        <v>13750000</v>
      </c>
      <c r="I42" s="267">
        <v>13750000</v>
      </c>
      <c r="J42" s="267">
        <v>13750000</v>
      </c>
      <c r="K42" s="267">
        <v>13730000</v>
      </c>
      <c r="L42" s="267">
        <v>13730000</v>
      </c>
      <c r="M42" s="267">
        <v>11356666</v>
      </c>
      <c r="N42" s="267">
        <v>16183333.999999998</v>
      </c>
      <c r="O42" s="267">
        <v>13750000</v>
      </c>
      <c r="P42" s="267">
        <v>13750000</v>
      </c>
      <c r="Q42" s="293">
        <f t="shared" si="3"/>
        <v>165000000</v>
      </c>
      <c r="R42" s="5"/>
      <c r="S42" s="140"/>
      <c r="T42" s="5"/>
      <c r="U42" s="5"/>
      <c r="V42" s="5"/>
      <c r="W42" s="5"/>
      <c r="X42" s="5"/>
      <c r="Y42" s="130"/>
      <c r="Z42" s="130"/>
      <c r="AA42" s="130"/>
      <c r="AB42" s="130"/>
      <c r="AC42" s="130"/>
      <c r="AD42" s="130"/>
      <c r="AE42" s="130"/>
      <c r="AF42" s="136"/>
      <c r="AG42" s="136"/>
    </row>
    <row r="43" spans="1:35" x14ac:dyDescent="0.25">
      <c r="B43" s="26" t="s">
        <v>104</v>
      </c>
      <c r="C43" s="303">
        <v>600000000</v>
      </c>
      <c r="D43" s="303">
        <v>647036252</v>
      </c>
      <c r="E43" s="267">
        <v>49999999.979999997</v>
      </c>
      <c r="F43" s="267">
        <v>49999999.979999997</v>
      </c>
      <c r="G43" s="267">
        <v>50000000.420000002</v>
      </c>
      <c r="H43" s="267">
        <v>49999999.979999997</v>
      </c>
      <c r="I43" s="267">
        <v>49999999.979999997</v>
      </c>
      <c r="J43" s="267">
        <v>49999999.979999997</v>
      </c>
      <c r="K43" s="267">
        <v>49999999.979999997</v>
      </c>
      <c r="L43" s="267">
        <v>49999999.979999997</v>
      </c>
      <c r="M43" s="267">
        <v>49999999.979999997</v>
      </c>
      <c r="N43" s="267">
        <v>75999999.980000004</v>
      </c>
      <c r="O43" s="267">
        <v>65727111.839999989</v>
      </c>
      <c r="P43" s="267">
        <v>55309139.919999994</v>
      </c>
      <c r="Q43" s="293">
        <f t="shared" si="3"/>
        <v>647036252</v>
      </c>
      <c r="R43" s="5"/>
      <c r="S43" s="5"/>
      <c r="T43" s="5"/>
      <c r="U43" s="5"/>
      <c r="V43" s="5"/>
      <c r="W43" s="5"/>
      <c r="X43" s="5"/>
      <c r="Y43" s="130"/>
      <c r="Z43" s="130"/>
      <c r="AA43" s="130"/>
      <c r="AB43" s="130"/>
      <c r="AC43" s="130"/>
      <c r="AD43" s="130"/>
      <c r="AE43" s="130"/>
      <c r="AF43" s="136"/>
      <c r="AG43" s="136"/>
    </row>
    <row r="44" spans="1:35" x14ac:dyDescent="0.25">
      <c r="B44" s="170" t="s">
        <v>139</v>
      </c>
      <c r="C44" s="295">
        <f t="shared" ref="C44:P44" si="4">C10+C13+C38+C39+C40+C41+C42+C43</f>
        <v>765455860553</v>
      </c>
      <c r="D44" s="295">
        <f t="shared" si="4"/>
        <v>777440808229.67993</v>
      </c>
      <c r="E44" s="296">
        <f t="shared" si="4"/>
        <v>48051765473.999992</v>
      </c>
      <c r="F44" s="296">
        <f t="shared" si="4"/>
        <v>58631625920.779999</v>
      </c>
      <c r="G44" s="296">
        <f t="shared" si="4"/>
        <v>63435375785.600021</v>
      </c>
      <c r="H44" s="296">
        <f t="shared" si="4"/>
        <v>53414822268.88002</v>
      </c>
      <c r="I44" s="296">
        <f t="shared" si="4"/>
        <v>56675434232.550003</v>
      </c>
      <c r="J44" s="296">
        <f t="shared" si="4"/>
        <v>72961776188.569977</v>
      </c>
      <c r="K44" s="296">
        <f t="shared" si="4"/>
        <v>55985810153.370003</v>
      </c>
      <c r="L44" s="296">
        <f>L10+L13+L38+L39+L40+L41+L42+L43</f>
        <v>61252461287.87999</v>
      </c>
      <c r="M44" s="296">
        <f t="shared" si="4"/>
        <v>50526284057.660011</v>
      </c>
      <c r="N44" s="296">
        <f t="shared" si="4"/>
        <v>56684953670.309998</v>
      </c>
      <c r="O44" s="296">
        <f t="shared" si="4"/>
        <v>66239083584.23999</v>
      </c>
      <c r="P44" s="296">
        <f t="shared" si="4"/>
        <v>100407716145.28999</v>
      </c>
      <c r="Q44" s="296">
        <f>E44+F44+G44+H44+I44+J44+K44+L44+M44+O44+N44+P44</f>
        <v>744267108769.13013</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t="s">
        <v>49</v>
      </c>
      <c r="C46" s="25"/>
      <c r="D46" s="125"/>
      <c r="E46" s="15" t="str">
        <f>+E9</f>
        <v>ENERO</v>
      </c>
      <c r="F46" s="15" t="str">
        <f t="shared" ref="F46:Q46" si="5">+F9</f>
        <v>FEBRERO</v>
      </c>
      <c r="G46" s="15" t="str">
        <f t="shared" si="5"/>
        <v>MARZO</v>
      </c>
      <c r="H46" s="15" t="str">
        <f t="shared" si="5"/>
        <v>ABRIL</v>
      </c>
      <c r="I46" s="15" t="str">
        <f t="shared" si="5"/>
        <v>MAYO</v>
      </c>
      <c r="J46" s="15" t="str">
        <f t="shared" si="5"/>
        <v>JUNIO</v>
      </c>
      <c r="K46" s="15" t="str">
        <f t="shared" si="5"/>
        <v>JULIO</v>
      </c>
      <c r="L46" s="15" t="str">
        <f t="shared" si="5"/>
        <v>AGOSTO</v>
      </c>
      <c r="M46" s="15" t="str">
        <f t="shared" si="5"/>
        <v>SEPTIEMBRE</v>
      </c>
      <c r="N46" s="15" t="str">
        <f t="shared" si="5"/>
        <v>OCTUBRE</v>
      </c>
      <c r="O46" s="15" t="str">
        <f t="shared" si="5"/>
        <v>NOVIEMBRE</v>
      </c>
      <c r="P46" s="15" t="s">
        <v>21</v>
      </c>
      <c r="Q46" s="15" t="str">
        <f t="shared" si="5"/>
        <v>TOTAL</v>
      </c>
      <c r="S46" s="11"/>
      <c r="Y46" s="130"/>
      <c r="Z46" s="130"/>
      <c r="AA46" s="130"/>
      <c r="AB46" s="130"/>
      <c r="AC46" s="130"/>
      <c r="AD46" s="130"/>
      <c r="AE46" s="130"/>
    </row>
    <row r="47" spans="1:35" x14ac:dyDescent="0.25">
      <c r="A47" s="12"/>
      <c r="B47" s="27" t="s">
        <v>75</v>
      </c>
      <c r="C47" s="304">
        <v>5388406470</v>
      </c>
      <c r="D47" s="304">
        <v>2883781119</v>
      </c>
      <c r="E47" s="23">
        <v>0</v>
      </c>
      <c r="F47" s="304">
        <v>383970879.60000002</v>
      </c>
      <c r="G47" s="304">
        <v>378200646.56999999</v>
      </c>
      <c r="H47" s="304">
        <v>710998452.77999997</v>
      </c>
      <c r="I47" s="304">
        <v>70377149.840000004</v>
      </c>
      <c r="J47" s="23">
        <v>0</v>
      </c>
      <c r="K47" s="304">
        <v>565717754.72000003</v>
      </c>
      <c r="L47" s="23">
        <v>0</v>
      </c>
      <c r="M47" s="304">
        <v>3017721.92</v>
      </c>
      <c r="N47" s="304">
        <v>333846648.70999998</v>
      </c>
      <c r="O47" s="304">
        <v>266287216.43000001</v>
      </c>
      <c r="P47" s="304">
        <v>49881458.880000003</v>
      </c>
      <c r="Q47" s="294">
        <f>E47+F47+G47+H47+I47+J47+K47+L47+M47+O47+N47+P47</f>
        <v>2762297929.4500003</v>
      </c>
      <c r="S47" s="130"/>
      <c r="Y47" s="130"/>
      <c r="Z47" s="130"/>
      <c r="AA47" s="130"/>
      <c r="AB47" s="130"/>
      <c r="AC47" s="130"/>
      <c r="AD47" s="130"/>
      <c r="AE47" s="130"/>
      <c r="AF47" s="130"/>
      <c r="AG47" s="130"/>
      <c r="AH47" s="130"/>
      <c r="AI47" s="130"/>
    </row>
    <row r="48" spans="1:35" x14ac:dyDescent="0.25">
      <c r="A48" s="12"/>
      <c r="B48" s="27" t="s">
        <v>76</v>
      </c>
      <c r="C48" s="304">
        <v>201724054</v>
      </c>
      <c r="D48" s="304">
        <v>201724054</v>
      </c>
      <c r="E48" s="23">
        <v>0</v>
      </c>
      <c r="F48" s="23">
        <v>0</v>
      </c>
      <c r="G48" s="23">
        <v>0</v>
      </c>
      <c r="H48" s="304">
        <v>100000000</v>
      </c>
      <c r="I48" s="304">
        <v>1600000</v>
      </c>
      <c r="J48" s="304">
        <v>641400</v>
      </c>
      <c r="K48" s="304">
        <v>3846004.96</v>
      </c>
      <c r="L48" s="304">
        <v>424018</v>
      </c>
      <c r="M48" s="304">
        <v>40000000</v>
      </c>
      <c r="N48" s="304">
        <v>523152.02999999997</v>
      </c>
      <c r="O48" s="23">
        <v>0</v>
      </c>
      <c r="P48" s="304">
        <v>38277456.439999998</v>
      </c>
      <c r="Q48" s="294">
        <f t="shared" ref="Q48:Q65" si="6">E48+F48+G48+H48+I48+J48+K48+L48+M48+O48+N48+P48</f>
        <v>185312031.42999998</v>
      </c>
      <c r="S48" s="130"/>
      <c r="Y48" s="130"/>
      <c r="Z48" s="130"/>
      <c r="AA48" s="130"/>
      <c r="AB48" s="130"/>
      <c r="AC48" s="130"/>
      <c r="AD48" s="130"/>
      <c r="AE48" s="130"/>
      <c r="AF48" s="130"/>
      <c r="AG48" s="130"/>
    </row>
    <row r="49" spans="1:40" x14ac:dyDescent="0.25">
      <c r="A49" s="12"/>
      <c r="B49" s="27" t="s">
        <v>129</v>
      </c>
      <c r="C49" s="304">
        <v>148855523</v>
      </c>
      <c r="D49" s="304">
        <v>148855523</v>
      </c>
      <c r="E49" s="304">
        <v>1380358.65</v>
      </c>
      <c r="F49" s="304">
        <v>6975426.5299999993</v>
      </c>
      <c r="G49" s="23">
        <v>0</v>
      </c>
      <c r="H49" s="23">
        <v>0</v>
      </c>
      <c r="I49" s="304">
        <v>1076940</v>
      </c>
      <c r="J49" s="304">
        <v>634681.59999999998</v>
      </c>
      <c r="K49" s="304">
        <v>30165786.25</v>
      </c>
      <c r="L49" s="304">
        <v>2988303.75</v>
      </c>
      <c r="M49" s="304">
        <v>49956003.319999993</v>
      </c>
      <c r="N49" s="304">
        <v>828321.9</v>
      </c>
      <c r="O49" s="304">
        <v>7498720</v>
      </c>
      <c r="P49" s="304">
        <v>24663060.259999998</v>
      </c>
      <c r="Q49" s="294">
        <f t="shared" si="6"/>
        <v>126167602.25999999</v>
      </c>
      <c r="R49" s="12"/>
      <c r="S49" s="130"/>
      <c r="Y49" s="130"/>
      <c r="Z49" s="130"/>
      <c r="AA49" s="130"/>
      <c r="AB49" s="130"/>
      <c r="AC49" s="130"/>
      <c r="AD49" s="130"/>
      <c r="AE49" s="130"/>
      <c r="AF49" s="130"/>
      <c r="AG49" s="130"/>
    </row>
    <row r="50" spans="1:40" x14ac:dyDescent="0.25">
      <c r="A50" s="12"/>
      <c r="B50" s="27" t="s">
        <v>78</v>
      </c>
      <c r="C50" s="305">
        <v>200000000</v>
      </c>
      <c r="D50" s="305">
        <v>243607000</v>
      </c>
      <c r="E50" s="23">
        <v>0</v>
      </c>
      <c r="F50" s="304">
        <v>6574063.6399999997</v>
      </c>
      <c r="G50" s="304">
        <v>32107795.32</v>
      </c>
      <c r="H50" s="304">
        <v>10498588.25</v>
      </c>
      <c r="I50" s="304">
        <v>40210206.770000003</v>
      </c>
      <c r="J50" s="304">
        <v>7176790.3499999996</v>
      </c>
      <c r="K50" s="304">
        <v>53700847.250000007</v>
      </c>
      <c r="L50" s="304">
        <v>24404791.059999999</v>
      </c>
      <c r="M50" s="304">
        <v>1115062.8</v>
      </c>
      <c r="N50" s="304">
        <v>1796540.01</v>
      </c>
      <c r="O50" s="304">
        <v>394263.6</v>
      </c>
      <c r="P50" s="304">
        <v>63055025.869999997</v>
      </c>
      <c r="Q50" s="294">
        <f t="shared" si="6"/>
        <v>241033974.92000002</v>
      </c>
      <c r="R50" s="12"/>
      <c r="S50" s="130"/>
      <c r="Y50" s="130"/>
      <c r="Z50" s="130"/>
      <c r="AA50" s="130"/>
      <c r="AB50" s="130"/>
      <c r="AC50" s="130"/>
      <c r="AD50" s="130"/>
      <c r="AE50" s="130"/>
      <c r="AF50" s="130"/>
      <c r="AG50" s="130"/>
    </row>
    <row r="51" spans="1:40" x14ac:dyDescent="0.25">
      <c r="A51" s="12"/>
      <c r="B51" s="27" t="s">
        <v>79</v>
      </c>
      <c r="C51" s="304">
        <v>475758495</v>
      </c>
      <c r="D51" s="304">
        <v>475758495</v>
      </c>
      <c r="E51" s="23">
        <v>0</v>
      </c>
      <c r="F51" s="23">
        <v>0</v>
      </c>
      <c r="G51" s="304">
        <v>266000000</v>
      </c>
      <c r="H51" s="23">
        <v>0</v>
      </c>
      <c r="I51" s="23">
        <v>0</v>
      </c>
      <c r="J51" s="304">
        <v>643420.1</v>
      </c>
      <c r="K51" s="304">
        <v>300000</v>
      </c>
      <c r="L51" s="23">
        <v>0</v>
      </c>
      <c r="M51" s="23">
        <v>0</v>
      </c>
      <c r="N51" s="23">
        <v>0</v>
      </c>
      <c r="O51" s="304">
        <v>162077055</v>
      </c>
      <c r="P51" s="304">
        <v>22190114.100000001</v>
      </c>
      <c r="Q51" s="294">
        <f t="shared" si="6"/>
        <v>451210589.20000005</v>
      </c>
      <c r="R51" s="12"/>
      <c r="S51" s="130"/>
      <c r="Y51" s="130"/>
      <c r="Z51" s="130"/>
      <c r="AA51" s="130"/>
      <c r="AB51" s="130"/>
      <c r="AC51" s="130"/>
      <c r="AD51" s="130"/>
      <c r="AE51" s="130"/>
      <c r="AF51" s="130"/>
      <c r="AG51" s="130"/>
    </row>
    <row r="52" spans="1:40" x14ac:dyDescent="0.25">
      <c r="A52" s="12"/>
      <c r="B52" s="27" t="s">
        <v>81</v>
      </c>
      <c r="C52" s="304">
        <v>560000000</v>
      </c>
      <c r="D52" s="304">
        <v>560000000</v>
      </c>
      <c r="E52" s="23">
        <v>0</v>
      </c>
      <c r="F52" s="304">
        <v>142370152.25999999</v>
      </c>
      <c r="G52" s="304">
        <v>22046200.120000001</v>
      </c>
      <c r="H52" s="304">
        <v>22965879.469999999</v>
      </c>
      <c r="I52" s="304">
        <v>1922372.42</v>
      </c>
      <c r="J52" s="304">
        <v>1217878.77</v>
      </c>
      <c r="K52" s="304">
        <v>58845249.829999998</v>
      </c>
      <c r="L52" s="304">
        <v>12916057.439999999</v>
      </c>
      <c r="M52" s="304">
        <v>148278972.51000002</v>
      </c>
      <c r="N52" s="304">
        <v>16960148.149999999</v>
      </c>
      <c r="O52" s="304">
        <v>76626926.780000001</v>
      </c>
      <c r="P52" s="304">
        <v>53589776.75</v>
      </c>
      <c r="Q52" s="294">
        <f t="shared" si="6"/>
        <v>557739614.5</v>
      </c>
      <c r="R52" s="12"/>
      <c r="S52" s="130"/>
      <c r="Y52" s="130"/>
      <c r="Z52" s="130"/>
      <c r="AA52" s="130"/>
      <c r="AB52" s="130"/>
      <c r="AC52" s="130"/>
      <c r="AD52" s="130"/>
      <c r="AE52" s="130"/>
      <c r="AF52" s="130"/>
      <c r="AG52" s="130"/>
    </row>
    <row r="53" spans="1:40" x14ac:dyDescent="0.25">
      <c r="A53" s="12"/>
      <c r="B53" s="27" t="s">
        <v>84</v>
      </c>
      <c r="C53" s="304">
        <v>2234031032</v>
      </c>
      <c r="D53" s="304">
        <v>2534031032</v>
      </c>
      <c r="E53" s="304">
        <v>166666666</v>
      </c>
      <c r="F53" s="304">
        <v>218134660.45999998</v>
      </c>
      <c r="G53" s="304">
        <v>229720817.41</v>
      </c>
      <c r="H53" s="304">
        <v>166767468.09</v>
      </c>
      <c r="I53" s="304">
        <v>235250871.93000001</v>
      </c>
      <c r="J53" s="304">
        <v>184775028.50999999</v>
      </c>
      <c r="K53" s="304">
        <v>168046666</v>
      </c>
      <c r="L53" s="304">
        <v>170211093.09999999</v>
      </c>
      <c r="M53" s="304">
        <v>166697346</v>
      </c>
      <c r="N53" s="304">
        <v>171155670.34999999</v>
      </c>
      <c r="O53" s="304">
        <v>173808006.15000001</v>
      </c>
      <c r="P53" s="304">
        <v>468982679.48000002</v>
      </c>
      <c r="Q53" s="294">
        <f t="shared" si="6"/>
        <v>2520216973.48</v>
      </c>
      <c r="R53" s="12"/>
      <c r="S53" s="130"/>
      <c r="Y53" s="130"/>
      <c r="Z53" s="130"/>
      <c r="AA53" s="130"/>
      <c r="AB53" s="130"/>
      <c r="AC53" s="130"/>
      <c r="AD53" s="130"/>
      <c r="AE53" s="130"/>
      <c r="AF53" s="130"/>
      <c r="AG53" s="130"/>
    </row>
    <row r="54" spans="1:40" x14ac:dyDescent="0.25">
      <c r="A54" s="12"/>
      <c r="B54" s="27" t="s">
        <v>85</v>
      </c>
      <c r="C54" s="304">
        <v>17088768887.999998</v>
      </c>
      <c r="D54" s="304">
        <v>8273182659</v>
      </c>
      <c r="E54" s="304">
        <v>27329853.84</v>
      </c>
      <c r="F54" s="304">
        <v>1910416351.8300002</v>
      </c>
      <c r="G54" s="304">
        <v>1816869496.72</v>
      </c>
      <c r="H54" s="304">
        <v>642108273.6400001</v>
      </c>
      <c r="I54" s="304">
        <v>1683322434.46</v>
      </c>
      <c r="J54" s="304">
        <v>104402021.27000001</v>
      </c>
      <c r="K54" s="304">
        <v>112396407.58000001</v>
      </c>
      <c r="L54" s="304">
        <v>81169456.549999997</v>
      </c>
      <c r="M54" s="304">
        <v>171302535.09</v>
      </c>
      <c r="N54" s="304">
        <v>198725038.84</v>
      </c>
      <c r="O54" s="304">
        <v>261416119.57999998</v>
      </c>
      <c r="P54" s="304">
        <v>703342054.13</v>
      </c>
      <c r="Q54" s="294">
        <f t="shared" si="6"/>
        <v>7712800043.5300016</v>
      </c>
      <c r="R54" s="12"/>
      <c r="S54" s="130"/>
      <c r="Y54" s="130"/>
      <c r="Z54" s="130"/>
      <c r="AA54" s="130"/>
      <c r="AB54" s="130"/>
      <c r="AC54" s="130"/>
      <c r="AD54" s="130"/>
      <c r="AE54" s="130"/>
      <c r="AF54" s="130"/>
      <c r="AG54" s="130"/>
    </row>
    <row r="55" spans="1:40" x14ac:dyDescent="0.25">
      <c r="A55" s="12"/>
      <c r="B55" s="27" t="s">
        <v>155</v>
      </c>
      <c r="C55" s="23">
        <v>0</v>
      </c>
      <c r="D55" s="23">
        <v>0</v>
      </c>
      <c r="E55" s="23">
        <v>0</v>
      </c>
      <c r="F55" s="23">
        <v>0</v>
      </c>
      <c r="G55" s="23">
        <v>0</v>
      </c>
      <c r="H55" s="23">
        <v>0</v>
      </c>
      <c r="I55" s="23">
        <v>0</v>
      </c>
      <c r="J55" s="23">
        <v>0</v>
      </c>
      <c r="K55" s="23">
        <v>0</v>
      </c>
      <c r="L55" s="23">
        <v>0</v>
      </c>
      <c r="M55" s="23">
        <v>0</v>
      </c>
      <c r="N55" s="23">
        <v>0</v>
      </c>
      <c r="O55" s="23">
        <v>0</v>
      </c>
      <c r="P55" s="23">
        <v>0</v>
      </c>
      <c r="Q55" s="294">
        <f t="shared" si="6"/>
        <v>0</v>
      </c>
      <c r="R55" s="12"/>
      <c r="S55" s="130"/>
      <c r="Y55" s="130"/>
      <c r="Z55" s="130"/>
      <c r="AA55" s="130"/>
      <c r="AB55" s="130"/>
      <c r="AC55" s="130"/>
      <c r="AD55" s="130"/>
      <c r="AE55" s="130"/>
    </row>
    <row r="56" spans="1:40" x14ac:dyDescent="0.25">
      <c r="A56" s="12"/>
      <c r="B56" s="27" t="s">
        <v>87</v>
      </c>
      <c r="C56" s="23">
        <v>0</v>
      </c>
      <c r="D56" s="23">
        <v>0</v>
      </c>
      <c r="E56" s="23">
        <v>0</v>
      </c>
      <c r="F56" s="23">
        <v>0</v>
      </c>
      <c r="G56" s="23">
        <v>0</v>
      </c>
      <c r="H56" s="23">
        <v>0</v>
      </c>
      <c r="I56" s="23">
        <v>0</v>
      </c>
      <c r="J56" s="23">
        <v>0</v>
      </c>
      <c r="K56" s="23">
        <v>0</v>
      </c>
      <c r="L56" s="23">
        <v>0</v>
      </c>
      <c r="M56" s="23">
        <v>0</v>
      </c>
      <c r="N56" s="23">
        <v>0</v>
      </c>
      <c r="O56" s="23">
        <v>0</v>
      </c>
      <c r="P56" s="23">
        <v>0</v>
      </c>
      <c r="Q56" s="294">
        <f t="shared" si="6"/>
        <v>0</v>
      </c>
      <c r="R56" s="12"/>
      <c r="S56" s="130"/>
      <c r="Y56" s="130"/>
      <c r="Z56" s="130"/>
      <c r="AA56" s="130"/>
      <c r="AB56" s="130"/>
      <c r="AC56" s="130"/>
      <c r="AD56" s="130"/>
      <c r="AE56" s="130"/>
    </row>
    <row r="57" spans="1:40" x14ac:dyDescent="0.25">
      <c r="A57" s="12"/>
      <c r="B57" s="27" t="s">
        <v>97</v>
      </c>
      <c r="C57" s="23">
        <v>0</v>
      </c>
      <c r="D57" s="23">
        <v>0</v>
      </c>
      <c r="E57" s="23">
        <v>0</v>
      </c>
      <c r="F57" s="23">
        <v>0</v>
      </c>
      <c r="G57" s="23">
        <v>0</v>
      </c>
      <c r="H57" s="23">
        <v>0</v>
      </c>
      <c r="I57" s="23">
        <v>0</v>
      </c>
      <c r="J57" s="23">
        <v>0</v>
      </c>
      <c r="K57" s="23">
        <v>0</v>
      </c>
      <c r="L57" s="23">
        <v>0</v>
      </c>
      <c r="M57" s="23">
        <v>0</v>
      </c>
      <c r="N57" s="23">
        <v>0</v>
      </c>
      <c r="O57" s="23">
        <v>0</v>
      </c>
      <c r="P57" s="23">
        <v>0</v>
      </c>
      <c r="Q57" s="294">
        <f t="shared" si="6"/>
        <v>0</v>
      </c>
      <c r="R57" s="12"/>
      <c r="S57" s="130"/>
      <c r="Y57" s="130"/>
      <c r="Z57" s="130"/>
      <c r="AA57" s="130"/>
      <c r="AB57" s="130"/>
      <c r="AC57" s="130"/>
      <c r="AD57" s="130"/>
      <c r="AE57" s="130"/>
    </row>
    <row r="58" spans="1:40" x14ac:dyDescent="0.25">
      <c r="A58" s="12"/>
      <c r="B58" s="27" t="s">
        <v>88</v>
      </c>
      <c r="C58" s="23">
        <v>0</v>
      </c>
      <c r="D58" s="304">
        <v>2400000</v>
      </c>
      <c r="E58" s="23">
        <v>0</v>
      </c>
      <c r="F58" s="23">
        <v>0</v>
      </c>
      <c r="G58" s="23">
        <v>0</v>
      </c>
      <c r="H58" s="23">
        <v>0</v>
      </c>
      <c r="I58" s="23">
        <v>0</v>
      </c>
      <c r="J58" s="23">
        <v>0</v>
      </c>
      <c r="K58" s="23">
        <v>0</v>
      </c>
      <c r="L58" s="23">
        <v>0</v>
      </c>
      <c r="M58" s="23">
        <v>0</v>
      </c>
      <c r="N58" s="23">
        <v>0</v>
      </c>
      <c r="O58" s="23">
        <v>0</v>
      </c>
      <c r="P58" s="304">
        <v>1082456.76</v>
      </c>
      <c r="Q58" s="294">
        <f t="shared" si="6"/>
        <v>1082456.76</v>
      </c>
      <c r="R58" s="12"/>
      <c r="S58" s="130"/>
      <c r="Y58" s="130"/>
      <c r="Z58" s="130"/>
      <c r="AA58" s="130"/>
      <c r="AB58" s="130"/>
      <c r="AC58" s="130"/>
      <c r="AD58" s="130"/>
      <c r="AE58" s="130"/>
    </row>
    <row r="59" spans="1:40" x14ac:dyDescent="0.25">
      <c r="A59" s="12"/>
      <c r="B59" s="27" t="s">
        <v>89</v>
      </c>
      <c r="C59" s="23">
        <v>0</v>
      </c>
      <c r="D59" s="23">
        <v>0</v>
      </c>
      <c r="E59" s="23">
        <v>0</v>
      </c>
      <c r="F59" s="23">
        <v>0</v>
      </c>
      <c r="G59" s="23">
        <v>0</v>
      </c>
      <c r="H59" s="23">
        <v>0</v>
      </c>
      <c r="I59" s="23">
        <v>0</v>
      </c>
      <c r="J59" s="23">
        <v>0</v>
      </c>
      <c r="K59" s="23">
        <v>0</v>
      </c>
      <c r="L59" s="23">
        <v>0</v>
      </c>
      <c r="M59" s="23">
        <v>0</v>
      </c>
      <c r="N59" s="23">
        <v>0</v>
      </c>
      <c r="O59" s="23">
        <v>0</v>
      </c>
      <c r="P59" s="23">
        <v>0</v>
      </c>
      <c r="Q59" s="294">
        <f t="shared" si="6"/>
        <v>0</v>
      </c>
      <c r="R59" s="12"/>
      <c r="S59" s="130"/>
      <c r="Y59" s="130"/>
      <c r="Z59" s="130"/>
      <c r="AA59" s="130"/>
      <c r="AB59" s="130"/>
      <c r="AC59" s="130"/>
      <c r="AD59" s="130"/>
      <c r="AE59" s="130"/>
      <c r="AF59" s="130"/>
      <c r="AG59" s="130"/>
      <c r="AH59" s="130"/>
      <c r="AI59" s="130"/>
      <c r="AJ59" s="130"/>
      <c r="AK59" s="130"/>
      <c r="AL59" s="130"/>
      <c r="AM59" s="130"/>
      <c r="AN59" s="130"/>
    </row>
    <row r="60" spans="1:40" x14ac:dyDescent="0.25">
      <c r="A60" s="12"/>
      <c r="B60" s="27" t="s">
        <v>98</v>
      </c>
      <c r="C60" s="23">
        <v>0</v>
      </c>
      <c r="D60" s="304">
        <v>4000000</v>
      </c>
      <c r="E60" s="23">
        <v>0</v>
      </c>
      <c r="F60" s="23">
        <v>0</v>
      </c>
      <c r="G60" s="23">
        <v>0</v>
      </c>
      <c r="H60" s="23">
        <v>0</v>
      </c>
      <c r="I60" s="23">
        <v>0</v>
      </c>
      <c r="J60" s="23">
        <v>0</v>
      </c>
      <c r="K60" s="23">
        <v>0</v>
      </c>
      <c r="L60" s="23">
        <v>0</v>
      </c>
      <c r="M60" s="23">
        <v>0</v>
      </c>
      <c r="N60" s="23">
        <v>0</v>
      </c>
      <c r="O60" s="23">
        <v>0</v>
      </c>
      <c r="P60" s="304">
        <v>1117943.1299999999</v>
      </c>
      <c r="Q60" s="294">
        <f t="shared" si="6"/>
        <v>1117943.1299999999</v>
      </c>
      <c r="R60" s="12"/>
      <c r="S60" s="130"/>
      <c r="Y60" s="130"/>
      <c r="Z60" s="130"/>
      <c r="AA60" s="130"/>
      <c r="AB60" s="130"/>
      <c r="AC60" s="130"/>
      <c r="AD60" s="130"/>
      <c r="AE60" s="130"/>
      <c r="AF60" s="130"/>
      <c r="AG60" s="130"/>
    </row>
    <row r="61" spans="1:40" x14ac:dyDescent="0.25">
      <c r="A61" s="12"/>
      <c r="B61" s="27" t="s">
        <v>112</v>
      </c>
      <c r="C61" s="304">
        <v>300000000</v>
      </c>
      <c r="D61" s="304">
        <v>300000000</v>
      </c>
      <c r="E61" s="304">
        <v>2813580</v>
      </c>
      <c r="F61" s="304">
        <v>24977401.02</v>
      </c>
      <c r="G61" s="304">
        <v>112797987.37</v>
      </c>
      <c r="H61" s="304">
        <v>44493781.409999996</v>
      </c>
      <c r="I61" s="304">
        <v>63917636.530000001</v>
      </c>
      <c r="J61" s="304">
        <v>15459147.82</v>
      </c>
      <c r="K61" s="304">
        <v>9221722</v>
      </c>
      <c r="L61" s="23">
        <v>0</v>
      </c>
      <c r="M61" s="304">
        <v>14274763.380000001</v>
      </c>
      <c r="N61" s="304">
        <v>262652.5</v>
      </c>
      <c r="O61" s="304">
        <v>924008.9</v>
      </c>
      <c r="P61" s="304">
        <v>9925633.8100000005</v>
      </c>
      <c r="Q61" s="294">
        <f t="shared" si="6"/>
        <v>299068314.73999995</v>
      </c>
      <c r="R61" s="12"/>
      <c r="S61" s="130"/>
      <c r="Y61" s="130"/>
      <c r="Z61" s="130"/>
      <c r="AA61" s="130"/>
      <c r="AB61" s="130"/>
      <c r="AC61" s="130"/>
      <c r="AD61" s="130"/>
      <c r="AE61" s="130"/>
      <c r="AF61" s="130"/>
      <c r="AG61" s="130"/>
    </row>
    <row r="62" spans="1:40" x14ac:dyDescent="0.25">
      <c r="A62" s="12"/>
      <c r="B62" s="27" t="s">
        <v>93</v>
      </c>
      <c r="C62" s="304">
        <v>35000000</v>
      </c>
      <c r="D62" s="304">
        <v>35000000</v>
      </c>
      <c r="E62" s="304">
        <v>701280.51</v>
      </c>
      <c r="F62" s="304">
        <v>30087259.75</v>
      </c>
      <c r="G62" s="304">
        <v>3291264.29</v>
      </c>
      <c r="H62" s="304">
        <v>757397.17999999993</v>
      </c>
      <c r="I62" s="23">
        <v>0</v>
      </c>
      <c r="J62" s="23">
        <v>0</v>
      </c>
      <c r="K62" s="23">
        <v>0</v>
      </c>
      <c r="L62" s="23">
        <v>0</v>
      </c>
      <c r="M62" s="23">
        <v>0</v>
      </c>
      <c r="N62" s="304">
        <v>20000</v>
      </c>
      <c r="O62" s="304">
        <v>139261.57999999999</v>
      </c>
      <c r="P62" s="23">
        <v>0</v>
      </c>
      <c r="Q62" s="294">
        <f t="shared" si="6"/>
        <v>34996463.310000002</v>
      </c>
      <c r="R62" s="12"/>
      <c r="S62" s="130"/>
      <c r="Y62" s="130"/>
      <c r="Z62" s="130"/>
      <c r="AA62" s="130"/>
      <c r="AB62" s="130"/>
      <c r="AC62" s="130"/>
      <c r="AD62" s="130"/>
      <c r="AE62" s="130"/>
      <c r="AF62" s="130"/>
      <c r="AG62" s="130"/>
    </row>
    <row r="63" spans="1:40" x14ac:dyDescent="0.25">
      <c r="A63" s="12"/>
      <c r="B63" s="27" t="s">
        <v>44</v>
      </c>
      <c r="C63" s="304">
        <v>1188000000</v>
      </c>
      <c r="D63" s="304">
        <v>1188000000</v>
      </c>
      <c r="E63" s="304">
        <v>300000000</v>
      </c>
      <c r="F63" s="304">
        <v>450000000</v>
      </c>
      <c r="G63" s="304">
        <v>438000000</v>
      </c>
      <c r="H63" s="23">
        <v>0</v>
      </c>
      <c r="I63" s="23">
        <v>0</v>
      </c>
      <c r="J63" s="23">
        <v>0</v>
      </c>
      <c r="K63" s="23">
        <v>0</v>
      </c>
      <c r="L63" s="23">
        <v>0</v>
      </c>
      <c r="M63" s="23">
        <v>0</v>
      </c>
      <c r="N63" s="23">
        <v>0</v>
      </c>
      <c r="O63" s="23">
        <v>0</v>
      </c>
      <c r="P63" s="23">
        <v>0</v>
      </c>
      <c r="Q63" s="294">
        <f t="shared" si="6"/>
        <v>1188000000</v>
      </c>
      <c r="S63" s="130"/>
      <c r="Y63" s="130"/>
      <c r="Z63" s="130"/>
      <c r="AA63" s="130"/>
      <c r="AB63" s="130"/>
      <c r="AC63" s="130"/>
      <c r="AD63" s="130"/>
      <c r="AE63" s="130"/>
      <c r="AF63" s="130"/>
      <c r="AG63" s="130"/>
    </row>
    <row r="64" spans="1:40" x14ac:dyDescent="0.25">
      <c r="B64" s="27" t="s">
        <v>101</v>
      </c>
      <c r="C64" s="304">
        <v>95981288995</v>
      </c>
      <c r="D64" s="304">
        <v>114381493575</v>
      </c>
      <c r="E64" s="304">
        <v>3934248516.96</v>
      </c>
      <c r="F64" s="304">
        <v>2099880587.7999997</v>
      </c>
      <c r="G64" s="304">
        <v>12741066357.83</v>
      </c>
      <c r="H64" s="304">
        <v>42310094021.050003</v>
      </c>
      <c r="I64" s="304">
        <v>4941500441.3800001</v>
      </c>
      <c r="J64" s="304">
        <v>3220609072.9200001</v>
      </c>
      <c r="K64" s="304">
        <v>4174635464.9499998</v>
      </c>
      <c r="L64" s="304">
        <v>2403562026.1799998</v>
      </c>
      <c r="M64" s="304">
        <v>3462679831.0700002</v>
      </c>
      <c r="N64" s="304">
        <v>3394813567.0800004</v>
      </c>
      <c r="O64" s="304">
        <v>4579263398.5200005</v>
      </c>
      <c r="P64" s="304">
        <v>16492018279.190001</v>
      </c>
      <c r="Q64" s="294">
        <f t="shared" si="6"/>
        <v>103754371564.93001</v>
      </c>
      <c r="R64" s="11"/>
      <c r="S64" s="130"/>
      <c r="Y64" s="130"/>
      <c r="Z64" s="130"/>
      <c r="AA64" s="130"/>
      <c r="AB64" s="130"/>
      <c r="AC64" s="130"/>
      <c r="AD64" s="130"/>
      <c r="AE64" s="130"/>
      <c r="AF64" s="130"/>
      <c r="AG64" s="130"/>
    </row>
    <row r="65" spans="2:33" x14ac:dyDescent="0.25">
      <c r="B65" s="27" t="s">
        <v>95</v>
      </c>
      <c r="C65" s="305">
        <v>32552852341</v>
      </c>
      <c r="D65" s="305">
        <v>25122852341</v>
      </c>
      <c r="E65" s="304">
        <v>1430263880.3399999</v>
      </c>
      <c r="F65" s="304">
        <v>3959148104.1999998</v>
      </c>
      <c r="G65" s="304">
        <v>2115184021.4200001</v>
      </c>
      <c r="H65" s="304">
        <v>1415952354.5999999</v>
      </c>
      <c r="I65" s="304">
        <v>1474853476.98</v>
      </c>
      <c r="J65" s="304">
        <v>1430619168.5599999</v>
      </c>
      <c r="K65" s="304">
        <v>1519525533.1400001</v>
      </c>
      <c r="L65" s="304">
        <v>1462879556.8</v>
      </c>
      <c r="M65" s="304">
        <v>2198342156.3099999</v>
      </c>
      <c r="N65" s="304">
        <v>2192077143.8200002</v>
      </c>
      <c r="O65" s="304">
        <v>2198999301.9099998</v>
      </c>
      <c r="P65" s="304">
        <v>441994194.69</v>
      </c>
      <c r="Q65" s="294">
        <f t="shared" si="6"/>
        <v>21839838892.769993</v>
      </c>
      <c r="R65" s="123"/>
      <c r="S65" s="130"/>
      <c r="Y65" s="130"/>
      <c r="Z65" s="130"/>
      <c r="AA65" s="130"/>
      <c r="AB65" s="130"/>
      <c r="AC65" s="130"/>
      <c r="AD65" s="130"/>
      <c r="AE65" s="130"/>
      <c r="AF65" s="130"/>
      <c r="AG65" s="130"/>
    </row>
    <row r="66" spans="2:33" x14ac:dyDescent="0.25">
      <c r="B66" s="170" t="s">
        <v>132</v>
      </c>
      <c r="C66" s="295">
        <f t="shared" ref="C66:M66" si="7">SUM(C47:C65)</f>
        <v>156354685798</v>
      </c>
      <c r="D66" s="295">
        <f t="shared" si="7"/>
        <v>156354685798</v>
      </c>
      <c r="E66" s="296">
        <f t="shared" si="7"/>
        <v>5863404136.3000002</v>
      </c>
      <c r="F66" s="296">
        <f t="shared" si="7"/>
        <v>9232534887.0900002</v>
      </c>
      <c r="G66" s="296">
        <f t="shared" si="7"/>
        <v>18155284587.049999</v>
      </c>
      <c r="H66" s="296">
        <f t="shared" si="7"/>
        <v>45424636216.470001</v>
      </c>
      <c r="I66" s="296">
        <f t="shared" si="7"/>
        <v>8514031530.3099995</v>
      </c>
      <c r="J66" s="296">
        <f t="shared" si="7"/>
        <v>4966178609.8999996</v>
      </c>
      <c r="K66" s="296">
        <f t="shared" si="7"/>
        <v>6696401436.6800003</v>
      </c>
      <c r="L66" s="296">
        <f t="shared" si="7"/>
        <v>4158555302.8800001</v>
      </c>
      <c r="M66" s="296">
        <f t="shared" si="7"/>
        <v>6255664392.3999996</v>
      </c>
      <c r="N66" s="296">
        <f>SUM(N47:N65)</f>
        <v>6311008883.3900003</v>
      </c>
      <c r="O66" s="296">
        <f>SUM(O47:O65)</f>
        <v>7727434278.4500008</v>
      </c>
      <c r="P66" s="296">
        <f>SUM(P47:P65)</f>
        <v>18370120133.489998</v>
      </c>
      <c r="Q66" s="296">
        <f>E66+F66+G66+H66+I66+J66+K66+L66+M66+O66+N66+P66</f>
        <v>141675254394.40997</v>
      </c>
      <c r="S66" s="130"/>
      <c r="Y66" s="130"/>
      <c r="Z66" s="130"/>
      <c r="AA66" s="130"/>
      <c r="AB66" s="130"/>
      <c r="AC66" s="130"/>
      <c r="AD66" s="130"/>
      <c r="AE66" s="130"/>
      <c r="AF66" s="130"/>
      <c r="AG66" s="130"/>
    </row>
    <row r="67" spans="2:33" x14ac:dyDescent="0.25">
      <c r="B67" s="27"/>
      <c r="C67" s="23"/>
      <c r="D67" s="23"/>
      <c r="E67" s="139"/>
      <c r="F67" s="139"/>
      <c r="G67" s="139"/>
      <c r="H67" s="139"/>
      <c r="I67" s="139"/>
      <c r="J67" s="139"/>
      <c r="K67" s="139"/>
      <c r="L67" s="139"/>
      <c r="M67" s="139"/>
      <c r="N67" s="139"/>
      <c r="O67" s="139"/>
      <c r="P67" s="139"/>
      <c r="Q67" s="139"/>
      <c r="Y67" s="130"/>
      <c r="Z67" s="130"/>
      <c r="AA67" s="130"/>
      <c r="AB67" s="130"/>
      <c r="AC67" s="130"/>
      <c r="AD67" s="130"/>
      <c r="AE67" s="130"/>
    </row>
    <row r="68" spans="2:33" x14ac:dyDescent="0.25">
      <c r="B68" s="170" t="s">
        <v>140</v>
      </c>
      <c r="C68" s="295">
        <f t="shared" ref="C68:P68" si="8">C44+C66</f>
        <v>921810546351</v>
      </c>
      <c r="D68" s="295">
        <f t="shared" si="8"/>
        <v>933795494027.67993</v>
      </c>
      <c r="E68" s="313">
        <f t="shared" si="8"/>
        <v>53915169610.299995</v>
      </c>
      <c r="F68" s="313">
        <f t="shared" si="8"/>
        <v>67864160807.869995</v>
      </c>
      <c r="G68" s="313">
        <f t="shared" si="8"/>
        <v>81590660372.650024</v>
      </c>
      <c r="H68" s="313">
        <f t="shared" si="8"/>
        <v>98839458485.350021</v>
      </c>
      <c r="I68" s="313">
        <f t="shared" si="8"/>
        <v>65189465762.860001</v>
      </c>
      <c r="J68" s="313">
        <f t="shared" si="8"/>
        <v>77927954798.469971</v>
      </c>
      <c r="K68" s="313">
        <f t="shared" si="8"/>
        <v>62682211590.050003</v>
      </c>
      <c r="L68" s="313">
        <f t="shared" si="8"/>
        <v>65411016590.759987</v>
      </c>
      <c r="M68" s="313">
        <f t="shared" si="8"/>
        <v>56781948450.060013</v>
      </c>
      <c r="N68" s="313">
        <f t="shared" si="8"/>
        <v>62995962553.699997</v>
      </c>
      <c r="O68" s="313">
        <f t="shared" si="8"/>
        <v>73966517862.689987</v>
      </c>
      <c r="P68" s="313">
        <f t="shared" si="8"/>
        <v>118777836278.78</v>
      </c>
      <c r="Q68" s="313">
        <f>E68+F68+G68+H68+I68+J68+K68+L68+M68+O68+N68+P68</f>
        <v>885942363163.53992</v>
      </c>
      <c r="R68" s="7"/>
      <c r="S68" s="130"/>
      <c r="Y68" s="130"/>
      <c r="Z68" s="130"/>
      <c r="AA68" s="130"/>
      <c r="AB68" s="130"/>
      <c r="AC68" s="130"/>
      <c r="AD68" s="130"/>
      <c r="AE68" s="130"/>
    </row>
    <row r="69" spans="2:33" ht="36" x14ac:dyDescent="0.25">
      <c r="B69" s="171" t="s">
        <v>158</v>
      </c>
      <c r="C69" s="118"/>
      <c r="D69" s="137"/>
      <c r="E69" s="11"/>
      <c r="F69" s="11"/>
      <c r="G69" s="11"/>
      <c r="H69" s="11"/>
      <c r="I69" s="11"/>
      <c r="J69" s="11"/>
      <c r="K69" s="11"/>
      <c r="L69" s="11"/>
      <c r="M69" s="11"/>
      <c r="N69" s="11"/>
      <c r="O69" s="11"/>
      <c r="P69" s="11"/>
      <c r="Q69" s="11"/>
      <c r="R69" s="11"/>
      <c r="AE69" s="130"/>
    </row>
    <row r="70" spans="2:33" x14ac:dyDescent="0.25">
      <c r="B70" s="128"/>
      <c r="C70" s="22"/>
      <c r="D70" s="22"/>
      <c r="E70" s="133"/>
      <c r="F70" s="133"/>
      <c r="G70" s="133"/>
      <c r="H70" s="133"/>
      <c r="I70" s="133"/>
      <c r="J70" s="133"/>
      <c r="K70" s="133"/>
      <c r="L70" s="133"/>
      <c r="M70" s="133"/>
      <c r="N70" s="133"/>
      <c r="O70" s="133"/>
      <c r="P70" s="133"/>
      <c r="Q70" s="133"/>
    </row>
    <row r="71" spans="2:33" x14ac:dyDescent="0.25">
      <c r="B71" s="13"/>
      <c r="C71" s="22"/>
      <c r="D71" s="22"/>
      <c r="E71" s="133"/>
      <c r="F71" s="133"/>
      <c r="G71" s="133"/>
      <c r="H71" s="133"/>
      <c r="I71" s="133"/>
      <c r="J71" s="133"/>
      <c r="K71" s="133"/>
      <c r="L71" s="133"/>
      <c r="M71" s="133"/>
      <c r="N71" s="133"/>
      <c r="O71" s="133"/>
      <c r="P71" s="133"/>
      <c r="Q71" s="134"/>
    </row>
    <row r="72" spans="2:33" ht="22.5" customHeight="1" x14ac:dyDescent="0.25">
      <c r="E72" s="135"/>
      <c r="F72" s="135"/>
      <c r="G72" s="135"/>
      <c r="H72" s="135"/>
      <c r="I72" s="135"/>
      <c r="J72" s="135"/>
      <c r="K72" s="135"/>
      <c r="L72" s="135"/>
      <c r="M72" s="135"/>
      <c r="N72" s="135"/>
      <c r="O72" s="135"/>
      <c r="P72" s="135"/>
      <c r="Q72" s="135"/>
    </row>
    <row r="73" spans="2:33" x14ac:dyDescent="0.25">
      <c r="E73" s="135"/>
      <c r="F73" s="135"/>
      <c r="G73" s="135"/>
      <c r="H73" s="135"/>
      <c r="I73" s="135"/>
      <c r="J73" s="135"/>
      <c r="K73" s="135"/>
      <c r="L73" s="135"/>
      <c r="M73" s="135"/>
      <c r="N73" s="135"/>
      <c r="O73" s="135"/>
      <c r="P73" s="135"/>
      <c r="Q73" s="135"/>
    </row>
    <row r="74" spans="2:33" x14ac:dyDescent="0.25">
      <c r="E74" s="135"/>
      <c r="F74" s="135"/>
      <c r="G74" s="135"/>
      <c r="H74" s="135"/>
      <c r="I74" s="135"/>
      <c r="J74" s="135"/>
      <c r="K74" s="135"/>
      <c r="L74" s="135"/>
      <c r="M74" s="135"/>
      <c r="N74" s="135"/>
      <c r="O74" s="135"/>
      <c r="P74" s="135"/>
      <c r="Q74" s="135"/>
    </row>
    <row r="75" spans="2:33" x14ac:dyDescent="0.25">
      <c r="E75" s="16"/>
      <c r="F75" s="16"/>
      <c r="G75" s="16"/>
      <c r="H75" s="16"/>
      <c r="I75" s="16"/>
      <c r="J75" s="16"/>
      <c r="K75" s="16"/>
      <c r="L75" s="16"/>
      <c r="M75" s="16"/>
      <c r="N75" s="16"/>
      <c r="O75" s="16"/>
      <c r="P75" s="16"/>
      <c r="Q75" s="5"/>
    </row>
    <row r="76" spans="2:33" x14ac:dyDescent="0.25">
      <c r="E76" s="16"/>
      <c r="F76" s="16"/>
      <c r="G76" s="16"/>
      <c r="H76" s="16"/>
      <c r="I76" s="16"/>
      <c r="J76" s="16"/>
      <c r="K76" s="16"/>
      <c r="L76" s="16"/>
      <c r="M76" s="16"/>
      <c r="N76" s="16"/>
      <c r="O76" s="16"/>
      <c r="P76" s="16"/>
      <c r="Q76" s="5"/>
    </row>
    <row r="77" spans="2:33" x14ac:dyDescent="0.25">
      <c r="E77"/>
      <c r="F77" s="16"/>
      <c r="Q77" s="5"/>
    </row>
    <row r="78" spans="2:33" x14ac:dyDescent="0.25">
      <c r="E78" s="131"/>
      <c r="F78" s="131"/>
      <c r="G78" s="131"/>
      <c r="H78" s="131"/>
      <c r="I78" s="131"/>
      <c r="J78" s="131"/>
      <c r="K78" s="131"/>
      <c r="L78" s="131"/>
      <c r="M78" s="131"/>
      <c r="N78" s="131"/>
      <c r="O78" s="131"/>
      <c r="P78" s="131"/>
      <c r="Q78" s="131"/>
      <c r="R78" s="30"/>
    </row>
    <row r="79" spans="2:33" x14ac:dyDescent="0.25">
      <c r="E79" s="131"/>
      <c r="F79" s="131"/>
      <c r="G79" s="131"/>
      <c r="H79" s="131"/>
      <c r="I79" s="131"/>
      <c r="J79" s="131"/>
      <c r="K79" s="131"/>
      <c r="L79" s="131"/>
      <c r="M79" s="131"/>
      <c r="N79" s="131"/>
      <c r="O79" s="131"/>
      <c r="P79" s="131"/>
      <c r="Q79" s="131"/>
    </row>
    <row r="80" spans="2:33"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6"/>
      <c r="Q84" s="5"/>
    </row>
    <row r="85" spans="5:17" x14ac:dyDescent="0.25">
      <c r="E85"/>
      <c r="F85" s="16"/>
      <c r="Q85" s="5"/>
    </row>
    <row r="86" spans="5:17" x14ac:dyDescent="0.25">
      <c r="E86"/>
      <c r="F86" s="16"/>
      <c r="Q86" s="5"/>
    </row>
    <row r="87" spans="5:17" x14ac:dyDescent="0.25">
      <c r="E87" s="131"/>
      <c r="F87" s="131"/>
      <c r="G87" s="131"/>
      <c r="H87" s="131"/>
      <c r="I87" s="131"/>
      <c r="J87" s="131"/>
      <c r="K87" s="131"/>
      <c r="L87" s="131"/>
      <c r="M87" s="131"/>
      <c r="N87" s="131"/>
      <c r="O87" s="131"/>
      <c r="P87" s="131"/>
      <c r="Q87" s="131"/>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c r="R100" s="131"/>
    </row>
    <row r="101" spans="5:18" x14ac:dyDescent="0.25">
      <c r="E101" s="131"/>
      <c r="F101" s="131"/>
      <c r="G101" s="131"/>
      <c r="H101" s="131"/>
      <c r="I101" s="131"/>
      <c r="J101" s="131"/>
      <c r="K101" s="131"/>
      <c r="L101" s="131"/>
      <c r="M101" s="131"/>
      <c r="N101" s="131"/>
      <c r="O101" s="131"/>
      <c r="P101" s="131"/>
      <c r="Q101" s="131"/>
    </row>
    <row r="102" spans="5:18" x14ac:dyDescent="0.25">
      <c r="E102" s="131"/>
      <c r="F102" s="131"/>
      <c r="G102" s="131"/>
      <c r="H102" s="131"/>
      <c r="I102" s="131"/>
      <c r="J102" s="131"/>
      <c r="K102" s="131"/>
      <c r="L102" s="131"/>
      <c r="M102" s="131"/>
      <c r="N102" s="131"/>
      <c r="O102" s="131"/>
      <c r="P102" s="131"/>
      <c r="Q102" s="131"/>
    </row>
    <row r="103" spans="5:18" x14ac:dyDescent="0.25">
      <c r="E103" s="131"/>
      <c r="Q103" s="5"/>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sheetData>
  <mergeCells count="8">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P13" formulaRange="1"/>
    <ignoredError sqref="Q13" formula="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2:AJ112"/>
  <sheetViews>
    <sheetView showGridLines="0" zoomScale="88" zoomScaleNormal="88" workbookViewId="0">
      <selection activeCell="Q64" sqref="Q64"/>
    </sheetView>
  </sheetViews>
  <sheetFormatPr defaultColWidth="15.140625" defaultRowHeight="15" x14ac:dyDescent="0.25"/>
  <cols>
    <col min="1" max="1" width="5" customWidth="1"/>
    <col min="2" max="2" width="65.42578125" customWidth="1"/>
    <col min="3" max="4" width="15.85546875" style="16" customWidth="1"/>
    <col min="5" max="16" width="13.7109375" style="5" customWidth="1"/>
    <col min="17" max="17" width="13.7109375" style="16" customWidth="1"/>
    <col min="18" max="18" width="20" bestFit="1" customWidth="1"/>
    <col min="19" max="19" width="20.42578125" bestFit="1" customWidth="1"/>
  </cols>
  <sheetData>
    <row r="2" spans="1:36" ht="28.5" x14ac:dyDescent="0.25">
      <c r="B2" s="341" t="s">
        <v>0</v>
      </c>
      <c r="C2" s="342"/>
      <c r="D2" s="342"/>
      <c r="E2" s="342"/>
      <c r="F2" s="342"/>
      <c r="G2" s="342"/>
      <c r="H2" s="342"/>
      <c r="I2" s="342"/>
      <c r="J2" s="342"/>
      <c r="K2" s="342"/>
      <c r="L2" s="342"/>
      <c r="M2" s="342"/>
      <c r="N2" s="342"/>
      <c r="O2" s="342"/>
      <c r="P2" s="342"/>
      <c r="Q2" s="342"/>
      <c r="R2" s="1"/>
      <c r="S2" s="132"/>
      <c r="T2" s="1"/>
      <c r="U2" s="1"/>
      <c r="V2" s="1"/>
      <c r="W2" s="1"/>
    </row>
    <row r="3" spans="1:36" ht="24" customHeight="1" x14ac:dyDescent="0.25">
      <c r="A3" s="2"/>
      <c r="B3" s="343" t="s">
        <v>1</v>
      </c>
      <c r="C3" s="344"/>
      <c r="D3" s="344"/>
      <c r="E3" s="344"/>
      <c r="F3" s="344"/>
      <c r="G3" s="344"/>
      <c r="H3" s="344"/>
      <c r="I3" s="344"/>
      <c r="J3" s="344"/>
      <c r="K3" s="344"/>
      <c r="L3" s="344"/>
      <c r="M3" s="344"/>
      <c r="N3" s="344"/>
      <c r="O3" s="344"/>
      <c r="P3" s="344"/>
      <c r="Q3" s="344"/>
      <c r="R3" s="3"/>
      <c r="S3" s="3"/>
      <c r="T3" s="3"/>
      <c r="U3" s="3"/>
      <c r="V3" s="3"/>
      <c r="W3" s="3"/>
    </row>
    <row r="4" spans="1:36" ht="16.5" customHeight="1" x14ac:dyDescent="0.25">
      <c r="A4" s="2"/>
      <c r="B4" s="345" t="s">
        <v>2</v>
      </c>
      <c r="C4" s="346"/>
      <c r="D4" s="346"/>
      <c r="E4" s="346"/>
      <c r="F4" s="346"/>
      <c r="G4" s="346"/>
      <c r="H4" s="346"/>
      <c r="I4" s="346"/>
      <c r="J4" s="346"/>
      <c r="K4" s="346"/>
      <c r="L4" s="346"/>
      <c r="M4" s="346"/>
      <c r="N4" s="346"/>
      <c r="O4" s="346"/>
      <c r="P4" s="346"/>
      <c r="Q4" s="346"/>
      <c r="R4" s="3"/>
      <c r="S4" s="3"/>
      <c r="T4" s="3"/>
      <c r="U4" s="3"/>
      <c r="V4" s="3"/>
      <c r="W4" s="3"/>
    </row>
    <row r="5" spans="1:36" ht="15" customHeight="1" x14ac:dyDescent="0.25">
      <c r="A5" s="2"/>
      <c r="B5" s="347" t="s">
        <v>3</v>
      </c>
      <c r="C5" s="348"/>
      <c r="D5" s="348"/>
      <c r="E5" s="348"/>
      <c r="F5" s="348"/>
      <c r="G5" s="348"/>
      <c r="H5" s="348"/>
      <c r="I5" s="348"/>
      <c r="J5" s="348"/>
      <c r="K5" s="348"/>
      <c r="L5" s="348"/>
      <c r="M5" s="348"/>
      <c r="N5" s="348"/>
      <c r="O5" s="348"/>
      <c r="P5" s="348"/>
      <c r="Q5" s="348"/>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159</v>
      </c>
      <c r="C7" s="17"/>
      <c r="D7" s="17"/>
      <c r="Q7" s="19" t="s">
        <v>5</v>
      </c>
      <c r="R7" s="5"/>
      <c r="U7" s="119"/>
      <c r="W7" s="9"/>
    </row>
    <row r="8" spans="1:36" s="10" customFormat="1" ht="15" customHeight="1" x14ac:dyDescent="0.25">
      <c r="B8" s="335" t="s">
        <v>6</v>
      </c>
      <c r="C8" s="361" t="s">
        <v>160</v>
      </c>
      <c r="D8" s="361" t="s">
        <v>161</v>
      </c>
      <c r="E8" s="364" t="s">
        <v>9</v>
      </c>
      <c r="F8" s="364"/>
      <c r="G8" s="364"/>
      <c r="H8" s="364"/>
      <c r="I8" s="364"/>
      <c r="J8" s="364"/>
      <c r="K8" s="364"/>
      <c r="L8" s="364"/>
      <c r="M8" s="364"/>
      <c r="N8" s="364"/>
      <c r="O8" s="364"/>
      <c r="P8" s="364"/>
      <c r="Q8" s="364"/>
    </row>
    <row r="9" spans="1:36" s="10" customFormat="1" x14ac:dyDescent="0.25">
      <c r="B9" s="335"/>
      <c r="C9" s="362"/>
      <c r="D9" s="362"/>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6" x14ac:dyDescent="0.25">
      <c r="B10" s="155" t="s">
        <v>125</v>
      </c>
      <c r="C10" s="156">
        <f t="shared" ref="C10:P10" si="0">SUM(C11:C12)</f>
        <v>7792538581</v>
      </c>
      <c r="D10" s="156">
        <f t="shared" si="0"/>
        <v>8492538581</v>
      </c>
      <c r="E10" s="156">
        <f t="shared" si="0"/>
        <v>741044379.38999999</v>
      </c>
      <c r="F10" s="156">
        <f t="shared" si="0"/>
        <v>641044378.75999999</v>
      </c>
      <c r="G10" s="156">
        <f t="shared" si="0"/>
        <v>641044378.75999999</v>
      </c>
      <c r="H10" s="156">
        <f t="shared" si="0"/>
        <v>641044378.75999999</v>
      </c>
      <c r="I10" s="156">
        <f t="shared" si="0"/>
        <v>641044378.75999999</v>
      </c>
      <c r="J10" s="156">
        <f t="shared" si="0"/>
        <v>641044378.75999999</v>
      </c>
      <c r="K10" s="156">
        <f t="shared" si="0"/>
        <v>791044378.75999999</v>
      </c>
      <c r="L10" s="156">
        <f t="shared" si="0"/>
        <v>641044378.75999999</v>
      </c>
      <c r="M10" s="156">
        <f t="shared" si="0"/>
        <v>891044378.75999999</v>
      </c>
      <c r="N10" s="156">
        <f t="shared" si="0"/>
        <v>741044378.75999999</v>
      </c>
      <c r="O10" s="156">
        <f t="shared" si="0"/>
        <v>841044378.75999999</v>
      </c>
      <c r="P10" s="156">
        <f t="shared" si="0"/>
        <v>641050403.86000001</v>
      </c>
      <c r="Q10" s="156">
        <f t="shared" ref="Q10:Q44" si="1">E10+F10+G10+H10+I10+J10+K10+L10+M10+N10+O10+P10</f>
        <v>8492538570.8500013</v>
      </c>
    </row>
    <row r="11" spans="1:36" x14ac:dyDescent="0.25">
      <c r="B11" s="27" t="s">
        <v>126</v>
      </c>
      <c r="C11" s="144">
        <v>2635779124</v>
      </c>
      <c r="D11" s="144">
        <v>2735779124</v>
      </c>
      <c r="E11" s="142">
        <v>311314924.63</v>
      </c>
      <c r="F11" s="142">
        <v>211314924</v>
      </c>
      <c r="G11" s="142">
        <v>211314924</v>
      </c>
      <c r="H11" s="142">
        <v>211314924</v>
      </c>
      <c r="I11" s="142">
        <v>211314924</v>
      </c>
      <c r="J11" s="142">
        <v>211314924</v>
      </c>
      <c r="K11" s="144">
        <v>211314924</v>
      </c>
      <c r="L11" s="144">
        <v>211314924</v>
      </c>
      <c r="M11" s="144">
        <v>311314924</v>
      </c>
      <c r="N11" s="144">
        <v>211314924</v>
      </c>
      <c r="O11" s="144">
        <v>211314924</v>
      </c>
      <c r="P11" s="144">
        <v>211314959.33000001</v>
      </c>
      <c r="Q11" s="144">
        <f t="shared" si="1"/>
        <v>2735779123.96</v>
      </c>
      <c r="Y11" s="130"/>
      <c r="Z11" s="130"/>
      <c r="AA11" s="130"/>
      <c r="AB11" s="130"/>
      <c r="AC11" s="130"/>
      <c r="AD11" s="130"/>
      <c r="AE11" s="130"/>
      <c r="AF11" s="136"/>
      <c r="AG11" s="136"/>
      <c r="AH11" s="136"/>
      <c r="AI11" s="136"/>
      <c r="AJ11" s="136"/>
    </row>
    <row r="12" spans="1:36" x14ac:dyDescent="0.25">
      <c r="B12" s="27" t="s">
        <v>127</v>
      </c>
      <c r="C12" s="144">
        <v>5156759457</v>
      </c>
      <c r="D12" s="144">
        <v>5756759457</v>
      </c>
      <c r="E12" s="142">
        <v>429729454.75999999</v>
      </c>
      <c r="F12" s="142">
        <v>429729454.75999999</v>
      </c>
      <c r="G12" s="142">
        <v>429729454.75999999</v>
      </c>
      <c r="H12" s="142">
        <v>429729454.75999999</v>
      </c>
      <c r="I12" s="142">
        <v>429729454.75999999</v>
      </c>
      <c r="J12" s="142">
        <v>429729454.75999999</v>
      </c>
      <c r="K12" s="144">
        <v>579729454.75999999</v>
      </c>
      <c r="L12" s="144">
        <v>429729454.75999999</v>
      </c>
      <c r="M12" s="144">
        <v>579729454.75999999</v>
      </c>
      <c r="N12" s="144">
        <v>529729454.75999999</v>
      </c>
      <c r="O12" s="144">
        <v>629729454.75999999</v>
      </c>
      <c r="P12" s="144">
        <v>429735444.52999997</v>
      </c>
      <c r="Q12" s="144">
        <f t="shared" si="1"/>
        <v>5756759446.8900013</v>
      </c>
      <c r="R12" s="20"/>
      <c r="S12" s="20"/>
      <c r="Y12" s="130"/>
      <c r="Z12" s="130"/>
      <c r="AA12" s="130"/>
      <c r="AB12" s="130"/>
      <c r="AC12" s="130"/>
      <c r="AD12" s="130"/>
      <c r="AE12" s="130"/>
      <c r="AF12" s="136"/>
      <c r="AG12" s="136"/>
    </row>
    <row r="13" spans="1:36" x14ac:dyDescent="0.25">
      <c r="B13" s="155" t="s">
        <v>128</v>
      </c>
      <c r="C13" s="156">
        <f t="shared" ref="C13:P13" si="2">SUM(C14:C37)</f>
        <v>830881442606</v>
      </c>
      <c r="D13" s="156">
        <f t="shared" si="2"/>
        <v>997346684042.18018</v>
      </c>
      <c r="E13" s="156">
        <f t="shared" si="2"/>
        <v>53885816357.289993</v>
      </c>
      <c r="F13" s="156">
        <f t="shared" si="2"/>
        <v>62272394021.879997</v>
      </c>
      <c r="G13" s="156">
        <f t="shared" si="2"/>
        <v>55686151571.889992</v>
      </c>
      <c r="H13" s="156">
        <f t="shared" si="2"/>
        <v>64514783362.689995</v>
      </c>
      <c r="I13" s="156">
        <f t="shared" si="2"/>
        <v>61786154343.229996</v>
      </c>
      <c r="J13" s="156">
        <f t="shared" si="2"/>
        <v>85296615250.51001</v>
      </c>
      <c r="K13" s="156">
        <f t="shared" si="2"/>
        <v>97072403712.300003</v>
      </c>
      <c r="L13" s="156">
        <f t="shared" si="2"/>
        <v>60927604082.220001</v>
      </c>
      <c r="M13" s="156">
        <f t="shared" si="2"/>
        <v>53337018524.560013</v>
      </c>
      <c r="N13" s="156">
        <f t="shared" si="2"/>
        <v>106793197152.25</v>
      </c>
      <c r="O13" s="156">
        <f t="shared" si="2"/>
        <v>90040905429.670013</v>
      </c>
      <c r="P13" s="156">
        <f t="shared" si="2"/>
        <v>147685900112.70999</v>
      </c>
      <c r="Q13" s="156">
        <f t="shared" si="1"/>
        <v>939298943921.20007</v>
      </c>
      <c r="Y13" s="130"/>
      <c r="Z13" s="130"/>
      <c r="AA13" s="130"/>
      <c r="AB13" s="130"/>
      <c r="AC13" s="130"/>
      <c r="AD13" s="130"/>
      <c r="AE13" s="130"/>
      <c r="AF13" s="136"/>
      <c r="AG13" s="136"/>
    </row>
    <row r="14" spans="1:36" x14ac:dyDescent="0.25">
      <c r="B14" s="27" t="s">
        <v>75</v>
      </c>
      <c r="C14" s="144">
        <v>67553913169</v>
      </c>
      <c r="D14" s="144">
        <v>143211998794.19003</v>
      </c>
      <c r="E14" s="145">
        <v>3637694751.4200001</v>
      </c>
      <c r="F14" s="145">
        <v>5305426308.8400002</v>
      </c>
      <c r="G14" s="145">
        <v>4697556113.3799992</v>
      </c>
      <c r="H14" s="145">
        <v>11382830462.489998</v>
      </c>
      <c r="I14" s="145">
        <v>12760702135.389999</v>
      </c>
      <c r="J14" s="145">
        <v>6284919893.9900036</v>
      </c>
      <c r="K14" s="145">
        <v>15803045450.780006</v>
      </c>
      <c r="L14" s="145">
        <v>6317565691.7500019</v>
      </c>
      <c r="M14" s="145">
        <v>2832430263.5699997</v>
      </c>
      <c r="N14" s="145">
        <v>32855118866.710003</v>
      </c>
      <c r="O14" s="145">
        <v>13617283742.68</v>
      </c>
      <c r="P14" s="145">
        <v>16091250232.570002</v>
      </c>
      <c r="Q14" s="144">
        <f t="shared" si="1"/>
        <v>131585823913.57004</v>
      </c>
      <c r="R14" s="16"/>
      <c r="S14" s="20"/>
      <c r="T14" s="16"/>
      <c r="U14" s="16"/>
      <c r="V14" s="16"/>
      <c r="W14" s="16"/>
      <c r="X14" s="16"/>
      <c r="Y14" s="130"/>
      <c r="Z14" s="130"/>
      <c r="AA14" s="130"/>
      <c r="AB14" s="130"/>
      <c r="AC14" s="130"/>
      <c r="AD14" s="130"/>
      <c r="AE14" s="130"/>
      <c r="AF14" s="136"/>
      <c r="AG14" s="136"/>
    </row>
    <row r="15" spans="1:36" x14ac:dyDescent="0.25">
      <c r="B15" s="27" t="s">
        <v>76</v>
      </c>
      <c r="C15" s="144">
        <v>39178249860</v>
      </c>
      <c r="D15" s="144">
        <v>41041336243.479996</v>
      </c>
      <c r="E15" s="145">
        <v>2723823199.27</v>
      </c>
      <c r="F15" s="145">
        <v>2921589164.1300001</v>
      </c>
      <c r="G15" s="145">
        <v>3121590905.5099998</v>
      </c>
      <c r="H15" s="145">
        <v>2862717115.21</v>
      </c>
      <c r="I15" s="145">
        <v>3329803875.4299998</v>
      </c>
      <c r="J15" s="145">
        <v>3026616402.9700003</v>
      </c>
      <c r="K15" s="145">
        <v>3368500540.6799998</v>
      </c>
      <c r="L15" s="145">
        <v>2900260386.6799998</v>
      </c>
      <c r="M15" s="145">
        <v>3456422608.6699996</v>
      </c>
      <c r="N15" s="145">
        <v>3303857419.7199998</v>
      </c>
      <c r="O15" s="145">
        <v>3790055589.5999999</v>
      </c>
      <c r="P15" s="145">
        <v>5310624852.0599995</v>
      </c>
      <c r="Q15" s="144">
        <f t="shared" si="1"/>
        <v>40115862059.93</v>
      </c>
      <c r="R15" s="16"/>
      <c r="S15" s="20"/>
      <c r="T15" s="16"/>
      <c r="U15" s="16"/>
      <c r="V15" s="16"/>
      <c r="W15" s="16"/>
      <c r="X15" s="16"/>
      <c r="Y15" s="130"/>
      <c r="Z15" s="130"/>
      <c r="AA15" s="130"/>
      <c r="AB15" s="130"/>
      <c r="AC15" s="130"/>
      <c r="AD15" s="130"/>
      <c r="AE15" s="130"/>
      <c r="AF15" s="136"/>
      <c r="AG15" s="136"/>
    </row>
    <row r="16" spans="1:36" x14ac:dyDescent="0.25">
      <c r="B16" s="27" t="s">
        <v>129</v>
      </c>
      <c r="C16" s="144">
        <v>33257024285</v>
      </c>
      <c r="D16" s="144">
        <v>33947837656.420002</v>
      </c>
      <c r="E16" s="145">
        <v>2091777585.3299999</v>
      </c>
      <c r="F16" s="145">
        <v>2631537737.7399998</v>
      </c>
      <c r="G16" s="145">
        <v>2597659849.6100001</v>
      </c>
      <c r="H16" s="145">
        <v>2416579509.0700002</v>
      </c>
      <c r="I16" s="145">
        <v>2604492615.29</v>
      </c>
      <c r="J16" s="145">
        <v>2708905237.9300003</v>
      </c>
      <c r="K16" s="145">
        <v>2580031747.8399997</v>
      </c>
      <c r="L16" s="145">
        <v>2362129072.6100001</v>
      </c>
      <c r="M16" s="145">
        <v>2343014709.5399995</v>
      </c>
      <c r="N16" s="145">
        <v>2394997534.75</v>
      </c>
      <c r="O16" s="145">
        <v>3735610960.2799993</v>
      </c>
      <c r="P16" s="145">
        <v>4473994651.1800003</v>
      </c>
      <c r="Q16" s="144">
        <f t="shared" si="1"/>
        <v>32940731211.170002</v>
      </c>
      <c r="R16" s="16"/>
      <c r="S16" s="20"/>
      <c r="T16" s="16"/>
      <c r="U16" s="16"/>
      <c r="V16" s="16"/>
      <c r="W16" s="16"/>
      <c r="X16" s="16"/>
      <c r="Y16" s="130"/>
      <c r="Z16" s="130"/>
      <c r="AA16" s="130"/>
      <c r="AB16" s="130"/>
      <c r="AC16" s="130"/>
      <c r="AD16" s="130"/>
      <c r="AE16" s="130"/>
      <c r="AF16" s="136"/>
      <c r="AG16" s="136"/>
    </row>
    <row r="17" spans="2:33" x14ac:dyDescent="0.25">
      <c r="B17" s="27" t="s">
        <v>78</v>
      </c>
      <c r="C17" s="144">
        <v>10249737660</v>
      </c>
      <c r="D17" s="144">
        <v>10293252306</v>
      </c>
      <c r="E17" s="145">
        <v>615328163.71999991</v>
      </c>
      <c r="F17" s="145">
        <v>783760014.64999998</v>
      </c>
      <c r="G17" s="145">
        <v>780430589.63</v>
      </c>
      <c r="H17" s="145">
        <v>779902049.44000006</v>
      </c>
      <c r="I17" s="145">
        <v>763043534.37</v>
      </c>
      <c r="J17" s="145">
        <v>897408628.83000004</v>
      </c>
      <c r="K17" s="145">
        <v>807651910.95999992</v>
      </c>
      <c r="L17" s="145">
        <v>769275942.68999994</v>
      </c>
      <c r="M17" s="145">
        <v>734058260.49000001</v>
      </c>
      <c r="N17" s="145">
        <v>590063028.76999998</v>
      </c>
      <c r="O17" s="145">
        <v>568732234.13</v>
      </c>
      <c r="P17" s="145">
        <v>1311349309.8099999</v>
      </c>
      <c r="Q17" s="144">
        <f t="shared" si="1"/>
        <v>9401003667.4899998</v>
      </c>
      <c r="R17" s="16"/>
      <c r="S17" s="20"/>
      <c r="T17" s="16"/>
      <c r="U17" s="16"/>
      <c r="V17" s="16"/>
      <c r="W17" s="16"/>
      <c r="X17" s="16"/>
      <c r="Y17" s="130"/>
      <c r="Z17" s="130"/>
      <c r="AA17" s="130"/>
      <c r="AB17" s="130"/>
      <c r="AC17" s="130"/>
      <c r="AD17" s="130"/>
      <c r="AE17" s="130"/>
      <c r="AF17" s="136"/>
      <c r="AG17" s="136"/>
    </row>
    <row r="18" spans="2:33" x14ac:dyDescent="0.25">
      <c r="B18" s="27" t="s">
        <v>79</v>
      </c>
      <c r="C18" s="144">
        <v>23041789377</v>
      </c>
      <c r="D18" s="144">
        <v>21943926410.880001</v>
      </c>
      <c r="E18" s="145">
        <v>1409780194.7900002</v>
      </c>
      <c r="F18" s="145">
        <v>1535402004.6900001</v>
      </c>
      <c r="G18" s="145">
        <v>1584649257.4200001</v>
      </c>
      <c r="H18" s="145">
        <v>1537391195.6199999</v>
      </c>
      <c r="I18" s="145">
        <v>1566568031.3700001</v>
      </c>
      <c r="J18" s="145">
        <v>1714555869.8800001</v>
      </c>
      <c r="K18" s="145">
        <v>1634431424.71</v>
      </c>
      <c r="L18" s="145">
        <v>1616999991.9899998</v>
      </c>
      <c r="M18" s="145">
        <v>1397127318.99</v>
      </c>
      <c r="N18" s="145">
        <v>1507049539.6900003</v>
      </c>
      <c r="O18" s="145">
        <v>1782989305.8</v>
      </c>
      <c r="P18" s="145">
        <v>2801197758.2599998</v>
      </c>
      <c r="Q18" s="144">
        <f t="shared" si="1"/>
        <v>20088141893.209999</v>
      </c>
      <c r="R18" s="16"/>
      <c r="S18" s="20"/>
      <c r="T18" s="16"/>
      <c r="U18" s="16"/>
      <c r="V18" s="16"/>
      <c r="W18" s="16"/>
      <c r="X18" s="16"/>
      <c r="Y18" s="130"/>
      <c r="Z18" s="130"/>
      <c r="AA18" s="130"/>
      <c r="AB18" s="130"/>
      <c r="AC18" s="130"/>
      <c r="AD18" s="130"/>
      <c r="AE18" s="130"/>
      <c r="AF18" s="136"/>
      <c r="AG18" s="136"/>
    </row>
    <row r="19" spans="2:33" x14ac:dyDescent="0.25">
      <c r="B19" s="27" t="s">
        <v>80</v>
      </c>
      <c r="C19" s="144">
        <v>194523028716</v>
      </c>
      <c r="D19" s="144">
        <v>205037012130.84003</v>
      </c>
      <c r="E19" s="145">
        <v>15505076657.730001</v>
      </c>
      <c r="F19" s="145">
        <v>19425499259.059994</v>
      </c>
      <c r="G19" s="145">
        <v>15716278222.039999</v>
      </c>
      <c r="H19" s="145">
        <v>15170629443.049999</v>
      </c>
      <c r="I19" s="145">
        <v>14063886783.75</v>
      </c>
      <c r="J19" s="145">
        <v>14607019977.230001</v>
      </c>
      <c r="K19" s="145">
        <v>16799630543.349998</v>
      </c>
      <c r="L19" s="145">
        <v>12696536537.790001</v>
      </c>
      <c r="M19" s="145">
        <v>11697986428.820002</v>
      </c>
      <c r="N19" s="145">
        <v>12864206855.51</v>
      </c>
      <c r="O19" s="145">
        <v>25171167573.82</v>
      </c>
      <c r="P19" s="145">
        <v>27620425526.449997</v>
      </c>
      <c r="Q19" s="144">
        <f t="shared" si="1"/>
        <v>201338343808.60004</v>
      </c>
      <c r="R19" s="16"/>
      <c r="S19" s="20"/>
      <c r="T19" s="16"/>
      <c r="U19" s="16"/>
      <c r="V19" s="16"/>
      <c r="W19" s="16"/>
      <c r="X19" s="16"/>
      <c r="Y19" s="130"/>
      <c r="Z19" s="130"/>
      <c r="AA19" s="130"/>
      <c r="AB19" s="130"/>
      <c r="AC19" s="130"/>
      <c r="AD19" s="130"/>
      <c r="AE19" s="130"/>
      <c r="AF19" s="136"/>
      <c r="AG19" s="136"/>
    </row>
    <row r="20" spans="2:33" x14ac:dyDescent="0.25">
      <c r="B20" s="27" t="s">
        <v>81</v>
      </c>
      <c r="C20" s="144">
        <v>94536596948</v>
      </c>
      <c r="D20" s="144">
        <v>123276373886.74998</v>
      </c>
      <c r="E20" s="145">
        <v>5078363107.1499996</v>
      </c>
      <c r="F20" s="145">
        <v>7291571827.5200005</v>
      </c>
      <c r="G20" s="145">
        <v>6254025363.3900003</v>
      </c>
      <c r="H20" s="145">
        <v>7109178150.0200005</v>
      </c>
      <c r="I20" s="145">
        <v>7460157941.8599997</v>
      </c>
      <c r="J20" s="145">
        <v>8679531808.2399998</v>
      </c>
      <c r="K20" s="145">
        <v>9594282882.7000008</v>
      </c>
      <c r="L20" s="145">
        <v>8213418067.6499987</v>
      </c>
      <c r="M20" s="145">
        <v>7696099980.8000002</v>
      </c>
      <c r="N20" s="145">
        <v>9986598794.5899982</v>
      </c>
      <c r="O20" s="145">
        <v>11582589675.260002</v>
      </c>
      <c r="P20" s="145">
        <v>20731754598.509998</v>
      </c>
      <c r="Q20" s="144">
        <f t="shared" si="1"/>
        <v>109677572197.69002</v>
      </c>
      <c r="R20" s="16"/>
      <c r="S20" s="20"/>
      <c r="T20" s="16"/>
      <c r="U20" s="16"/>
      <c r="V20" s="16"/>
      <c r="W20" s="16"/>
      <c r="X20" s="16"/>
      <c r="Y20" s="130"/>
      <c r="Z20" s="130"/>
      <c r="AA20" s="130"/>
      <c r="AB20" s="130"/>
      <c r="AC20" s="130"/>
      <c r="AD20" s="130"/>
      <c r="AE20" s="130"/>
      <c r="AF20" s="136"/>
      <c r="AG20" s="136"/>
    </row>
    <row r="21" spans="2:33" x14ac:dyDescent="0.25">
      <c r="B21" s="27" t="s">
        <v>82</v>
      </c>
      <c r="C21" s="144">
        <v>3000236939</v>
      </c>
      <c r="D21" s="144">
        <v>2557095850</v>
      </c>
      <c r="E21" s="145">
        <v>124766952.23</v>
      </c>
      <c r="F21" s="145">
        <v>137933927.28</v>
      </c>
      <c r="G21" s="145">
        <v>176456017.81</v>
      </c>
      <c r="H21" s="145">
        <v>169811519.56</v>
      </c>
      <c r="I21" s="145">
        <v>143611421.34999999</v>
      </c>
      <c r="J21" s="145">
        <v>200391897.72</v>
      </c>
      <c r="K21" s="145">
        <v>175559092.25999999</v>
      </c>
      <c r="L21" s="145">
        <v>178836486.56999999</v>
      </c>
      <c r="M21" s="145">
        <v>127882448.58</v>
      </c>
      <c r="N21" s="145">
        <v>138034205.32000002</v>
      </c>
      <c r="O21" s="145">
        <v>153484400.88</v>
      </c>
      <c r="P21" s="145">
        <v>826389234.97000015</v>
      </c>
      <c r="Q21" s="144">
        <f t="shared" si="1"/>
        <v>2553157604.5300002</v>
      </c>
      <c r="R21" s="16"/>
      <c r="S21" s="20"/>
      <c r="T21" s="16"/>
      <c r="U21" s="16"/>
      <c r="V21" s="16"/>
      <c r="W21" s="16"/>
      <c r="X21" s="16"/>
      <c r="Y21" s="130"/>
      <c r="Z21" s="130"/>
      <c r="AA21" s="130"/>
      <c r="AB21" s="130"/>
      <c r="AC21" s="130"/>
      <c r="AD21" s="130"/>
      <c r="AE21" s="130"/>
      <c r="AF21" s="136"/>
      <c r="AG21" s="136"/>
    </row>
    <row r="22" spans="2:33" x14ac:dyDescent="0.25">
      <c r="B22" s="27" t="s">
        <v>83</v>
      </c>
      <c r="C22" s="144">
        <v>2584916739</v>
      </c>
      <c r="D22" s="144">
        <v>2383257375</v>
      </c>
      <c r="E22" s="145">
        <v>171735764.87</v>
      </c>
      <c r="F22" s="145">
        <v>186088197.69999999</v>
      </c>
      <c r="G22" s="145">
        <v>166919867.53999999</v>
      </c>
      <c r="H22" s="145">
        <v>126692288.71999998</v>
      </c>
      <c r="I22" s="145">
        <v>211652987.91999999</v>
      </c>
      <c r="J22" s="145">
        <v>225419956.41</v>
      </c>
      <c r="K22" s="145">
        <v>152988318.77000001</v>
      </c>
      <c r="L22" s="145">
        <v>175884925.72999999</v>
      </c>
      <c r="M22" s="145">
        <v>168730356.17999998</v>
      </c>
      <c r="N22" s="145">
        <v>165949269.13</v>
      </c>
      <c r="O22" s="145">
        <v>151237161.38999999</v>
      </c>
      <c r="P22" s="145">
        <v>255406748.59999999</v>
      </c>
      <c r="Q22" s="144">
        <f t="shared" si="1"/>
        <v>2158705842.96</v>
      </c>
      <c r="R22" s="16"/>
      <c r="S22" s="20"/>
      <c r="T22" s="16"/>
      <c r="U22" s="16"/>
      <c r="V22" s="16"/>
      <c r="W22" s="16"/>
      <c r="X22" s="16"/>
      <c r="Y22" s="130"/>
      <c r="Z22" s="130"/>
      <c r="AA22" s="130"/>
      <c r="AB22" s="130"/>
      <c r="AC22" s="130"/>
      <c r="AD22" s="130"/>
      <c r="AE22" s="130"/>
      <c r="AF22" s="136"/>
      <c r="AG22" s="136"/>
    </row>
    <row r="23" spans="2:33" x14ac:dyDescent="0.25">
      <c r="B23" s="27" t="s">
        <v>84</v>
      </c>
      <c r="C23" s="144">
        <v>13185367268</v>
      </c>
      <c r="D23" s="144">
        <v>13075212445.83</v>
      </c>
      <c r="E23" s="145">
        <v>714709675.39999998</v>
      </c>
      <c r="F23" s="145">
        <v>908482258.15999997</v>
      </c>
      <c r="G23" s="145">
        <v>932066822.91999996</v>
      </c>
      <c r="H23" s="145">
        <v>837137341.25</v>
      </c>
      <c r="I23" s="145">
        <v>914119208.89999998</v>
      </c>
      <c r="J23" s="145">
        <v>1108106792.6099999</v>
      </c>
      <c r="K23" s="145">
        <v>1243886316.8399999</v>
      </c>
      <c r="L23" s="145">
        <v>847348334.72000003</v>
      </c>
      <c r="M23" s="145">
        <v>856762993.20999992</v>
      </c>
      <c r="N23" s="145">
        <v>825799901.63999999</v>
      </c>
      <c r="O23" s="145">
        <v>1476994439.7900002</v>
      </c>
      <c r="P23" s="145">
        <v>1631704402</v>
      </c>
      <c r="Q23" s="144">
        <f t="shared" si="1"/>
        <v>12297118487.440001</v>
      </c>
      <c r="R23" s="16"/>
      <c r="S23" s="20"/>
      <c r="T23" s="16"/>
      <c r="U23" s="16"/>
      <c r="V23" s="16"/>
      <c r="W23" s="16"/>
      <c r="X23" s="16"/>
      <c r="Y23" s="130"/>
      <c r="Z23" s="130"/>
      <c r="AA23" s="130"/>
      <c r="AB23" s="130"/>
      <c r="AC23" s="130"/>
      <c r="AD23" s="130"/>
      <c r="AE23" s="130"/>
      <c r="AF23" s="136"/>
      <c r="AG23" s="136"/>
    </row>
    <row r="24" spans="2:33" x14ac:dyDescent="0.25">
      <c r="B24" s="27" t="s">
        <v>85</v>
      </c>
      <c r="C24" s="144">
        <v>43235726052</v>
      </c>
      <c r="D24" s="144">
        <v>48761998516</v>
      </c>
      <c r="E24" s="145">
        <v>1969913212.6099999</v>
      </c>
      <c r="F24" s="145">
        <v>4694902261.0999994</v>
      </c>
      <c r="G24" s="145">
        <v>2408900431.3800001</v>
      </c>
      <c r="H24" s="145">
        <v>1245389807.74</v>
      </c>
      <c r="I24" s="145">
        <v>2383476626.02</v>
      </c>
      <c r="J24" s="145">
        <v>3109335121.3699999</v>
      </c>
      <c r="K24" s="145">
        <v>3921149664.2200003</v>
      </c>
      <c r="L24" s="145">
        <v>3888131693.4099998</v>
      </c>
      <c r="M24" s="145">
        <v>2966759357.4300003</v>
      </c>
      <c r="N24" s="145">
        <v>4490191590.21</v>
      </c>
      <c r="O24" s="145">
        <v>3914672877.4699998</v>
      </c>
      <c r="P24" s="145">
        <v>6079230004.1300001</v>
      </c>
      <c r="Q24" s="144">
        <f t="shared" si="1"/>
        <v>41072052647.089996</v>
      </c>
      <c r="R24" s="16"/>
      <c r="S24" s="20"/>
      <c r="T24" s="16"/>
      <c r="U24" s="16"/>
      <c r="V24" s="16"/>
      <c r="W24" s="16"/>
      <c r="X24" s="16"/>
      <c r="Y24" s="130"/>
      <c r="Z24" s="130"/>
      <c r="AA24" s="130"/>
      <c r="AB24" s="130"/>
      <c r="AC24" s="130"/>
      <c r="AD24" s="130"/>
      <c r="AE24" s="130"/>
      <c r="AF24" s="136"/>
      <c r="AG24" s="136"/>
    </row>
    <row r="25" spans="2:33" x14ac:dyDescent="0.25">
      <c r="B25" s="27" t="s">
        <v>155</v>
      </c>
      <c r="C25" s="144">
        <v>7663177249</v>
      </c>
      <c r="D25" s="144">
        <v>6845745688</v>
      </c>
      <c r="E25" s="145">
        <v>342639063.83000004</v>
      </c>
      <c r="F25" s="145">
        <v>619072610.70000005</v>
      </c>
      <c r="G25" s="145">
        <v>481757782.41999996</v>
      </c>
      <c r="H25" s="145">
        <v>355777968.94999999</v>
      </c>
      <c r="I25" s="145">
        <v>538505484.13999999</v>
      </c>
      <c r="J25" s="145">
        <v>516373812.5</v>
      </c>
      <c r="K25" s="145">
        <v>292044817.37</v>
      </c>
      <c r="L25" s="145">
        <v>684690559.07000005</v>
      </c>
      <c r="M25" s="145">
        <v>309909984.13999999</v>
      </c>
      <c r="N25" s="145">
        <v>314956314.40000004</v>
      </c>
      <c r="O25" s="145">
        <v>526772893.94</v>
      </c>
      <c r="P25" s="145">
        <v>905691075.25000012</v>
      </c>
      <c r="Q25" s="144">
        <f t="shared" si="1"/>
        <v>5888192366.7099991</v>
      </c>
      <c r="R25" s="16"/>
      <c r="S25" s="20"/>
      <c r="T25" s="16"/>
      <c r="U25" s="16"/>
      <c r="V25" s="16"/>
      <c r="W25" s="16"/>
      <c r="X25" s="16"/>
      <c r="Y25" s="130"/>
      <c r="Z25" s="130"/>
      <c r="AA25" s="130"/>
      <c r="AB25" s="130"/>
      <c r="AC25" s="130"/>
      <c r="AD25" s="130"/>
      <c r="AE25" s="130"/>
      <c r="AF25" s="136"/>
      <c r="AG25" s="136"/>
    </row>
    <row r="26" spans="2:33" x14ac:dyDescent="0.25">
      <c r="B26" s="27" t="s">
        <v>87</v>
      </c>
      <c r="C26" s="144">
        <v>9117856367</v>
      </c>
      <c r="D26" s="144">
        <v>8525435018</v>
      </c>
      <c r="E26" s="145">
        <v>337854852.27000004</v>
      </c>
      <c r="F26" s="145">
        <v>690927300.64999998</v>
      </c>
      <c r="G26" s="145">
        <v>436281970.31999993</v>
      </c>
      <c r="H26" s="145">
        <v>244471821.83000001</v>
      </c>
      <c r="I26" s="145">
        <v>267544251.98999998</v>
      </c>
      <c r="J26" s="145">
        <v>806979526.06999993</v>
      </c>
      <c r="K26" s="145">
        <v>1412044277.0699999</v>
      </c>
      <c r="L26" s="145">
        <v>312626718.84000003</v>
      </c>
      <c r="M26" s="145">
        <v>138653433.41</v>
      </c>
      <c r="N26" s="145">
        <v>258368905.60999998</v>
      </c>
      <c r="O26" s="145">
        <v>705572696.17999995</v>
      </c>
      <c r="P26" s="145">
        <v>998073865.4000001</v>
      </c>
      <c r="Q26" s="144">
        <f t="shared" si="1"/>
        <v>6609399619.6399994</v>
      </c>
      <c r="R26" s="16"/>
      <c r="S26" s="20"/>
      <c r="T26" s="16"/>
      <c r="U26" s="16"/>
      <c r="V26" s="16"/>
      <c r="W26" s="16"/>
      <c r="X26" s="16"/>
      <c r="Y26" s="130"/>
      <c r="Z26" s="130"/>
      <c r="AA26" s="130"/>
      <c r="AB26" s="130"/>
      <c r="AC26" s="130"/>
      <c r="AD26" s="130"/>
      <c r="AE26" s="130"/>
      <c r="AF26" s="136"/>
      <c r="AG26" s="136"/>
    </row>
    <row r="27" spans="2:33" x14ac:dyDescent="0.25">
      <c r="B27" s="27" t="s">
        <v>97</v>
      </c>
      <c r="C27" s="144">
        <v>11715033645</v>
      </c>
      <c r="D27" s="144">
        <v>11716139484.790001</v>
      </c>
      <c r="E27" s="145">
        <v>2603642969.0700002</v>
      </c>
      <c r="F27" s="145">
        <v>501324488.11000001</v>
      </c>
      <c r="G27" s="145">
        <v>493496539.95999998</v>
      </c>
      <c r="H27" s="145">
        <v>2532377821.1700001</v>
      </c>
      <c r="I27" s="145">
        <v>494071264.37</v>
      </c>
      <c r="J27" s="145">
        <v>667507968.12</v>
      </c>
      <c r="K27" s="145">
        <v>842827553.02999997</v>
      </c>
      <c r="L27" s="145">
        <v>485385979.49000001</v>
      </c>
      <c r="M27" s="145">
        <v>522488696.20999998</v>
      </c>
      <c r="N27" s="145">
        <v>517380326.19</v>
      </c>
      <c r="O27" s="145">
        <v>510768654.10000002</v>
      </c>
      <c r="P27" s="145">
        <v>512844652.14999998</v>
      </c>
      <c r="Q27" s="144">
        <f t="shared" si="1"/>
        <v>10684116911.969999</v>
      </c>
      <c r="R27" s="16"/>
      <c r="S27" s="20"/>
      <c r="T27" s="16"/>
      <c r="U27" s="16"/>
      <c r="V27" s="16"/>
      <c r="W27" s="16"/>
      <c r="X27" s="16"/>
      <c r="Y27" s="130"/>
      <c r="Z27" s="130"/>
      <c r="AA27" s="130"/>
      <c r="AB27" s="130"/>
      <c r="AC27" s="130"/>
      <c r="AD27" s="130"/>
      <c r="AE27" s="130"/>
      <c r="AF27" s="136"/>
      <c r="AG27" s="136"/>
    </row>
    <row r="28" spans="2:33" x14ac:dyDescent="0.25">
      <c r="B28" s="27" t="s">
        <v>88</v>
      </c>
      <c r="C28" s="144">
        <v>808551026</v>
      </c>
      <c r="D28" s="144">
        <v>979131376.04999995</v>
      </c>
      <c r="E28" s="145">
        <v>39671963.350000001</v>
      </c>
      <c r="F28" s="145">
        <v>39501144.620000005</v>
      </c>
      <c r="G28" s="145">
        <v>45388307.259999998</v>
      </c>
      <c r="H28" s="145">
        <v>42234995.980000004</v>
      </c>
      <c r="I28" s="145">
        <v>55263605.950000003</v>
      </c>
      <c r="J28" s="145">
        <v>75265553.689999998</v>
      </c>
      <c r="K28" s="145">
        <v>41209794.690000005</v>
      </c>
      <c r="L28" s="145">
        <v>62212803.530000001</v>
      </c>
      <c r="M28" s="145">
        <v>15008705.279999999</v>
      </c>
      <c r="N28" s="145">
        <v>254893554.58000001</v>
      </c>
      <c r="O28" s="145">
        <v>41139775.680000007</v>
      </c>
      <c r="P28" s="145">
        <v>105665365.27</v>
      </c>
      <c r="Q28" s="144">
        <f t="shared" si="1"/>
        <v>817455569.87999988</v>
      </c>
      <c r="R28" s="5"/>
      <c r="S28" s="20"/>
      <c r="T28" s="5"/>
      <c r="U28" s="5"/>
      <c r="V28" s="5"/>
      <c r="W28" s="5"/>
      <c r="X28" s="5"/>
      <c r="Y28" s="130"/>
      <c r="Z28" s="130"/>
      <c r="AA28" s="130"/>
      <c r="AB28" s="130"/>
      <c r="AC28" s="130"/>
      <c r="AD28" s="130"/>
      <c r="AE28" s="130"/>
      <c r="AF28" s="136"/>
      <c r="AG28" s="136"/>
    </row>
    <row r="29" spans="2:33" x14ac:dyDescent="0.25">
      <c r="B29" s="27" t="s">
        <v>89</v>
      </c>
      <c r="C29" s="144">
        <v>2845294104</v>
      </c>
      <c r="D29" s="144">
        <v>2815881821</v>
      </c>
      <c r="E29" s="145">
        <v>163485587.22</v>
      </c>
      <c r="F29" s="145">
        <v>192408252.75999999</v>
      </c>
      <c r="G29" s="145">
        <v>187750231.35000002</v>
      </c>
      <c r="H29" s="145">
        <v>179747806.54999998</v>
      </c>
      <c r="I29" s="145">
        <v>198398104.69000003</v>
      </c>
      <c r="J29" s="145">
        <v>183219687.96000001</v>
      </c>
      <c r="K29" s="145">
        <v>193442053.03999999</v>
      </c>
      <c r="L29" s="145">
        <v>160175628.38999999</v>
      </c>
      <c r="M29" s="145">
        <v>204441409.91999999</v>
      </c>
      <c r="N29" s="145">
        <v>206713135.89999998</v>
      </c>
      <c r="O29" s="145">
        <v>206344520.03</v>
      </c>
      <c r="P29" s="145">
        <v>437139883.31</v>
      </c>
      <c r="Q29" s="144">
        <f t="shared" si="1"/>
        <v>2513266301.1200004</v>
      </c>
      <c r="R29" s="5"/>
      <c r="S29" s="20"/>
      <c r="T29" s="5"/>
      <c r="U29" s="5"/>
      <c r="V29" s="5"/>
      <c r="W29" s="5"/>
      <c r="X29" s="5"/>
      <c r="Y29" s="130"/>
      <c r="Z29" s="130"/>
      <c r="AA29" s="130"/>
      <c r="AB29" s="130"/>
      <c r="AC29" s="130"/>
      <c r="AD29" s="130"/>
      <c r="AE29" s="130"/>
      <c r="AF29" s="136"/>
      <c r="AG29" s="136"/>
    </row>
    <row r="30" spans="2:33" x14ac:dyDescent="0.25">
      <c r="B30" s="27" t="s">
        <v>90</v>
      </c>
      <c r="C30" s="144">
        <v>718371561</v>
      </c>
      <c r="D30" s="144">
        <v>788522944</v>
      </c>
      <c r="E30" s="145">
        <v>48078367.130000003</v>
      </c>
      <c r="F30" s="145">
        <v>56988409.789999999</v>
      </c>
      <c r="G30" s="145">
        <v>51586553.609999999</v>
      </c>
      <c r="H30" s="145">
        <v>41467341.75</v>
      </c>
      <c r="I30" s="145">
        <v>48613371.329999998</v>
      </c>
      <c r="J30" s="145">
        <v>47551686.019999996</v>
      </c>
      <c r="K30" s="145">
        <v>131259610.75999999</v>
      </c>
      <c r="L30" s="145">
        <v>112946545.39999999</v>
      </c>
      <c r="M30" s="145">
        <v>16009190.789999999</v>
      </c>
      <c r="N30" s="145">
        <v>49670157.140000001</v>
      </c>
      <c r="O30" s="145">
        <v>37170548.619999997</v>
      </c>
      <c r="P30" s="145">
        <v>90806671.110000014</v>
      </c>
      <c r="Q30" s="144">
        <f t="shared" si="1"/>
        <v>732148453.44999993</v>
      </c>
      <c r="R30" s="5"/>
      <c r="S30" s="20"/>
      <c r="T30" s="5"/>
      <c r="U30" s="5"/>
      <c r="V30" s="5"/>
      <c r="W30" s="5"/>
      <c r="X30" s="5"/>
      <c r="Y30" s="130"/>
      <c r="Z30" s="130"/>
      <c r="AA30" s="130"/>
      <c r="AB30" s="130"/>
      <c r="AC30" s="130"/>
      <c r="AD30" s="130"/>
      <c r="AE30" s="130"/>
      <c r="AF30" s="136"/>
      <c r="AG30" s="136"/>
    </row>
    <row r="31" spans="2:33" x14ac:dyDescent="0.25">
      <c r="B31" s="27" t="s">
        <v>98</v>
      </c>
      <c r="C31" s="144">
        <v>15267251691</v>
      </c>
      <c r="D31" s="144">
        <v>16190615651.980001</v>
      </c>
      <c r="E31" s="145">
        <v>292979823.76999998</v>
      </c>
      <c r="F31" s="145">
        <v>530144064.97000003</v>
      </c>
      <c r="G31" s="145">
        <v>911742286.56999993</v>
      </c>
      <c r="H31" s="145">
        <v>1106572288.8499999</v>
      </c>
      <c r="I31" s="145">
        <v>843995817.62</v>
      </c>
      <c r="J31" s="145">
        <v>1736823958.5599999</v>
      </c>
      <c r="K31" s="145">
        <v>1984650196.0599999</v>
      </c>
      <c r="L31" s="145">
        <v>959717201.95000005</v>
      </c>
      <c r="M31" s="145">
        <v>602011260.55000007</v>
      </c>
      <c r="N31" s="145">
        <v>818666684.32000005</v>
      </c>
      <c r="O31" s="145">
        <v>1263039060.52</v>
      </c>
      <c r="P31" s="145">
        <v>1735835820.7800002</v>
      </c>
      <c r="Q31" s="144">
        <f t="shared" si="1"/>
        <v>12786178464.52</v>
      </c>
      <c r="R31" s="5"/>
      <c r="S31" s="20"/>
      <c r="T31" s="5"/>
      <c r="U31" s="5"/>
      <c r="V31" s="5"/>
      <c r="W31" s="5"/>
      <c r="X31" s="5"/>
      <c r="Y31" s="130"/>
      <c r="Z31" s="130"/>
      <c r="AA31" s="130"/>
      <c r="AB31" s="130"/>
      <c r="AC31" s="130"/>
      <c r="AD31" s="130"/>
      <c r="AE31" s="130"/>
      <c r="AF31" s="136"/>
      <c r="AG31" s="136"/>
    </row>
    <row r="32" spans="2:33" x14ac:dyDescent="0.25">
      <c r="B32" s="27" t="s">
        <v>99</v>
      </c>
      <c r="C32" s="144">
        <v>15813237287</v>
      </c>
      <c r="D32" s="144">
        <v>14816492001.280001</v>
      </c>
      <c r="E32" s="145">
        <v>828380870.13999999</v>
      </c>
      <c r="F32" s="145">
        <v>983188647.25</v>
      </c>
      <c r="G32" s="145">
        <v>950121262.45000005</v>
      </c>
      <c r="H32" s="145">
        <v>1104678838.1299999</v>
      </c>
      <c r="I32" s="145">
        <v>1134187812.4099998</v>
      </c>
      <c r="J32" s="145">
        <v>978161819.66000009</v>
      </c>
      <c r="K32" s="145">
        <v>1213870846.1400001</v>
      </c>
      <c r="L32" s="145">
        <v>1268423874.0300002</v>
      </c>
      <c r="M32" s="145">
        <v>868849810.27999997</v>
      </c>
      <c r="N32" s="145">
        <v>956530071.99999988</v>
      </c>
      <c r="O32" s="145">
        <v>2263529119.0800004</v>
      </c>
      <c r="P32" s="145">
        <v>1867508232.3699999</v>
      </c>
      <c r="Q32" s="144">
        <f t="shared" si="1"/>
        <v>14417431203.940002</v>
      </c>
      <c r="R32" s="5"/>
      <c r="S32" s="20"/>
      <c r="T32" s="5"/>
      <c r="U32" s="5"/>
      <c r="V32" s="5"/>
      <c r="W32" s="5"/>
      <c r="X32" s="5"/>
      <c r="Y32" s="130"/>
      <c r="Z32" s="130"/>
      <c r="AA32" s="130"/>
      <c r="AB32" s="130"/>
      <c r="AC32" s="130"/>
      <c r="AD32" s="130"/>
      <c r="AE32" s="130"/>
      <c r="AF32" s="136"/>
      <c r="AG32" s="136"/>
    </row>
    <row r="33" spans="1:35" x14ac:dyDescent="0.25">
      <c r="B33" s="27" t="s">
        <v>93</v>
      </c>
      <c r="C33" s="144">
        <v>4093497050</v>
      </c>
      <c r="D33" s="144">
        <v>4112734598.3000002</v>
      </c>
      <c r="E33" s="145">
        <v>125242031.31</v>
      </c>
      <c r="F33" s="145">
        <v>157404283.25999999</v>
      </c>
      <c r="G33" s="145">
        <v>172964793.25000003</v>
      </c>
      <c r="H33" s="145">
        <v>208351977.09999999</v>
      </c>
      <c r="I33" s="145">
        <v>181643710.75</v>
      </c>
      <c r="J33" s="145">
        <v>171986377.19999999</v>
      </c>
      <c r="K33" s="145">
        <v>191506924.38999999</v>
      </c>
      <c r="L33" s="145">
        <v>130439068.84</v>
      </c>
      <c r="M33" s="145">
        <v>113097349.66</v>
      </c>
      <c r="N33" s="145">
        <v>152604546.49000004</v>
      </c>
      <c r="O33" s="145">
        <v>164875870.71000001</v>
      </c>
      <c r="P33" s="145">
        <v>399159168.93999994</v>
      </c>
      <c r="Q33" s="144">
        <f t="shared" si="1"/>
        <v>2169276101.9000001</v>
      </c>
      <c r="R33" s="5"/>
      <c r="S33" s="20"/>
      <c r="T33" s="5"/>
      <c r="U33" s="5"/>
      <c r="V33" s="5"/>
      <c r="W33" s="5"/>
      <c r="X33" s="5"/>
      <c r="Y33" s="130"/>
      <c r="Z33" s="130"/>
      <c r="AA33" s="130"/>
      <c r="AB33" s="130"/>
      <c r="AC33" s="130"/>
      <c r="AD33" s="130"/>
      <c r="AE33" s="130"/>
      <c r="AF33" s="136"/>
      <c r="AG33" s="136"/>
    </row>
    <row r="34" spans="1:35" x14ac:dyDescent="0.25">
      <c r="B34" s="27" t="s">
        <v>100</v>
      </c>
      <c r="C34" s="144">
        <v>1133583046</v>
      </c>
      <c r="D34" s="144">
        <v>1102911882</v>
      </c>
      <c r="E34" s="145">
        <v>40532944.310000002</v>
      </c>
      <c r="F34" s="145">
        <v>68792829.469999999</v>
      </c>
      <c r="G34" s="145">
        <v>85057449.229999989</v>
      </c>
      <c r="H34" s="145">
        <v>49825968.409999996</v>
      </c>
      <c r="I34" s="145">
        <v>52128772.489999995</v>
      </c>
      <c r="J34" s="145">
        <v>63986037.049999997</v>
      </c>
      <c r="K34" s="145">
        <v>79680019.420000002</v>
      </c>
      <c r="L34" s="145">
        <v>46158216.439999998</v>
      </c>
      <c r="M34" s="145">
        <v>46065684.100000001</v>
      </c>
      <c r="N34" s="145">
        <v>51118162.640000001</v>
      </c>
      <c r="O34" s="145">
        <v>71800617.070000008</v>
      </c>
      <c r="P34" s="145">
        <v>119005147.15000001</v>
      </c>
      <c r="Q34" s="144">
        <f t="shared" si="1"/>
        <v>774151847.78000009</v>
      </c>
      <c r="R34" s="5"/>
      <c r="S34" s="20"/>
      <c r="T34" s="5"/>
      <c r="U34" s="5"/>
      <c r="V34" s="5"/>
      <c r="W34" s="5"/>
      <c r="X34" s="5"/>
      <c r="Y34" s="130"/>
      <c r="Z34" s="130"/>
      <c r="AA34" s="130"/>
      <c r="AB34" s="130"/>
      <c r="AC34" s="130"/>
      <c r="AD34" s="130"/>
      <c r="AE34" s="130"/>
      <c r="AF34" s="136"/>
      <c r="AG34" s="136"/>
    </row>
    <row r="35" spans="1:35" x14ac:dyDescent="0.25">
      <c r="B35" s="27" t="s">
        <v>130</v>
      </c>
      <c r="C35" s="144">
        <v>1418222023</v>
      </c>
      <c r="D35" s="144">
        <v>1372937015.71</v>
      </c>
      <c r="E35" s="145">
        <v>81972741.760000005</v>
      </c>
      <c r="F35" s="145">
        <v>87932423.679999992</v>
      </c>
      <c r="G35" s="145">
        <v>91727939.480000004</v>
      </c>
      <c r="H35" s="145">
        <v>89574404.179999992</v>
      </c>
      <c r="I35" s="145">
        <v>89737683.580000013</v>
      </c>
      <c r="J35" s="145">
        <v>119312423.66000001</v>
      </c>
      <c r="K35" s="145">
        <v>93850116.24000001</v>
      </c>
      <c r="L35" s="145">
        <v>100565016.44</v>
      </c>
      <c r="M35" s="145">
        <v>83203875.760000005</v>
      </c>
      <c r="N35" s="145">
        <v>79639881.719999999</v>
      </c>
      <c r="O35" s="145">
        <v>135907966.13999999</v>
      </c>
      <c r="P35" s="145">
        <v>137654015.5</v>
      </c>
      <c r="Q35" s="144">
        <f t="shared" si="1"/>
        <v>1191078488.1399999</v>
      </c>
      <c r="R35" s="5"/>
      <c r="S35" s="20"/>
      <c r="T35" s="5"/>
      <c r="U35" s="5"/>
      <c r="V35" s="5"/>
      <c r="W35" s="5"/>
      <c r="X35" s="5"/>
      <c r="Y35" s="130"/>
      <c r="Z35" s="130"/>
      <c r="AA35" s="130"/>
      <c r="AB35" s="130"/>
      <c r="AC35" s="130"/>
      <c r="AD35" s="130"/>
      <c r="AE35" s="130"/>
      <c r="AF35" s="136"/>
      <c r="AG35" s="136"/>
    </row>
    <row r="36" spans="1:35" x14ac:dyDescent="0.25">
      <c r="B36" s="27" t="s">
        <v>101</v>
      </c>
      <c r="C36" s="144">
        <v>167150779513</v>
      </c>
      <c r="D36" s="144">
        <v>162588407209</v>
      </c>
      <c r="E36" s="145">
        <v>9062366483.5599995</v>
      </c>
      <c r="F36" s="145">
        <v>7664266811.2399998</v>
      </c>
      <c r="G36" s="145">
        <v>8573399300.5799999</v>
      </c>
      <c r="H36" s="145">
        <v>10494076057.190001</v>
      </c>
      <c r="I36" s="145">
        <v>7015201930.1800003</v>
      </c>
      <c r="J36" s="145">
        <v>32686755046.119999</v>
      </c>
      <c r="K36" s="145">
        <v>9907218038.75</v>
      </c>
      <c r="L36" s="145">
        <v>11318992302.41</v>
      </c>
      <c r="M36" s="145">
        <v>9147488275.0299988</v>
      </c>
      <c r="N36" s="145">
        <v>6925669641.4000006</v>
      </c>
      <c r="O36" s="145">
        <v>8198484520.9200001</v>
      </c>
      <c r="P36" s="145">
        <v>40357566608.230003</v>
      </c>
      <c r="Q36" s="144">
        <f t="shared" si="1"/>
        <v>161351485015.60999</v>
      </c>
      <c r="R36" s="5"/>
      <c r="S36" s="20"/>
      <c r="T36" s="5"/>
      <c r="U36" s="5"/>
      <c r="V36" s="5"/>
      <c r="W36" s="5"/>
      <c r="X36" s="5"/>
      <c r="Y36" s="130"/>
      <c r="Z36" s="130"/>
      <c r="AA36" s="130"/>
      <c r="AB36" s="130"/>
      <c r="AC36" s="130"/>
      <c r="AD36" s="130"/>
      <c r="AE36" s="130"/>
      <c r="AF36" s="136"/>
      <c r="AG36" s="136"/>
      <c r="AH36" s="136"/>
    </row>
    <row r="37" spans="1:35" x14ac:dyDescent="0.25">
      <c r="B37" s="27" t="s">
        <v>95</v>
      </c>
      <c r="C37" s="144">
        <v>68790001031</v>
      </c>
      <c r="D37" s="144">
        <v>119962427736.67999</v>
      </c>
      <c r="E37" s="145">
        <v>5875999395.0499992</v>
      </c>
      <c r="F37" s="145">
        <v>4858249794.5100002</v>
      </c>
      <c r="G37" s="145">
        <v>4768343714.7799997</v>
      </c>
      <c r="H37" s="145">
        <v>4427367190.4300003</v>
      </c>
      <c r="I37" s="145">
        <v>4665347372.0799999</v>
      </c>
      <c r="J37" s="145">
        <v>4680479766.7200003</v>
      </c>
      <c r="K37" s="145">
        <v>24607641572.23</v>
      </c>
      <c r="L37" s="145">
        <v>5318883035.8000002</v>
      </c>
      <c r="M37" s="145">
        <v>6992516123.1499996</v>
      </c>
      <c r="N37" s="145">
        <v>27085118763.82</v>
      </c>
      <c r="O37" s="145">
        <v>9970681225.5799999</v>
      </c>
      <c r="P37" s="145">
        <v>12885622288.709999</v>
      </c>
      <c r="Q37" s="144">
        <f t="shared" si="1"/>
        <v>116136250242.86002</v>
      </c>
      <c r="R37" s="5"/>
      <c r="S37" s="20"/>
      <c r="T37" s="5"/>
      <c r="U37" s="5"/>
      <c r="V37" s="5"/>
      <c r="W37" s="5"/>
      <c r="X37" s="5"/>
      <c r="Y37" s="130"/>
      <c r="Z37" s="130"/>
      <c r="AA37" s="130"/>
      <c r="AB37" s="130"/>
      <c r="AC37" s="130"/>
      <c r="AD37" s="130"/>
      <c r="AE37" s="130"/>
      <c r="AF37" s="136"/>
      <c r="AG37" s="136"/>
    </row>
    <row r="38" spans="1:35" x14ac:dyDescent="0.25">
      <c r="B38" s="26" t="s">
        <v>43</v>
      </c>
      <c r="C38" s="143">
        <v>8619263346</v>
      </c>
      <c r="D38" s="143">
        <v>8619263346</v>
      </c>
      <c r="E38" s="146">
        <v>718271942.75</v>
      </c>
      <c r="F38" s="146">
        <v>718271942.75</v>
      </c>
      <c r="G38" s="146">
        <v>718271942.75</v>
      </c>
      <c r="H38" s="146">
        <v>718271942.75</v>
      </c>
      <c r="I38" s="146">
        <v>718271942.75</v>
      </c>
      <c r="J38" s="146">
        <v>718271942.75</v>
      </c>
      <c r="K38" s="146">
        <v>718271942.75</v>
      </c>
      <c r="L38" s="146">
        <v>718271942.75</v>
      </c>
      <c r="M38" s="146">
        <v>718271942.75</v>
      </c>
      <c r="N38" s="146">
        <v>718271942.75</v>
      </c>
      <c r="O38" s="146">
        <v>718271942.75</v>
      </c>
      <c r="P38" s="146">
        <v>718271960.83000004</v>
      </c>
      <c r="Q38" s="143">
        <f t="shared" si="1"/>
        <v>8619263331.0799999</v>
      </c>
      <c r="R38" s="5"/>
      <c r="S38" s="20"/>
      <c r="T38" s="5"/>
      <c r="U38" s="5"/>
      <c r="V38" s="5"/>
      <c r="W38" s="5"/>
      <c r="X38" s="5"/>
      <c r="Y38" s="130"/>
      <c r="Z38" s="130"/>
      <c r="AA38" s="130"/>
      <c r="AB38" s="130"/>
      <c r="AC38" s="130"/>
      <c r="AD38" s="130"/>
      <c r="AE38" s="130"/>
      <c r="AF38" s="136"/>
      <c r="AG38" s="136"/>
      <c r="AH38" s="136"/>
    </row>
    <row r="39" spans="1:35" x14ac:dyDescent="0.25">
      <c r="B39" s="26" t="s">
        <v>44</v>
      </c>
      <c r="C39" s="143">
        <v>10864798551</v>
      </c>
      <c r="D39" s="143">
        <v>15321398551</v>
      </c>
      <c r="E39" s="146">
        <v>3936378052.8499999</v>
      </c>
      <c r="F39" s="146">
        <v>1032716892.01</v>
      </c>
      <c r="G39" s="146">
        <v>2610798574.6199999</v>
      </c>
      <c r="H39" s="146">
        <v>297501154.88999999</v>
      </c>
      <c r="I39" s="146">
        <v>1032716893.62</v>
      </c>
      <c r="J39" s="146">
        <v>279240995.12</v>
      </c>
      <c r="K39" s="146">
        <v>3149483743.8299999</v>
      </c>
      <c r="L39" s="146">
        <v>279240995.12</v>
      </c>
      <c r="M39" s="146">
        <v>279240995.12</v>
      </c>
      <c r="N39" s="146">
        <v>279240995.12</v>
      </c>
      <c r="O39" s="146">
        <v>279240995.12</v>
      </c>
      <c r="P39" s="146">
        <v>279241010.68000001</v>
      </c>
      <c r="Q39" s="143">
        <f t="shared" si="1"/>
        <v>13735041298.100004</v>
      </c>
      <c r="R39" s="5"/>
      <c r="S39" s="20"/>
      <c r="T39" s="5"/>
      <c r="U39" s="5"/>
      <c r="V39" s="5"/>
      <c r="W39" s="5"/>
      <c r="X39" s="5"/>
      <c r="Y39" s="130"/>
      <c r="Z39" s="130"/>
      <c r="AA39" s="130"/>
      <c r="AB39" s="130"/>
      <c r="AC39" s="130"/>
      <c r="AD39" s="130"/>
      <c r="AE39" s="130"/>
      <c r="AF39" s="136"/>
      <c r="AG39" s="136"/>
    </row>
    <row r="40" spans="1:35" x14ac:dyDescent="0.25">
      <c r="B40" s="26" t="s">
        <v>45</v>
      </c>
      <c r="C40" s="143">
        <v>974248087</v>
      </c>
      <c r="D40" s="143">
        <v>974248087</v>
      </c>
      <c r="E40" s="146">
        <v>81187240.539999992</v>
      </c>
      <c r="F40" s="146">
        <v>81177166.900000006</v>
      </c>
      <c r="G40" s="146">
        <v>81188359.030000001</v>
      </c>
      <c r="H40" s="146">
        <v>81142186.609999999</v>
      </c>
      <c r="I40" s="146">
        <v>81188325.939999998</v>
      </c>
      <c r="J40" s="146">
        <v>81194139.320000008</v>
      </c>
      <c r="K40" s="146">
        <v>81186949.320000008</v>
      </c>
      <c r="L40" s="146">
        <v>81181639.219999999</v>
      </c>
      <c r="M40" s="146">
        <v>81181039.219999999</v>
      </c>
      <c r="N40" s="146">
        <v>81160989.929999992</v>
      </c>
      <c r="O40" s="146">
        <v>81199505.040000007</v>
      </c>
      <c r="P40" s="146">
        <v>81260545.569999993</v>
      </c>
      <c r="Q40" s="143">
        <f t="shared" si="1"/>
        <v>974248086.63999987</v>
      </c>
      <c r="R40" s="5"/>
      <c r="S40" s="20"/>
      <c r="T40" s="5"/>
      <c r="U40" s="5"/>
      <c r="V40" s="5"/>
      <c r="W40" s="5"/>
      <c r="X40" s="5"/>
      <c r="Y40" s="130"/>
      <c r="Z40" s="130"/>
      <c r="AA40" s="130"/>
      <c r="AB40" s="130"/>
      <c r="AC40" s="130"/>
      <c r="AD40" s="130"/>
      <c r="AE40" s="130"/>
      <c r="AF40" s="136"/>
      <c r="AG40" s="136"/>
    </row>
    <row r="41" spans="1:35" x14ac:dyDescent="0.25">
      <c r="B41" s="26" t="s">
        <v>103</v>
      </c>
      <c r="C41" s="143">
        <v>1175371875</v>
      </c>
      <c r="D41" s="143">
        <v>1175371875</v>
      </c>
      <c r="E41" s="146">
        <v>97947653.010000005</v>
      </c>
      <c r="F41" s="146">
        <v>97947653.010000005</v>
      </c>
      <c r="G41" s="146">
        <v>97947653.010000005</v>
      </c>
      <c r="H41" s="146">
        <v>97947653.010000005</v>
      </c>
      <c r="I41" s="146">
        <v>97947653.010000005</v>
      </c>
      <c r="J41" s="146">
        <v>97947653.010000005</v>
      </c>
      <c r="K41" s="146">
        <v>97947653.010000005</v>
      </c>
      <c r="L41" s="146">
        <v>97947653.010000005</v>
      </c>
      <c r="M41" s="146">
        <v>97947653.010000005</v>
      </c>
      <c r="N41" s="146">
        <v>97947653.010000005</v>
      </c>
      <c r="O41" s="146">
        <v>97947653.010000005</v>
      </c>
      <c r="P41" s="146">
        <v>97947691.890000001</v>
      </c>
      <c r="Q41" s="143">
        <f t="shared" si="1"/>
        <v>1175371875.0000002</v>
      </c>
      <c r="R41" s="5"/>
      <c r="S41" s="20"/>
      <c r="T41" s="5"/>
      <c r="U41" s="5"/>
      <c r="V41" s="5"/>
      <c r="W41" s="5"/>
      <c r="X41" s="5"/>
      <c r="Y41" s="130"/>
      <c r="Z41" s="130"/>
      <c r="AA41" s="130"/>
      <c r="AB41" s="130"/>
      <c r="AC41" s="130"/>
      <c r="AD41" s="130"/>
      <c r="AE41" s="130"/>
      <c r="AF41" s="136"/>
      <c r="AG41" s="136"/>
    </row>
    <row r="42" spans="1:35" x14ac:dyDescent="0.25">
      <c r="B42" s="26" t="s">
        <v>131</v>
      </c>
      <c r="C42" s="143">
        <v>165328228</v>
      </c>
      <c r="D42" s="143">
        <v>165328228</v>
      </c>
      <c r="E42" s="146">
        <v>13750000</v>
      </c>
      <c r="F42" s="146">
        <v>13750000</v>
      </c>
      <c r="G42" s="146">
        <v>0</v>
      </c>
      <c r="H42" s="146">
        <v>27500000</v>
      </c>
      <c r="I42" s="146">
        <v>13750000</v>
      </c>
      <c r="J42" s="146">
        <v>13800000</v>
      </c>
      <c r="K42" s="146">
        <v>13800000</v>
      </c>
      <c r="L42" s="146">
        <v>13800000</v>
      </c>
      <c r="M42" s="146">
        <v>13800000</v>
      </c>
      <c r="N42" s="146">
        <v>13750000</v>
      </c>
      <c r="O42" s="146">
        <v>13800000</v>
      </c>
      <c r="P42" s="146">
        <v>13828228</v>
      </c>
      <c r="Q42" s="143">
        <f t="shared" si="1"/>
        <v>165328228</v>
      </c>
      <c r="R42" s="5"/>
      <c r="S42" s="20"/>
      <c r="T42" s="5"/>
      <c r="U42" s="5"/>
      <c r="V42" s="5"/>
      <c r="W42" s="5"/>
      <c r="X42" s="5"/>
      <c r="Y42" s="130"/>
      <c r="Z42" s="130"/>
      <c r="AA42" s="130"/>
      <c r="AB42" s="130"/>
      <c r="AC42" s="130"/>
      <c r="AD42" s="130"/>
      <c r="AE42" s="130"/>
      <c r="AF42" s="136"/>
      <c r="AG42" s="136"/>
    </row>
    <row r="43" spans="1:35" x14ac:dyDescent="0.25">
      <c r="B43" s="26" t="s">
        <v>104</v>
      </c>
      <c r="C43" s="143">
        <v>601381669</v>
      </c>
      <c r="D43" s="143">
        <v>601381669</v>
      </c>
      <c r="E43" s="146">
        <v>50115138</v>
      </c>
      <c r="F43" s="146">
        <v>50115138</v>
      </c>
      <c r="G43" s="146">
        <v>50115138</v>
      </c>
      <c r="H43" s="146">
        <v>50115138</v>
      </c>
      <c r="I43" s="146">
        <v>50115138</v>
      </c>
      <c r="J43" s="146">
        <v>50115138</v>
      </c>
      <c r="K43" s="146">
        <v>50115138</v>
      </c>
      <c r="L43" s="146">
        <v>50115138</v>
      </c>
      <c r="M43" s="146">
        <v>50115138</v>
      </c>
      <c r="N43" s="146">
        <v>50115138</v>
      </c>
      <c r="O43" s="146">
        <v>50115138</v>
      </c>
      <c r="P43" s="146">
        <v>50115151</v>
      </c>
      <c r="Q43" s="143">
        <f t="shared" si="1"/>
        <v>601381669</v>
      </c>
      <c r="R43" s="5"/>
      <c r="S43" s="5"/>
      <c r="T43" s="5"/>
      <c r="U43" s="5"/>
      <c r="V43" s="5"/>
      <c r="W43" s="5"/>
      <c r="X43" s="5"/>
      <c r="Y43" s="130"/>
      <c r="Z43" s="130"/>
      <c r="AA43" s="130"/>
      <c r="AB43" s="130"/>
      <c r="AC43" s="130"/>
      <c r="AD43" s="130"/>
      <c r="AE43" s="130"/>
      <c r="AF43" s="136"/>
      <c r="AG43" s="136"/>
    </row>
    <row r="44" spans="1:35" x14ac:dyDescent="0.25">
      <c r="B44" s="170" t="s">
        <v>139</v>
      </c>
      <c r="C44" s="150">
        <f t="shared" ref="C44:P44" si="3">C10+C13+C38+C39+C40+C41+C42+C43</f>
        <v>861074372943</v>
      </c>
      <c r="D44" s="150">
        <f t="shared" si="3"/>
        <v>1032696214379.1802</v>
      </c>
      <c r="E44" s="147">
        <f t="shared" si="3"/>
        <v>59524510763.829994</v>
      </c>
      <c r="F44" s="147">
        <f t="shared" si="3"/>
        <v>64907417193.310005</v>
      </c>
      <c r="G44" s="147">
        <f t="shared" si="3"/>
        <v>59885517618.059998</v>
      </c>
      <c r="H44" s="147">
        <f t="shared" si="3"/>
        <v>66428305816.709999</v>
      </c>
      <c r="I44" s="147">
        <f t="shared" si="3"/>
        <v>64421188675.310005</v>
      </c>
      <c r="J44" s="147">
        <f t="shared" si="3"/>
        <v>87178229497.470001</v>
      </c>
      <c r="K44" s="147">
        <f t="shared" si="3"/>
        <v>101974253517.97</v>
      </c>
      <c r="L44" s="147">
        <f t="shared" si="3"/>
        <v>62809205829.080009</v>
      </c>
      <c r="M44" s="147">
        <f t="shared" si="3"/>
        <v>55468619671.420021</v>
      </c>
      <c r="N44" s="147">
        <f t="shared" si="3"/>
        <v>108774728249.81998</v>
      </c>
      <c r="O44" s="147">
        <f t="shared" si="3"/>
        <v>92122525042.349991</v>
      </c>
      <c r="P44" s="147">
        <f t="shared" si="3"/>
        <v>149567615104.53998</v>
      </c>
      <c r="Q44" s="147">
        <f t="shared" si="1"/>
        <v>973062116979.86987</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c r="C46" s="1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15" t="str">
        <f t="shared" si="4"/>
        <v>TOTAL</v>
      </c>
      <c r="S46" s="11"/>
      <c r="Y46" s="130"/>
      <c r="Z46" s="130"/>
      <c r="AA46" s="130"/>
      <c r="AB46" s="130"/>
      <c r="AC46" s="130"/>
      <c r="AD46" s="130"/>
      <c r="AE46" s="130"/>
    </row>
    <row r="47" spans="1:35" x14ac:dyDescent="0.25">
      <c r="B47" s="27" t="s">
        <v>162</v>
      </c>
      <c r="C47" s="148">
        <v>0</v>
      </c>
      <c r="D47" s="148">
        <v>600000000</v>
      </c>
      <c r="E47" s="148">
        <v>0</v>
      </c>
      <c r="F47" s="148">
        <v>0</v>
      </c>
      <c r="G47" s="148">
        <v>0</v>
      </c>
      <c r="H47" s="148">
        <v>0</v>
      </c>
      <c r="I47" s="148">
        <v>0</v>
      </c>
      <c r="J47" s="148">
        <v>0</v>
      </c>
      <c r="K47" s="148">
        <v>0</v>
      </c>
      <c r="L47" s="148">
        <v>0</v>
      </c>
      <c r="M47" s="148">
        <v>0</v>
      </c>
      <c r="N47" s="148">
        <v>0</v>
      </c>
      <c r="O47" s="148">
        <v>0</v>
      </c>
      <c r="P47" s="148">
        <v>600000000</v>
      </c>
      <c r="Q47" s="148">
        <f t="shared" ref="Q47:Q63" si="5">SUM(E47:P47)</f>
        <v>600000000</v>
      </c>
      <c r="S47" s="11"/>
      <c r="Y47" s="130"/>
      <c r="Z47" s="130"/>
      <c r="AA47" s="130"/>
      <c r="AB47" s="130"/>
      <c r="AC47" s="130"/>
      <c r="AD47" s="130"/>
      <c r="AE47" s="130"/>
    </row>
    <row r="48" spans="1:35" x14ac:dyDescent="0.25">
      <c r="A48" s="12"/>
      <c r="B48" s="27" t="s">
        <v>75</v>
      </c>
      <c r="C48" s="148">
        <v>1625734868</v>
      </c>
      <c r="D48" s="148">
        <v>3843173188</v>
      </c>
      <c r="E48" s="148">
        <v>466764504.88</v>
      </c>
      <c r="F48" s="148">
        <v>542910655.62</v>
      </c>
      <c r="G48" s="148">
        <v>502667986.75</v>
      </c>
      <c r="H48" s="148">
        <v>0</v>
      </c>
      <c r="I48" s="148">
        <v>56022217.82</v>
      </c>
      <c r="J48" s="148">
        <v>10675340.689999999</v>
      </c>
      <c r="K48" s="148">
        <v>44714849.730000004</v>
      </c>
      <c r="L48" s="148">
        <v>0</v>
      </c>
      <c r="M48" s="148">
        <v>0</v>
      </c>
      <c r="N48" s="148">
        <v>1648346775.02</v>
      </c>
      <c r="O48" s="148">
        <v>105145594.37</v>
      </c>
      <c r="P48" s="148">
        <v>143691282.22</v>
      </c>
      <c r="Q48" s="148">
        <f t="shared" si="5"/>
        <v>3520939207.0999999</v>
      </c>
      <c r="S48" s="130"/>
      <c r="Y48" s="130"/>
      <c r="Z48" s="130"/>
      <c r="AA48" s="130"/>
      <c r="AB48" s="130"/>
      <c r="AC48" s="130"/>
      <c r="AD48" s="130"/>
      <c r="AE48" s="130"/>
      <c r="AF48" s="130"/>
      <c r="AG48" s="130"/>
      <c r="AH48" s="130"/>
      <c r="AI48" s="130"/>
    </row>
    <row r="49" spans="1:33" x14ac:dyDescent="0.25">
      <c r="A49" s="12"/>
      <c r="B49" s="27" t="s">
        <v>76</v>
      </c>
      <c r="C49" s="148">
        <v>313733044</v>
      </c>
      <c r="D49" s="148">
        <v>313733044</v>
      </c>
      <c r="E49" s="148">
        <v>0</v>
      </c>
      <c r="F49" s="148">
        <v>3124912.96</v>
      </c>
      <c r="G49" s="148">
        <v>4520196.07</v>
      </c>
      <c r="H49" s="148">
        <v>0</v>
      </c>
      <c r="I49" s="148">
        <v>781877.69</v>
      </c>
      <c r="J49" s="148">
        <v>8152896.0899999999</v>
      </c>
      <c r="K49" s="148">
        <v>51838511.719999999</v>
      </c>
      <c r="L49" s="148">
        <v>0</v>
      </c>
      <c r="M49" s="148">
        <v>0</v>
      </c>
      <c r="N49" s="148">
        <v>0</v>
      </c>
      <c r="O49" s="148">
        <v>0</v>
      </c>
      <c r="P49" s="148">
        <v>148723218.96000001</v>
      </c>
      <c r="Q49" s="148">
        <f t="shared" si="5"/>
        <v>217141613.49000001</v>
      </c>
      <c r="S49" s="130"/>
      <c r="Y49" s="130"/>
      <c r="Z49" s="130"/>
      <c r="AA49" s="130"/>
      <c r="AB49" s="130"/>
      <c r="AC49" s="130"/>
      <c r="AD49" s="130"/>
      <c r="AE49" s="130"/>
      <c r="AF49" s="130"/>
      <c r="AG49" s="130"/>
    </row>
    <row r="50" spans="1:33" x14ac:dyDescent="0.25">
      <c r="A50" s="12"/>
      <c r="B50" s="27" t="s">
        <v>129</v>
      </c>
      <c r="C50" s="148">
        <v>144467507</v>
      </c>
      <c r="D50" s="148">
        <v>144467507</v>
      </c>
      <c r="E50" s="148">
        <v>0</v>
      </c>
      <c r="F50" s="148">
        <v>21033862.579999998</v>
      </c>
      <c r="G50" s="148">
        <v>4305018.7699999996</v>
      </c>
      <c r="H50" s="148">
        <v>0</v>
      </c>
      <c r="I50" s="148">
        <v>0</v>
      </c>
      <c r="J50" s="148">
        <v>7179329.3099999996</v>
      </c>
      <c r="K50" s="148">
        <v>8733657</v>
      </c>
      <c r="L50" s="148">
        <v>0</v>
      </c>
      <c r="M50" s="148">
        <v>10732648.98</v>
      </c>
      <c r="N50" s="148">
        <v>2386178.69</v>
      </c>
      <c r="O50" s="148">
        <v>7933824.8000000007</v>
      </c>
      <c r="P50" s="148">
        <v>10972524</v>
      </c>
      <c r="Q50" s="148">
        <f t="shared" si="5"/>
        <v>73277044.129999995</v>
      </c>
      <c r="R50" s="12"/>
      <c r="S50" s="130"/>
      <c r="Y50" s="130"/>
      <c r="Z50" s="130"/>
      <c r="AA50" s="130"/>
      <c r="AB50" s="130"/>
      <c r="AC50" s="130"/>
      <c r="AD50" s="130"/>
      <c r="AE50" s="130"/>
      <c r="AF50" s="130"/>
      <c r="AG50" s="130"/>
    </row>
    <row r="51" spans="1:33" x14ac:dyDescent="0.25">
      <c r="A51" s="12"/>
      <c r="B51" s="27" t="s">
        <v>78</v>
      </c>
      <c r="C51" s="151">
        <v>200057000</v>
      </c>
      <c r="D51" s="151">
        <v>200057000</v>
      </c>
      <c r="E51" s="148">
        <v>0</v>
      </c>
      <c r="F51" s="148">
        <v>22336555.27</v>
      </c>
      <c r="G51" s="148">
        <v>13822975.689999999</v>
      </c>
      <c r="H51" s="148">
        <v>73548</v>
      </c>
      <c r="I51" s="148">
        <v>2359006.2200000002</v>
      </c>
      <c r="J51" s="148">
        <v>11591643.25</v>
      </c>
      <c r="K51" s="148">
        <v>33212286.159999996</v>
      </c>
      <c r="L51" s="148">
        <v>3649756.09</v>
      </c>
      <c r="M51" s="148">
        <v>1183216</v>
      </c>
      <c r="N51" s="148">
        <v>210734.94</v>
      </c>
      <c r="O51" s="148">
        <v>787707.67999999993</v>
      </c>
      <c r="P51" s="148">
        <v>96016169.519999996</v>
      </c>
      <c r="Q51" s="148">
        <f t="shared" si="5"/>
        <v>185243598.81999999</v>
      </c>
      <c r="R51" s="12"/>
      <c r="S51" s="130"/>
      <c r="Y51" s="130"/>
      <c r="Z51" s="130"/>
      <c r="AA51" s="130"/>
      <c r="AB51" s="130"/>
      <c r="AC51" s="130"/>
      <c r="AD51" s="130"/>
      <c r="AE51" s="130"/>
      <c r="AF51" s="130"/>
      <c r="AG51" s="130"/>
    </row>
    <row r="52" spans="1:33" x14ac:dyDescent="0.25">
      <c r="A52" s="12"/>
      <c r="B52" s="27" t="s">
        <v>79</v>
      </c>
      <c r="C52" s="148">
        <v>296429741</v>
      </c>
      <c r="D52" s="148">
        <v>296429741</v>
      </c>
      <c r="E52" s="148">
        <v>0</v>
      </c>
      <c r="F52" s="148">
        <v>0</v>
      </c>
      <c r="G52" s="148">
        <v>71027416</v>
      </c>
      <c r="H52" s="148">
        <v>0</v>
      </c>
      <c r="I52" s="148">
        <v>91908740.599999994</v>
      </c>
      <c r="J52" s="148">
        <v>0</v>
      </c>
      <c r="K52" s="148"/>
      <c r="L52" s="148"/>
      <c r="M52" s="148">
        <v>0</v>
      </c>
      <c r="N52" s="148">
        <v>0</v>
      </c>
      <c r="O52" s="148">
        <v>0</v>
      </c>
      <c r="P52" s="148">
        <v>0</v>
      </c>
      <c r="Q52" s="148">
        <f t="shared" si="5"/>
        <v>162936156.59999999</v>
      </c>
      <c r="R52" s="12"/>
      <c r="S52" s="130"/>
      <c r="Y52" s="130"/>
      <c r="Z52" s="130"/>
      <c r="AA52" s="130"/>
      <c r="AB52" s="130"/>
      <c r="AC52" s="130"/>
      <c r="AD52" s="130"/>
      <c r="AE52" s="130"/>
      <c r="AF52" s="130"/>
      <c r="AG52" s="130"/>
    </row>
    <row r="53" spans="1:33" x14ac:dyDescent="0.25">
      <c r="A53" s="12"/>
      <c r="B53" s="27" t="s">
        <v>80</v>
      </c>
      <c r="C53" s="148">
        <v>0</v>
      </c>
      <c r="D53" s="148">
        <v>298819157</v>
      </c>
      <c r="E53" s="148">
        <v>0</v>
      </c>
      <c r="F53" s="148">
        <v>0</v>
      </c>
      <c r="G53" s="148">
        <v>0</v>
      </c>
      <c r="H53" s="148">
        <v>0</v>
      </c>
      <c r="I53" s="148">
        <v>0</v>
      </c>
      <c r="J53" s="148">
        <v>0</v>
      </c>
      <c r="K53" s="148">
        <v>3184324.4</v>
      </c>
      <c r="L53" s="148">
        <v>3959216.4699999997</v>
      </c>
      <c r="M53" s="148">
        <v>0</v>
      </c>
      <c r="N53" s="148">
        <v>0</v>
      </c>
      <c r="O53" s="148">
        <v>0</v>
      </c>
      <c r="P53" s="148">
        <v>155736282.84</v>
      </c>
      <c r="Q53" s="148">
        <f t="shared" si="5"/>
        <v>162879823.71000001</v>
      </c>
      <c r="R53" s="12"/>
      <c r="S53" s="130"/>
      <c r="Y53" s="130"/>
      <c r="Z53" s="130"/>
      <c r="AA53" s="130"/>
      <c r="AB53" s="130"/>
      <c r="AC53" s="130"/>
      <c r="AD53" s="130"/>
      <c r="AE53" s="130"/>
      <c r="AF53" s="130"/>
      <c r="AG53" s="130"/>
    </row>
    <row r="54" spans="1:33" x14ac:dyDescent="0.25">
      <c r="A54" s="12"/>
      <c r="B54" s="27" t="s">
        <v>81</v>
      </c>
      <c r="C54" s="148">
        <v>300000000</v>
      </c>
      <c r="D54" s="148">
        <v>300000000</v>
      </c>
      <c r="E54" s="148">
        <v>0</v>
      </c>
      <c r="F54" s="148">
        <v>5519842.7599999998</v>
      </c>
      <c r="G54" s="148">
        <v>11631039.379999999</v>
      </c>
      <c r="H54" s="148">
        <v>467169.88</v>
      </c>
      <c r="I54" s="148">
        <v>11920755.84</v>
      </c>
      <c r="J54" s="148">
        <v>199420</v>
      </c>
      <c r="K54" s="148">
        <v>16906040</v>
      </c>
      <c r="L54" s="148">
        <v>172398</v>
      </c>
      <c r="M54" s="148">
        <v>100000</v>
      </c>
      <c r="N54" s="148">
        <v>0</v>
      </c>
      <c r="O54" s="148">
        <v>1148981.8799999999</v>
      </c>
      <c r="P54" s="148">
        <v>290540.78000000003</v>
      </c>
      <c r="Q54" s="148">
        <f t="shared" si="5"/>
        <v>48356188.520000003</v>
      </c>
      <c r="R54" s="12"/>
      <c r="S54" s="130"/>
      <c r="Y54" s="130"/>
      <c r="Z54" s="130"/>
      <c r="AA54" s="130"/>
      <c r="AB54" s="130"/>
      <c r="AC54" s="130"/>
      <c r="AD54" s="130"/>
      <c r="AE54" s="130"/>
      <c r="AF54" s="130"/>
      <c r="AG54" s="130"/>
    </row>
    <row r="55" spans="1:33" x14ac:dyDescent="0.25">
      <c r="A55" s="12"/>
      <c r="B55" s="27" t="s">
        <v>163</v>
      </c>
      <c r="C55" s="148">
        <v>15000000</v>
      </c>
      <c r="D55" s="148">
        <v>15000000</v>
      </c>
      <c r="E55" s="148">
        <v>0</v>
      </c>
      <c r="F55" s="148">
        <v>0</v>
      </c>
      <c r="G55" s="148">
        <v>0</v>
      </c>
      <c r="H55" s="148">
        <v>0</v>
      </c>
      <c r="I55" s="148">
        <v>0</v>
      </c>
      <c r="J55" s="148">
        <v>0</v>
      </c>
      <c r="K55" s="148">
        <v>0</v>
      </c>
      <c r="L55" s="148">
        <v>0</v>
      </c>
      <c r="M55" s="148">
        <v>0</v>
      </c>
      <c r="N55" s="148">
        <v>0</v>
      </c>
      <c r="O55" s="148">
        <v>0</v>
      </c>
      <c r="P55" s="148">
        <v>8340479.1299999999</v>
      </c>
      <c r="Q55" s="148">
        <f t="shared" si="5"/>
        <v>8340479.1299999999</v>
      </c>
      <c r="R55" s="12"/>
      <c r="S55" s="130"/>
      <c r="Y55" s="130"/>
      <c r="Z55" s="130"/>
      <c r="AA55" s="130"/>
      <c r="AB55" s="130"/>
      <c r="AC55" s="130"/>
      <c r="AD55" s="130"/>
      <c r="AE55" s="130"/>
      <c r="AF55" s="130"/>
      <c r="AG55" s="130"/>
    </row>
    <row r="56" spans="1:33" x14ac:dyDescent="0.25">
      <c r="A56" s="12"/>
      <c r="B56" s="27" t="s">
        <v>84</v>
      </c>
      <c r="C56" s="148">
        <v>2198790184</v>
      </c>
      <c r="D56" s="148">
        <v>7198790184</v>
      </c>
      <c r="E56" s="148">
        <v>0</v>
      </c>
      <c r="F56" s="148">
        <v>508315459.69</v>
      </c>
      <c r="G56" s="148">
        <v>83333333</v>
      </c>
      <c r="H56" s="148">
        <v>166666666</v>
      </c>
      <c r="I56" s="148">
        <v>183938508.5</v>
      </c>
      <c r="J56" s="148">
        <v>233750824.03999999</v>
      </c>
      <c r="K56" s="148">
        <v>175850959.18000001</v>
      </c>
      <c r="L56" s="148">
        <v>169380468.5</v>
      </c>
      <c r="M56" s="148">
        <v>1416666666</v>
      </c>
      <c r="N56" s="148">
        <v>176849999.32999998</v>
      </c>
      <c r="O56" s="148">
        <v>3916666666</v>
      </c>
      <c r="P56" s="148">
        <v>166666666</v>
      </c>
      <c r="Q56" s="148">
        <f t="shared" si="5"/>
        <v>7198086216.2399998</v>
      </c>
      <c r="R56" s="12"/>
      <c r="S56" s="130"/>
      <c r="Y56" s="130"/>
      <c r="Z56" s="130"/>
      <c r="AA56" s="130"/>
      <c r="AB56" s="130"/>
      <c r="AC56" s="130"/>
      <c r="AD56" s="130"/>
      <c r="AE56" s="130"/>
      <c r="AF56" s="130"/>
      <c r="AG56" s="130"/>
    </row>
    <row r="57" spans="1:33" x14ac:dyDescent="0.25">
      <c r="A57" s="12"/>
      <c r="B57" s="27" t="s">
        <v>85</v>
      </c>
      <c r="C57" s="148">
        <v>8070757424</v>
      </c>
      <c r="D57" s="148">
        <v>17937778546</v>
      </c>
      <c r="E57" s="148">
        <v>93435916.269999996</v>
      </c>
      <c r="F57" s="148">
        <v>2444486582.6599998</v>
      </c>
      <c r="G57" s="148">
        <v>460074989.04000002</v>
      </c>
      <c r="H57" s="148">
        <v>296243736.57999998</v>
      </c>
      <c r="I57" s="148">
        <v>851020779.61000001</v>
      </c>
      <c r="J57" s="148">
        <v>2086136600.4200001</v>
      </c>
      <c r="K57" s="148">
        <v>8002235348.1599998</v>
      </c>
      <c r="L57" s="148">
        <v>869910452.88</v>
      </c>
      <c r="M57" s="148">
        <v>0</v>
      </c>
      <c r="N57" s="148">
        <v>46300358.82</v>
      </c>
      <c r="O57" s="148">
        <v>13616271.529999999</v>
      </c>
      <c r="P57" s="148">
        <v>481547814.06</v>
      </c>
      <c r="Q57" s="148">
        <f t="shared" si="5"/>
        <v>15645008850.029999</v>
      </c>
      <c r="R57" s="12"/>
      <c r="S57" s="130"/>
      <c r="Y57" s="130"/>
      <c r="Z57" s="130"/>
      <c r="AA57" s="130"/>
      <c r="AB57" s="130"/>
      <c r="AC57" s="130"/>
      <c r="AD57" s="130"/>
      <c r="AE57" s="130"/>
      <c r="AF57" s="130"/>
      <c r="AG57" s="130"/>
    </row>
    <row r="58" spans="1:33" x14ac:dyDescent="0.25">
      <c r="A58" s="12"/>
      <c r="B58" s="27" t="s">
        <v>98</v>
      </c>
      <c r="C58" s="148">
        <v>7200000</v>
      </c>
      <c r="D58" s="148">
        <v>7200000</v>
      </c>
      <c r="E58" s="148">
        <v>0</v>
      </c>
      <c r="F58" s="148">
        <v>0</v>
      </c>
      <c r="G58" s="148">
        <v>0</v>
      </c>
      <c r="H58" s="148">
        <v>0</v>
      </c>
      <c r="I58" s="148">
        <v>0</v>
      </c>
      <c r="J58" s="148">
        <v>0</v>
      </c>
      <c r="K58" s="148">
        <v>0</v>
      </c>
      <c r="L58" s="148">
        <v>0</v>
      </c>
      <c r="M58" s="148">
        <v>0</v>
      </c>
      <c r="N58" s="148">
        <v>0</v>
      </c>
      <c r="O58" s="148">
        <v>0</v>
      </c>
      <c r="P58" s="148">
        <v>0</v>
      </c>
      <c r="Q58" s="148">
        <f t="shared" si="5"/>
        <v>0</v>
      </c>
      <c r="R58" s="12"/>
      <c r="S58" s="130"/>
      <c r="Y58" s="130"/>
      <c r="Z58" s="130"/>
      <c r="AA58" s="130"/>
      <c r="AB58" s="130"/>
      <c r="AC58" s="130"/>
      <c r="AD58" s="130"/>
      <c r="AE58" s="130"/>
      <c r="AF58" s="130"/>
      <c r="AG58" s="130"/>
    </row>
    <row r="59" spans="1:33" x14ac:dyDescent="0.25">
      <c r="A59" s="12"/>
      <c r="B59" s="27" t="s">
        <v>112</v>
      </c>
      <c r="C59" s="148">
        <v>300000000</v>
      </c>
      <c r="D59" s="148">
        <v>300000000</v>
      </c>
      <c r="E59" s="148">
        <v>6906586.0499999998</v>
      </c>
      <c r="F59" s="148">
        <v>36085039.620000005</v>
      </c>
      <c r="G59" s="148">
        <v>23599946.640000001</v>
      </c>
      <c r="H59" s="148">
        <v>10390776.640000001</v>
      </c>
      <c r="I59" s="148">
        <v>2646107.1</v>
      </c>
      <c r="J59" s="148">
        <v>8373273.9699999997</v>
      </c>
      <c r="K59" s="148">
        <v>13076000</v>
      </c>
      <c r="L59" s="148">
        <v>6541968.21</v>
      </c>
      <c r="M59" s="148">
        <v>11389340.120000001</v>
      </c>
      <c r="N59" s="148">
        <v>0</v>
      </c>
      <c r="O59" s="148">
        <v>1126671.4099999999</v>
      </c>
      <c r="P59" s="148">
        <v>791148.36</v>
      </c>
      <c r="Q59" s="148">
        <f t="shared" si="5"/>
        <v>120926858.11999999</v>
      </c>
      <c r="R59" s="12"/>
      <c r="S59" s="130"/>
      <c r="Y59" s="130"/>
      <c r="Z59" s="130"/>
      <c r="AA59" s="130"/>
      <c r="AB59" s="130"/>
      <c r="AC59" s="130"/>
      <c r="AD59" s="130"/>
      <c r="AE59" s="130"/>
      <c r="AF59" s="130"/>
      <c r="AG59" s="130"/>
    </row>
    <row r="60" spans="1:33" x14ac:dyDescent="0.25">
      <c r="A60" s="12"/>
      <c r="B60" s="27" t="s">
        <v>93</v>
      </c>
      <c r="C60" s="148">
        <v>37769500</v>
      </c>
      <c r="D60" s="148">
        <v>38331180</v>
      </c>
      <c r="E60" s="148">
        <v>37769500</v>
      </c>
      <c r="F60" s="148">
        <v>0</v>
      </c>
      <c r="G60" s="148">
        <v>0</v>
      </c>
      <c r="H60" s="148">
        <v>0</v>
      </c>
      <c r="I60" s="148">
        <v>0</v>
      </c>
      <c r="J60" s="148">
        <v>0</v>
      </c>
      <c r="K60" s="148">
        <v>0</v>
      </c>
      <c r="L60" s="148">
        <v>0</v>
      </c>
      <c r="M60" s="148">
        <v>0</v>
      </c>
      <c r="N60" s="148">
        <v>0</v>
      </c>
      <c r="O60" s="148">
        <v>561680</v>
      </c>
      <c r="P60" s="148">
        <v>0</v>
      </c>
      <c r="Q60" s="148">
        <f t="shared" si="5"/>
        <v>38331180</v>
      </c>
      <c r="R60" s="12"/>
      <c r="S60" s="130"/>
      <c r="Y60" s="130"/>
      <c r="Z60" s="130"/>
      <c r="AA60" s="130"/>
      <c r="AB60" s="130"/>
      <c r="AC60" s="130"/>
      <c r="AD60" s="130"/>
      <c r="AE60" s="130"/>
      <c r="AF60" s="130"/>
      <c r="AG60" s="130"/>
    </row>
    <row r="61" spans="1:33" x14ac:dyDescent="0.25">
      <c r="A61" s="12"/>
      <c r="B61" s="27" t="s">
        <v>43</v>
      </c>
      <c r="C61" s="148">
        <v>103000000</v>
      </c>
      <c r="D61" s="148">
        <v>103000000</v>
      </c>
      <c r="E61" s="148">
        <v>8583333</v>
      </c>
      <c r="F61" s="148">
        <v>8583333</v>
      </c>
      <c r="G61" s="148">
        <v>8583333</v>
      </c>
      <c r="H61" s="148">
        <v>8583333</v>
      </c>
      <c r="I61" s="148">
        <v>8583333</v>
      </c>
      <c r="J61" s="148">
        <v>8583333</v>
      </c>
      <c r="K61" s="148">
        <v>8583333</v>
      </c>
      <c r="L61" s="148">
        <v>8583333</v>
      </c>
      <c r="M61" s="148">
        <v>8583333</v>
      </c>
      <c r="N61" s="148">
        <v>8583333</v>
      </c>
      <c r="O61" s="148">
        <v>8583333</v>
      </c>
      <c r="P61" s="148">
        <v>8583337</v>
      </c>
      <c r="Q61" s="148">
        <f t="shared" si="5"/>
        <v>103000000</v>
      </c>
      <c r="S61" s="130"/>
      <c r="Y61" s="130"/>
      <c r="Z61" s="130"/>
      <c r="AA61" s="130"/>
      <c r="AB61" s="130"/>
      <c r="AC61" s="130"/>
      <c r="AD61" s="130"/>
      <c r="AE61" s="130"/>
      <c r="AF61" s="130"/>
      <c r="AG61" s="130"/>
    </row>
    <row r="62" spans="1:33" x14ac:dyDescent="0.25">
      <c r="B62" s="27" t="s">
        <v>101</v>
      </c>
      <c r="C62" s="148">
        <v>87744442256</v>
      </c>
      <c r="D62" s="148">
        <v>84946187263</v>
      </c>
      <c r="E62" s="148">
        <v>3588714042.3800001</v>
      </c>
      <c r="F62" s="148">
        <v>2825585968.3400002</v>
      </c>
      <c r="G62" s="148">
        <v>4553306396.6200008</v>
      </c>
      <c r="H62" s="148">
        <v>30512144328.689999</v>
      </c>
      <c r="I62" s="148">
        <v>3325967136.5600004</v>
      </c>
      <c r="J62" s="148">
        <v>13190944630.1</v>
      </c>
      <c r="K62" s="148">
        <v>4294926311.3499999</v>
      </c>
      <c r="L62" s="148">
        <v>2643795573.77</v>
      </c>
      <c r="M62" s="148">
        <v>2932669239.5700002</v>
      </c>
      <c r="N62" s="148">
        <v>3260891714.8299999</v>
      </c>
      <c r="O62" s="148">
        <v>4277504055.0900002</v>
      </c>
      <c r="P62" s="148">
        <v>2766609292.5500002</v>
      </c>
      <c r="Q62" s="148">
        <f t="shared" si="5"/>
        <v>78173058689.849991</v>
      </c>
      <c r="R62" s="11"/>
      <c r="S62" s="130"/>
      <c r="Y62" s="130"/>
      <c r="Z62" s="130"/>
      <c r="AA62" s="130"/>
      <c r="AB62" s="130"/>
      <c r="AC62" s="130"/>
      <c r="AD62" s="130"/>
      <c r="AE62" s="130"/>
      <c r="AF62" s="130"/>
      <c r="AG62" s="130"/>
    </row>
    <row r="63" spans="1:33" x14ac:dyDescent="0.25">
      <c r="B63" s="27" t="s">
        <v>95</v>
      </c>
      <c r="C63" s="151">
        <v>34687418476</v>
      </c>
      <c r="D63" s="151">
        <v>64284418476.599998</v>
      </c>
      <c r="E63" s="148">
        <v>3527368125.6700001</v>
      </c>
      <c r="F63" s="148">
        <v>4217950321.6999998</v>
      </c>
      <c r="G63" s="148">
        <v>12711661151.940001</v>
      </c>
      <c r="H63" s="148">
        <v>3207017464.5</v>
      </c>
      <c r="I63" s="148">
        <v>4915332636.4000006</v>
      </c>
      <c r="J63" s="148">
        <v>10452190513.459999</v>
      </c>
      <c r="K63" s="148">
        <v>7360832952.29</v>
      </c>
      <c r="L63" s="148">
        <v>491767944.52999997</v>
      </c>
      <c r="M63" s="148">
        <v>0</v>
      </c>
      <c r="N63" s="148">
        <v>694218.78</v>
      </c>
      <c r="O63" s="148">
        <v>350000</v>
      </c>
      <c r="P63" s="148">
        <v>7597778369.1000004</v>
      </c>
      <c r="Q63" s="148">
        <f t="shared" si="5"/>
        <v>54482943698.369995</v>
      </c>
      <c r="R63" s="123"/>
      <c r="S63" s="130"/>
      <c r="Y63" s="130"/>
      <c r="Z63" s="130"/>
      <c r="AA63" s="130"/>
      <c r="AB63" s="130"/>
      <c r="AC63" s="130"/>
      <c r="AD63" s="130"/>
      <c r="AE63" s="130"/>
      <c r="AF63" s="130"/>
      <c r="AG63" s="130"/>
    </row>
    <row r="64" spans="1:33" x14ac:dyDescent="0.25">
      <c r="B64" s="170" t="s">
        <v>70</v>
      </c>
      <c r="C64" s="150">
        <f>SUM(C48:C63)</f>
        <v>136044800000</v>
      </c>
      <c r="D64" s="150">
        <f t="shared" ref="D64:P64" si="6">SUM(D47:D63)</f>
        <v>180827385286.60001</v>
      </c>
      <c r="E64" s="147">
        <f t="shared" si="6"/>
        <v>7729542008.25</v>
      </c>
      <c r="F64" s="147">
        <f t="shared" si="6"/>
        <v>10635932534.200001</v>
      </c>
      <c r="G64" s="147">
        <f t="shared" si="6"/>
        <v>18448533782.900002</v>
      </c>
      <c r="H64" s="147">
        <f t="shared" si="6"/>
        <v>34201587023.289997</v>
      </c>
      <c r="I64" s="147">
        <f t="shared" si="6"/>
        <v>9450481099.3400002</v>
      </c>
      <c r="J64" s="147">
        <f t="shared" si="6"/>
        <v>26017777804.330002</v>
      </c>
      <c r="K64" s="147">
        <f t="shared" si="6"/>
        <v>20014094572.990002</v>
      </c>
      <c r="L64" s="147">
        <f t="shared" si="6"/>
        <v>4197761111.4499998</v>
      </c>
      <c r="M64" s="147">
        <f t="shared" si="6"/>
        <v>4381324443.6700001</v>
      </c>
      <c r="N64" s="147">
        <f t="shared" si="6"/>
        <v>5144263313.4099998</v>
      </c>
      <c r="O64" s="147">
        <f t="shared" si="6"/>
        <v>8333424785.7600002</v>
      </c>
      <c r="P64" s="147">
        <f t="shared" si="6"/>
        <v>12185747124.52</v>
      </c>
      <c r="Q64" s="147">
        <f>E64+F64+G64+H64+I64+J64+K64+L64+M64+N64+O64+P64</f>
        <v>160740469604.10999</v>
      </c>
      <c r="S64" s="130"/>
      <c r="Y64" s="130"/>
      <c r="Z64" s="130"/>
      <c r="AA64" s="130"/>
      <c r="AB64" s="130"/>
      <c r="AC64" s="130"/>
      <c r="AD64" s="130"/>
      <c r="AE64" s="130"/>
      <c r="AF64" s="130"/>
      <c r="AG64" s="130"/>
    </row>
    <row r="65" spans="2:31" x14ac:dyDescent="0.25">
      <c r="B65" s="27"/>
      <c r="C65" s="148"/>
      <c r="D65" s="148"/>
      <c r="E65" s="149"/>
      <c r="F65" s="149"/>
      <c r="G65" s="149"/>
      <c r="H65" s="149"/>
      <c r="I65" s="149"/>
      <c r="J65" s="149"/>
      <c r="K65" s="149"/>
      <c r="L65" s="149"/>
      <c r="M65" s="149"/>
      <c r="N65" s="149"/>
      <c r="O65" s="149"/>
      <c r="P65" s="149"/>
      <c r="Q65" s="149"/>
      <c r="Y65" s="130"/>
      <c r="Z65" s="130"/>
      <c r="AA65" s="130"/>
      <c r="AB65" s="130"/>
      <c r="AC65" s="130"/>
      <c r="AD65" s="130"/>
      <c r="AE65" s="130"/>
    </row>
    <row r="66" spans="2:31" x14ac:dyDescent="0.25">
      <c r="B66" s="170" t="s">
        <v>51</v>
      </c>
      <c r="C66" s="150">
        <f t="shared" ref="C66:P66" si="7">C44+C64</f>
        <v>997119172943</v>
      </c>
      <c r="D66" s="150">
        <f t="shared" si="7"/>
        <v>1213523599665.7803</v>
      </c>
      <c r="E66" s="157">
        <f t="shared" si="7"/>
        <v>67254052772.079994</v>
      </c>
      <c r="F66" s="157">
        <f t="shared" si="7"/>
        <v>75543349727.51001</v>
      </c>
      <c r="G66" s="157">
        <f t="shared" si="7"/>
        <v>78334051400.959991</v>
      </c>
      <c r="H66" s="157">
        <f t="shared" si="7"/>
        <v>100629892840</v>
      </c>
      <c r="I66" s="157">
        <f t="shared" si="7"/>
        <v>73871669774.650009</v>
      </c>
      <c r="J66" s="157">
        <f t="shared" si="7"/>
        <v>113196007301.8</v>
      </c>
      <c r="K66" s="157">
        <f t="shared" si="7"/>
        <v>121988348090.96001</v>
      </c>
      <c r="L66" s="157">
        <f t="shared" si="7"/>
        <v>67006966940.530006</v>
      </c>
      <c r="M66" s="157">
        <f t="shared" si="7"/>
        <v>59849944115.090019</v>
      </c>
      <c r="N66" s="157">
        <f t="shared" si="7"/>
        <v>113918991563.22998</v>
      </c>
      <c r="O66" s="157">
        <f t="shared" si="7"/>
        <v>100455949828.10999</v>
      </c>
      <c r="P66" s="157">
        <f t="shared" si="7"/>
        <v>161753362229.05997</v>
      </c>
      <c r="Q66" s="157">
        <f>E66+F66+G66+H66+I66+J66+K66+L66+M66+N66+O66+P66</f>
        <v>1133802586583.98</v>
      </c>
      <c r="R66" s="7"/>
      <c r="S66" s="130"/>
      <c r="Y66" s="130"/>
      <c r="Z66" s="130"/>
      <c r="AA66" s="130"/>
      <c r="AB66" s="130"/>
      <c r="AC66" s="130"/>
      <c r="AD66" s="130"/>
      <c r="AE66" s="130"/>
    </row>
    <row r="67" spans="2:31" x14ac:dyDescent="0.25">
      <c r="B67" s="363" t="s">
        <v>164</v>
      </c>
      <c r="C67" s="363"/>
      <c r="D67"/>
      <c r="E67" s="133"/>
      <c r="F67" s="133"/>
      <c r="G67" s="133"/>
      <c r="H67" s="133"/>
      <c r="I67" s="133"/>
      <c r="J67" s="133"/>
      <c r="K67" s="133"/>
      <c r="L67" s="133"/>
      <c r="M67" s="133"/>
      <c r="N67" s="133"/>
      <c r="O67" s="133"/>
      <c r="P67" s="133"/>
      <c r="Q67" s="134"/>
    </row>
    <row r="68" spans="2:31" x14ac:dyDescent="0.25">
      <c r="B68" s="141" t="s">
        <v>165</v>
      </c>
      <c r="C68"/>
      <c r="D68"/>
      <c r="E68" s="135"/>
      <c r="F68" s="135"/>
      <c r="G68" s="135"/>
      <c r="H68" s="135"/>
      <c r="I68" s="135"/>
      <c r="J68" s="135"/>
      <c r="K68" s="135"/>
      <c r="L68" s="135"/>
      <c r="M68" s="135"/>
      <c r="N68" s="135"/>
      <c r="O68" s="135"/>
      <c r="P68" s="135"/>
      <c r="Q68" s="135"/>
    </row>
    <row r="69" spans="2:31" x14ac:dyDescent="0.25">
      <c r="B69" s="141" t="s">
        <v>166</v>
      </c>
      <c r="E69" s="135"/>
      <c r="F69" s="135"/>
      <c r="G69" s="135"/>
      <c r="H69" s="135"/>
      <c r="I69" s="135"/>
      <c r="J69" s="135"/>
      <c r="K69" s="135"/>
      <c r="L69" s="135"/>
      <c r="M69" s="135"/>
      <c r="N69" s="135"/>
      <c r="O69" s="135"/>
      <c r="P69" s="135"/>
      <c r="Q69" s="135"/>
    </row>
    <row r="70" spans="2:31" x14ac:dyDescent="0.25">
      <c r="B70" t="s">
        <v>167</v>
      </c>
      <c r="E70" s="135"/>
      <c r="F70" s="135"/>
      <c r="G70" s="135"/>
      <c r="H70" s="135"/>
      <c r="I70" s="135"/>
      <c r="J70" s="135"/>
      <c r="K70" s="135"/>
      <c r="L70" s="135"/>
      <c r="M70" s="135"/>
      <c r="N70" s="135"/>
      <c r="O70" s="135"/>
      <c r="P70" s="135"/>
      <c r="Q70" s="135"/>
    </row>
    <row r="71" spans="2:31" x14ac:dyDescent="0.25">
      <c r="E71" s="16"/>
      <c r="F71" s="16"/>
      <c r="G71" s="16"/>
      <c r="H71" s="16"/>
      <c r="I71" s="16"/>
      <c r="J71" s="16"/>
      <c r="K71" s="16"/>
      <c r="L71" s="16"/>
      <c r="M71" s="16"/>
      <c r="N71" s="16"/>
      <c r="O71" s="16"/>
      <c r="P71" s="16"/>
      <c r="Q71" s="5"/>
    </row>
    <row r="72" spans="2:31" x14ac:dyDescent="0.25">
      <c r="E72" s="16"/>
      <c r="F72" s="16"/>
      <c r="G72" s="16"/>
      <c r="H72" s="16"/>
      <c r="I72" s="16"/>
      <c r="J72" s="16"/>
      <c r="K72" s="16"/>
      <c r="L72" s="16"/>
      <c r="M72" s="16"/>
      <c r="N72" s="16"/>
      <c r="O72" s="16"/>
      <c r="P72" s="16"/>
      <c r="Q72" s="5"/>
    </row>
    <row r="73" spans="2:31" x14ac:dyDescent="0.25">
      <c r="E73"/>
      <c r="F73" s="16"/>
      <c r="Q73" s="5"/>
    </row>
    <row r="74" spans="2:31" x14ac:dyDescent="0.25">
      <c r="E74" s="131"/>
      <c r="F74" s="131"/>
      <c r="G74" s="131"/>
      <c r="H74" s="131"/>
      <c r="I74" s="131"/>
      <c r="J74" s="131"/>
      <c r="K74" s="131"/>
      <c r="L74" s="131"/>
      <c r="M74" s="131"/>
      <c r="N74" s="131"/>
      <c r="O74" s="131"/>
      <c r="P74" s="131"/>
      <c r="Q74" s="131"/>
      <c r="R74" s="30"/>
    </row>
    <row r="75" spans="2:31" x14ac:dyDescent="0.25">
      <c r="E75" s="131"/>
      <c r="F75" s="131"/>
      <c r="G75" s="131"/>
      <c r="H75" s="131"/>
      <c r="I75" s="131"/>
      <c r="J75" s="131"/>
      <c r="K75" s="131"/>
      <c r="L75" s="131"/>
      <c r="M75" s="131"/>
      <c r="N75" s="131"/>
      <c r="O75" s="131"/>
      <c r="P75" s="131"/>
      <c r="Q75" s="131"/>
    </row>
    <row r="76" spans="2:31" x14ac:dyDescent="0.25">
      <c r="E76" s="131"/>
      <c r="F76" s="131"/>
      <c r="G76" s="131"/>
      <c r="H76" s="131"/>
      <c r="I76" s="131"/>
      <c r="J76" s="131"/>
      <c r="K76" s="131"/>
      <c r="L76" s="131"/>
      <c r="M76" s="131"/>
      <c r="N76" s="131"/>
      <c r="O76" s="131"/>
      <c r="P76" s="131"/>
      <c r="Q76" s="131"/>
    </row>
    <row r="77" spans="2:31" x14ac:dyDescent="0.25">
      <c r="E77" s="131"/>
      <c r="F77" s="131"/>
      <c r="G77" s="131"/>
      <c r="H77" s="131"/>
      <c r="I77" s="131"/>
      <c r="J77" s="131"/>
      <c r="K77" s="131"/>
      <c r="L77" s="131"/>
      <c r="M77" s="131"/>
      <c r="N77" s="131"/>
      <c r="O77" s="131"/>
      <c r="P77" s="131"/>
      <c r="Q77" s="131"/>
    </row>
    <row r="78" spans="2:31" x14ac:dyDescent="0.25">
      <c r="E78" s="131"/>
      <c r="F78" s="131"/>
      <c r="G78" s="131"/>
      <c r="H78" s="131"/>
      <c r="I78" s="131"/>
      <c r="J78" s="131"/>
      <c r="K78" s="131"/>
      <c r="L78" s="131"/>
      <c r="M78" s="131"/>
      <c r="N78" s="131"/>
      <c r="O78" s="131"/>
      <c r="P78" s="131"/>
      <c r="Q78" s="131"/>
    </row>
    <row r="79" spans="2:31" x14ac:dyDescent="0.25">
      <c r="E79" s="131"/>
      <c r="F79" s="131"/>
      <c r="G79" s="131"/>
      <c r="H79" s="131"/>
      <c r="I79" s="131"/>
      <c r="J79" s="131"/>
      <c r="K79" s="131"/>
      <c r="L79" s="131"/>
      <c r="M79" s="131"/>
      <c r="N79" s="131"/>
      <c r="O79" s="131"/>
      <c r="P79" s="131"/>
      <c r="Q79" s="131"/>
    </row>
    <row r="80" spans="2:31" x14ac:dyDescent="0.25">
      <c r="E80" s="131"/>
      <c r="F80" s="16"/>
      <c r="Q80" s="5"/>
    </row>
    <row r="81" spans="5:18" x14ac:dyDescent="0.25">
      <c r="E81"/>
      <c r="F81" s="16"/>
      <c r="Q81" s="5"/>
    </row>
    <row r="82" spans="5:18" x14ac:dyDescent="0.25">
      <c r="E82"/>
      <c r="F82" s="16"/>
      <c r="Q82" s="5"/>
    </row>
    <row r="83" spans="5:18" x14ac:dyDescent="0.25">
      <c r="E83" s="131"/>
      <c r="F83" s="131"/>
      <c r="G83" s="131"/>
      <c r="H83" s="131"/>
      <c r="I83" s="131"/>
      <c r="J83" s="131"/>
      <c r="K83" s="131"/>
      <c r="L83" s="131"/>
      <c r="M83" s="131"/>
      <c r="N83" s="131"/>
      <c r="O83" s="131"/>
      <c r="P83" s="131"/>
      <c r="Q83" s="131"/>
    </row>
    <row r="84" spans="5:18" x14ac:dyDescent="0.25">
      <c r="E84" s="131"/>
      <c r="F84" s="131"/>
      <c r="G84" s="131"/>
      <c r="H84" s="131"/>
      <c r="I84" s="131"/>
      <c r="J84" s="131"/>
      <c r="K84" s="131"/>
      <c r="L84" s="131"/>
      <c r="M84" s="131"/>
      <c r="N84" s="131"/>
      <c r="O84" s="131"/>
      <c r="P84" s="131"/>
      <c r="Q84" s="131"/>
    </row>
    <row r="85" spans="5:18" x14ac:dyDescent="0.25">
      <c r="E85" s="131"/>
      <c r="F85" s="131"/>
      <c r="G85" s="131"/>
      <c r="H85" s="131"/>
      <c r="I85" s="131"/>
      <c r="J85" s="131"/>
      <c r="K85" s="131"/>
      <c r="L85" s="131"/>
      <c r="M85" s="131"/>
      <c r="N85" s="131"/>
      <c r="O85" s="131"/>
      <c r="P85" s="131"/>
      <c r="Q85" s="131"/>
    </row>
    <row r="86" spans="5:18" x14ac:dyDescent="0.25">
      <c r="E86" s="131"/>
      <c r="F86" s="131"/>
      <c r="G86" s="131"/>
      <c r="H86" s="131"/>
      <c r="I86" s="131"/>
      <c r="J86" s="131"/>
      <c r="K86" s="131"/>
      <c r="L86" s="131"/>
      <c r="M86" s="131"/>
      <c r="N86" s="131"/>
      <c r="O86" s="131"/>
      <c r="P86" s="131"/>
      <c r="Q86" s="131"/>
    </row>
    <row r="87" spans="5:18" x14ac:dyDescent="0.25">
      <c r="E87" s="131"/>
      <c r="F87" s="131"/>
      <c r="G87" s="131"/>
      <c r="H87" s="131"/>
      <c r="I87" s="131"/>
      <c r="J87" s="131"/>
      <c r="K87" s="131"/>
      <c r="L87" s="131"/>
      <c r="M87" s="131"/>
      <c r="N87" s="131"/>
      <c r="O87" s="131"/>
      <c r="P87" s="131"/>
      <c r="Q87" s="131"/>
    </row>
    <row r="88" spans="5:18" x14ac:dyDescent="0.25">
      <c r="E88" s="131"/>
      <c r="F88" s="131"/>
      <c r="G88" s="131"/>
      <c r="H88" s="131"/>
      <c r="I88" s="131"/>
      <c r="J88" s="131"/>
      <c r="K88" s="131"/>
      <c r="L88" s="131"/>
      <c r="M88" s="131"/>
      <c r="N88" s="131"/>
      <c r="O88" s="131"/>
      <c r="P88" s="131"/>
      <c r="Q88" s="131"/>
    </row>
    <row r="89" spans="5:18" x14ac:dyDescent="0.25">
      <c r="E89" s="131"/>
      <c r="F89" s="131"/>
      <c r="G89" s="131"/>
      <c r="H89" s="131"/>
      <c r="I89" s="131"/>
      <c r="J89" s="131"/>
      <c r="K89" s="131"/>
      <c r="L89" s="131"/>
      <c r="M89" s="131"/>
      <c r="N89" s="131"/>
      <c r="O89" s="131"/>
      <c r="P89" s="131"/>
      <c r="Q89" s="131"/>
    </row>
    <row r="90" spans="5:18" x14ac:dyDescent="0.25">
      <c r="E90" s="131"/>
      <c r="F90" s="131"/>
      <c r="G90" s="131"/>
      <c r="H90" s="131"/>
      <c r="I90" s="131"/>
      <c r="J90" s="131"/>
      <c r="K90" s="131"/>
      <c r="L90" s="131"/>
      <c r="M90" s="131"/>
      <c r="N90" s="131"/>
      <c r="O90" s="131"/>
      <c r="P90" s="131"/>
      <c r="Q90" s="131"/>
    </row>
    <row r="91" spans="5:18" x14ac:dyDescent="0.25">
      <c r="E91" s="131"/>
      <c r="F91" s="131"/>
      <c r="G91" s="131"/>
      <c r="H91" s="131"/>
      <c r="I91" s="131"/>
      <c r="J91" s="131"/>
      <c r="K91" s="131"/>
      <c r="L91" s="131"/>
      <c r="M91" s="131"/>
      <c r="N91" s="131"/>
      <c r="O91" s="131"/>
      <c r="P91" s="131"/>
      <c r="Q91" s="131"/>
    </row>
    <row r="92" spans="5:18" x14ac:dyDescent="0.25">
      <c r="E92" s="131"/>
      <c r="F92" s="131"/>
      <c r="G92" s="131"/>
      <c r="H92" s="131"/>
      <c r="I92" s="131"/>
      <c r="J92" s="131"/>
      <c r="K92" s="131"/>
      <c r="L92" s="131"/>
      <c r="M92" s="131"/>
      <c r="N92" s="131"/>
      <c r="O92" s="131"/>
      <c r="P92" s="131"/>
      <c r="Q92" s="131"/>
    </row>
    <row r="93" spans="5:18" x14ac:dyDescent="0.25">
      <c r="E93" s="131"/>
      <c r="F93" s="131"/>
      <c r="G93" s="131"/>
      <c r="H93" s="131"/>
      <c r="I93" s="131"/>
      <c r="J93" s="131"/>
      <c r="K93" s="131"/>
      <c r="L93" s="131"/>
      <c r="M93" s="131"/>
      <c r="N93" s="131"/>
      <c r="O93" s="131"/>
      <c r="P93" s="131"/>
      <c r="Q93" s="131"/>
    </row>
    <row r="94" spans="5:18" x14ac:dyDescent="0.25">
      <c r="E94" s="131"/>
      <c r="F94" s="131"/>
      <c r="G94" s="131"/>
      <c r="H94" s="131"/>
      <c r="I94" s="131"/>
      <c r="J94" s="131"/>
      <c r="K94" s="131"/>
      <c r="L94" s="131"/>
      <c r="M94" s="131"/>
      <c r="N94" s="131"/>
      <c r="O94" s="131"/>
      <c r="P94" s="131"/>
      <c r="Q94" s="131"/>
    </row>
    <row r="95" spans="5:18" x14ac:dyDescent="0.25">
      <c r="E95" s="131"/>
      <c r="F95" s="131"/>
      <c r="G95" s="131"/>
      <c r="H95" s="131"/>
      <c r="I95" s="131"/>
      <c r="J95" s="131"/>
      <c r="K95" s="131"/>
      <c r="L95" s="131"/>
      <c r="M95" s="131"/>
      <c r="N95" s="131"/>
      <c r="O95" s="131"/>
      <c r="P95" s="131"/>
      <c r="Q95" s="131"/>
    </row>
    <row r="96" spans="5:18" x14ac:dyDescent="0.25">
      <c r="E96" s="131"/>
      <c r="F96" s="131"/>
      <c r="G96" s="131"/>
      <c r="H96" s="131"/>
      <c r="I96" s="131"/>
      <c r="J96" s="131"/>
      <c r="K96" s="131"/>
      <c r="L96" s="131"/>
      <c r="M96" s="131"/>
      <c r="N96" s="131"/>
      <c r="O96" s="131"/>
      <c r="P96" s="131"/>
      <c r="Q96" s="131"/>
      <c r="R96" s="131"/>
    </row>
    <row r="97" spans="5:17" x14ac:dyDescent="0.25">
      <c r="E97" s="131"/>
      <c r="F97" s="131"/>
      <c r="G97" s="131"/>
      <c r="H97" s="131"/>
      <c r="I97" s="131"/>
      <c r="J97" s="131"/>
      <c r="K97" s="131"/>
      <c r="L97" s="131"/>
      <c r="M97" s="131"/>
      <c r="N97" s="131"/>
      <c r="O97" s="131"/>
      <c r="P97" s="131"/>
      <c r="Q97" s="131"/>
    </row>
    <row r="98" spans="5:17" x14ac:dyDescent="0.25">
      <c r="E98" s="131"/>
      <c r="F98" s="131"/>
      <c r="G98" s="131"/>
      <c r="H98" s="131"/>
      <c r="I98" s="131"/>
      <c r="J98" s="131"/>
      <c r="K98" s="131"/>
      <c r="L98" s="131"/>
      <c r="M98" s="131"/>
      <c r="N98" s="131"/>
      <c r="O98" s="131"/>
      <c r="P98" s="131"/>
      <c r="Q98" s="131"/>
    </row>
    <row r="99" spans="5:17" x14ac:dyDescent="0.25">
      <c r="E99" s="131"/>
      <c r="Q99" s="5"/>
    </row>
    <row r="100" spans="5:17" x14ac:dyDescent="0.25">
      <c r="E100" s="131"/>
      <c r="Q100" s="5"/>
    </row>
    <row r="101" spans="5:17" x14ac:dyDescent="0.25">
      <c r="E101" s="131"/>
      <c r="Q101" s="5"/>
    </row>
    <row r="102" spans="5:17" x14ac:dyDescent="0.25">
      <c r="E102" s="131"/>
      <c r="Q102" s="5"/>
    </row>
    <row r="103" spans="5:17" x14ac:dyDescent="0.25">
      <c r="E103" s="131"/>
      <c r="Q103" s="5"/>
    </row>
    <row r="104" spans="5:17" x14ac:dyDescent="0.25">
      <c r="Q104" s="5"/>
    </row>
    <row r="105" spans="5:17" x14ac:dyDescent="0.25">
      <c r="Q105" s="5"/>
    </row>
    <row r="106" spans="5:17" x14ac:dyDescent="0.25">
      <c r="Q106" s="5"/>
    </row>
    <row r="107" spans="5:17" x14ac:dyDescent="0.25">
      <c r="Q107" s="5"/>
    </row>
    <row r="108" spans="5:17" x14ac:dyDescent="0.25">
      <c r="Q108" s="5"/>
    </row>
    <row r="109" spans="5:17" x14ac:dyDescent="0.25">
      <c r="Q109" s="5"/>
    </row>
    <row r="110" spans="5:17" x14ac:dyDescent="0.25">
      <c r="Q110" s="5"/>
    </row>
    <row r="111" spans="5:17" x14ac:dyDescent="0.25">
      <c r="Q111" s="5"/>
    </row>
    <row r="112" spans="5:17" x14ac:dyDescent="0.25">
      <c r="Q112" s="5"/>
    </row>
  </sheetData>
  <mergeCells count="9">
    <mergeCell ref="B67:C67"/>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Q13 Q47:Q63 C44:Q44 D14:Q14 D15:Q15 D16:Q16 D17:Q17 D18:Q18 D19:Q19 D20:Q20 D21:Q21 D22:Q22 D23:Q23 D24:Q24 D25:Q25 D26:Q26 D27:Q27 D28:Q28 D29:Q29 D30:Q30 D31:Q31 D32:Q32 D33:Q33 D34:Q34 D35:Q35 D36:Q36 D37:Q37 D38:Q38 D39:Q39 D40:Q40 D41:Q41 D42:Q42 D43:Q43"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D2D0-EBFC-4B46-8F11-9A0E4F820E42}">
  <sheetPr codeName="Hoja18"/>
  <dimension ref="A2:AE281"/>
  <sheetViews>
    <sheetView showGridLines="0" topLeftCell="B107" zoomScale="75" zoomScaleNormal="75" workbookViewId="0">
      <selection activeCell="Q275" sqref="Q275"/>
    </sheetView>
  </sheetViews>
  <sheetFormatPr defaultColWidth="15.140625" defaultRowHeight="15" x14ac:dyDescent="0.25"/>
  <cols>
    <col min="1" max="1" width="8.42578125" customWidth="1"/>
    <col min="2" max="2" width="87.5703125" customWidth="1"/>
    <col min="3" max="4" width="18.7109375" style="16" customWidth="1"/>
    <col min="5" max="10" width="17.85546875" style="5" customWidth="1"/>
    <col min="11" max="11" width="16.140625" style="5" customWidth="1"/>
    <col min="12" max="12" width="13.140625" style="5" customWidth="1"/>
    <col min="13" max="16" width="14.28515625" style="5" customWidth="1"/>
    <col min="17" max="17" width="18.85546875" style="16" bestFit="1" customWidth="1"/>
  </cols>
  <sheetData>
    <row r="2" spans="1:31" ht="28.5" x14ac:dyDescent="0.25">
      <c r="B2" s="341" t="s">
        <v>0</v>
      </c>
      <c r="C2" s="342"/>
      <c r="D2" s="342"/>
      <c r="E2" s="342"/>
      <c r="F2" s="342"/>
      <c r="G2" s="342"/>
      <c r="H2" s="342"/>
      <c r="I2" s="342"/>
      <c r="J2" s="342"/>
      <c r="K2" s="342"/>
      <c r="L2" s="342"/>
      <c r="M2" s="342"/>
      <c r="N2" s="342"/>
      <c r="O2" s="342"/>
      <c r="P2" s="342"/>
      <c r="Q2" s="342"/>
    </row>
    <row r="3" spans="1:31" ht="24" customHeight="1" x14ac:dyDescent="0.25">
      <c r="A3" s="2"/>
      <c r="B3" s="343" t="s">
        <v>1</v>
      </c>
      <c r="C3" s="344"/>
      <c r="D3" s="344"/>
      <c r="E3" s="344"/>
      <c r="F3" s="344"/>
      <c r="G3" s="344"/>
      <c r="H3" s="344"/>
      <c r="I3" s="344"/>
      <c r="J3" s="344"/>
      <c r="K3" s="344"/>
      <c r="L3" s="344"/>
      <c r="M3" s="344"/>
      <c r="N3" s="344"/>
      <c r="O3" s="344"/>
      <c r="P3" s="344"/>
      <c r="Q3" s="344"/>
    </row>
    <row r="4" spans="1:31" ht="16.5" customHeight="1" x14ac:dyDescent="0.25">
      <c r="A4" s="2"/>
      <c r="B4" s="345" t="s">
        <v>2</v>
      </c>
      <c r="C4" s="346"/>
      <c r="D4" s="346"/>
      <c r="E4" s="346"/>
      <c r="F4" s="346"/>
      <c r="G4" s="346"/>
      <c r="H4" s="346"/>
      <c r="I4" s="346"/>
      <c r="J4" s="346"/>
      <c r="K4" s="346"/>
      <c r="L4" s="346"/>
      <c r="M4" s="346"/>
      <c r="N4" s="346"/>
      <c r="O4" s="346"/>
      <c r="P4" s="346"/>
      <c r="Q4" s="346"/>
    </row>
    <row r="5" spans="1:31" ht="15" customHeight="1" x14ac:dyDescent="0.25">
      <c r="A5" s="2"/>
      <c r="B5" s="347" t="s">
        <v>3</v>
      </c>
      <c r="C5" s="348"/>
      <c r="D5" s="348"/>
      <c r="E5" s="348"/>
      <c r="F5" s="348"/>
      <c r="G5" s="348"/>
      <c r="H5" s="348"/>
      <c r="I5" s="348"/>
      <c r="J5" s="348"/>
      <c r="K5" s="348"/>
      <c r="L5" s="348"/>
      <c r="M5" s="348"/>
      <c r="N5" s="348"/>
      <c r="O5" s="348"/>
      <c r="P5" s="348"/>
      <c r="Q5" s="348"/>
    </row>
    <row r="6" spans="1:31" x14ac:dyDescent="0.25">
      <c r="A6" s="2"/>
      <c r="B6" s="172"/>
      <c r="C6" s="17"/>
      <c r="D6" s="17"/>
      <c r="E6" s="8"/>
      <c r="F6" s="8"/>
      <c r="G6" s="8"/>
      <c r="H6" s="8"/>
      <c r="I6" s="8"/>
      <c r="J6" s="8"/>
      <c r="K6" s="8"/>
      <c r="L6" s="8"/>
      <c r="M6" s="8"/>
      <c r="N6" s="8"/>
      <c r="O6" s="8"/>
      <c r="P6" s="8"/>
      <c r="Q6" s="17"/>
    </row>
    <row r="7" spans="1:31" x14ac:dyDescent="0.25">
      <c r="A7" s="2"/>
      <c r="B7" s="4" t="s">
        <v>168</v>
      </c>
      <c r="C7" s="17"/>
      <c r="D7" s="17"/>
      <c r="Q7" s="19" t="s">
        <v>5</v>
      </c>
    </row>
    <row r="8" spans="1:31" s="10" customFormat="1" ht="15" customHeight="1" x14ac:dyDescent="0.25">
      <c r="B8" s="335" t="s">
        <v>6</v>
      </c>
      <c r="C8" s="175" t="s">
        <v>169</v>
      </c>
      <c r="D8" s="365" t="s">
        <v>170</v>
      </c>
      <c r="E8" s="364" t="s">
        <v>9</v>
      </c>
      <c r="F8" s="364"/>
      <c r="G8" s="364"/>
      <c r="H8" s="364"/>
      <c r="I8" s="364"/>
      <c r="J8" s="364"/>
      <c r="K8" s="364"/>
      <c r="L8" s="364"/>
      <c r="M8" s="364"/>
      <c r="N8" s="364"/>
      <c r="O8" s="364"/>
      <c r="P8" s="364"/>
      <c r="Q8" s="364"/>
    </row>
    <row r="9" spans="1:31" s="10" customFormat="1" x14ac:dyDescent="0.25">
      <c r="B9" s="335"/>
      <c r="C9" s="176" t="s">
        <v>171</v>
      </c>
      <c r="D9" s="366"/>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1" s="10" customFormat="1" x14ac:dyDescent="0.25">
      <c r="B10" s="155" t="s">
        <v>172</v>
      </c>
      <c r="C10" s="156">
        <f>C11+C14</f>
        <v>7818719836</v>
      </c>
      <c r="D10" s="156">
        <f>D11+D14</f>
        <v>7818719836</v>
      </c>
      <c r="E10" s="156">
        <f>E11+E14</f>
        <v>651518308.55999994</v>
      </c>
      <c r="F10" s="156">
        <f t="shared" ref="F10:P10" si="0">F11+F14</f>
        <v>651601641.3599999</v>
      </c>
      <c r="G10" s="156">
        <f t="shared" si="0"/>
        <v>651559975.36000001</v>
      </c>
      <c r="H10" s="156">
        <f t="shared" si="0"/>
        <v>651559975.3599999</v>
      </c>
      <c r="I10" s="156">
        <f t="shared" si="0"/>
        <v>651559975.3599999</v>
      </c>
      <c r="J10" s="156">
        <f t="shared" si="0"/>
        <v>651559975.28000009</v>
      </c>
      <c r="K10" s="156">
        <f t="shared" si="0"/>
        <v>651559975.17999995</v>
      </c>
      <c r="L10" s="156">
        <f t="shared" si="0"/>
        <v>651559975.18000007</v>
      </c>
      <c r="M10" s="156">
        <f t="shared" si="0"/>
        <v>651559979.56999993</v>
      </c>
      <c r="N10" s="156">
        <f t="shared" si="0"/>
        <v>651559979.57000029</v>
      </c>
      <c r="O10" s="156">
        <f t="shared" si="0"/>
        <v>651559979.51999986</v>
      </c>
      <c r="P10" s="156">
        <f t="shared" si="0"/>
        <v>651560094.51999998</v>
      </c>
      <c r="Q10" s="156">
        <f>SUM(E10:P10)</f>
        <v>7818719834.8199997</v>
      </c>
    </row>
    <row r="11" spans="1:31" s="40" customFormat="1" ht="15" customHeight="1" x14ac:dyDescent="0.25">
      <c r="B11" s="26" t="s">
        <v>173</v>
      </c>
      <c r="C11" s="143">
        <f>C12</f>
        <v>2635779124</v>
      </c>
      <c r="D11" s="143">
        <f>D12</f>
        <v>2635779124</v>
      </c>
      <c r="E11" s="143">
        <v>219648256.00000003</v>
      </c>
      <c r="F11" s="143">
        <v>219648256</v>
      </c>
      <c r="G11" s="143">
        <v>219648256.00000003</v>
      </c>
      <c r="H11" s="143">
        <v>219648256</v>
      </c>
      <c r="I11" s="143">
        <v>219648256</v>
      </c>
      <c r="J11" s="143">
        <v>219648256</v>
      </c>
      <c r="K11" s="143">
        <v>219648255.99999997</v>
      </c>
      <c r="L11" s="143">
        <v>219648256</v>
      </c>
      <c r="M11" s="143">
        <v>219648260.38999999</v>
      </c>
      <c r="N11" s="143">
        <v>219648260.39000002</v>
      </c>
      <c r="O11" s="143">
        <v>219648260.38999996</v>
      </c>
      <c r="P11" s="143">
        <v>219648294.64999998</v>
      </c>
      <c r="Q11" s="143">
        <f t="shared" ref="Q11:Q74" si="1">SUM(E11:P11)</f>
        <v>2635779123.8199997</v>
      </c>
      <c r="R11" s="10"/>
      <c r="S11" s="10"/>
      <c r="T11" s="10"/>
      <c r="U11" s="10"/>
      <c r="V11" s="10"/>
      <c r="W11" s="10"/>
      <c r="X11" s="10"/>
      <c r="Y11" s="10"/>
      <c r="Z11" s="10"/>
      <c r="AA11" s="10"/>
      <c r="AB11" s="10"/>
      <c r="AC11" s="10"/>
      <c r="AD11" s="10"/>
      <c r="AE11" s="10"/>
    </row>
    <row r="12" spans="1:31" s="40" customFormat="1" ht="15" customHeight="1" x14ac:dyDescent="0.25">
      <c r="B12" s="159" t="s">
        <v>174</v>
      </c>
      <c r="C12" s="152">
        <v>2635779124</v>
      </c>
      <c r="D12" s="152">
        <v>2635779124</v>
      </c>
      <c r="E12" s="143">
        <v>219648256.00000003</v>
      </c>
      <c r="F12" s="143">
        <v>219648256</v>
      </c>
      <c r="G12" s="143">
        <v>219648256.00000003</v>
      </c>
      <c r="H12" s="143">
        <v>219648256</v>
      </c>
      <c r="I12" s="143">
        <v>219648256</v>
      </c>
      <c r="J12" s="143">
        <v>219648256</v>
      </c>
      <c r="K12" s="143">
        <v>219648255.99999997</v>
      </c>
      <c r="L12" s="143">
        <v>219648256</v>
      </c>
      <c r="M12" s="143">
        <v>219648260.38999999</v>
      </c>
      <c r="N12" s="143">
        <v>219648260.39000002</v>
      </c>
      <c r="O12" s="143">
        <v>219648260.38999996</v>
      </c>
      <c r="P12" s="143">
        <v>219648294.64999998</v>
      </c>
      <c r="Q12" s="143">
        <f t="shared" si="1"/>
        <v>2635779123.8199997</v>
      </c>
      <c r="R12" s="10"/>
      <c r="S12" s="10"/>
      <c r="T12" s="10"/>
      <c r="U12" s="10"/>
      <c r="V12" s="10"/>
      <c r="W12" s="10"/>
      <c r="X12" s="10"/>
      <c r="Y12" s="10"/>
      <c r="Z12" s="10"/>
      <c r="AA12" s="10"/>
      <c r="AB12" s="10"/>
      <c r="AC12" s="10"/>
      <c r="AD12" s="10"/>
      <c r="AE12" s="10"/>
    </row>
    <row r="13" spans="1:31" x14ac:dyDescent="0.25">
      <c r="A13" s="10"/>
      <c r="B13" s="158" t="s">
        <v>175</v>
      </c>
      <c r="C13" s="142">
        <v>2635779124</v>
      </c>
      <c r="D13" s="142">
        <v>2635779124</v>
      </c>
      <c r="E13" s="144">
        <v>219648256.00000003</v>
      </c>
      <c r="F13" s="144">
        <v>219648256</v>
      </c>
      <c r="G13" s="144">
        <v>219648256.00000003</v>
      </c>
      <c r="H13" s="144">
        <v>219648256</v>
      </c>
      <c r="I13" s="144">
        <v>219648256</v>
      </c>
      <c r="J13" s="144">
        <v>219648256</v>
      </c>
      <c r="K13" s="144">
        <v>219648255.99999997</v>
      </c>
      <c r="L13" s="144">
        <v>219648256</v>
      </c>
      <c r="M13" s="144">
        <v>219648260.38999999</v>
      </c>
      <c r="N13" s="144">
        <v>219648260.39000002</v>
      </c>
      <c r="O13" s="144">
        <v>219648260.38999996</v>
      </c>
      <c r="P13" s="144">
        <v>219648294.64999998</v>
      </c>
      <c r="Q13" s="144">
        <f t="shared" si="1"/>
        <v>2635779123.8199997</v>
      </c>
      <c r="R13" s="10"/>
      <c r="S13" s="10"/>
      <c r="T13" s="10"/>
      <c r="U13" s="10"/>
      <c r="V13" s="10"/>
      <c r="W13" s="10"/>
      <c r="X13" s="10"/>
      <c r="Y13" s="10"/>
      <c r="Z13" s="10"/>
      <c r="AA13" s="10"/>
      <c r="AB13" s="10"/>
      <c r="AC13" s="10"/>
      <c r="AD13" s="10"/>
      <c r="AE13" s="10"/>
    </row>
    <row r="14" spans="1:31" s="40" customFormat="1" ht="15" customHeight="1" x14ac:dyDescent="0.25">
      <c r="B14" s="26" t="s">
        <v>162</v>
      </c>
      <c r="C14" s="152">
        <f>C15</f>
        <v>5182940712</v>
      </c>
      <c r="D14" s="152">
        <f>D15</f>
        <v>5182940712</v>
      </c>
      <c r="E14" s="143">
        <v>431870052.55999988</v>
      </c>
      <c r="F14" s="143">
        <v>431953385.35999995</v>
      </c>
      <c r="G14" s="143">
        <v>431911719.35999995</v>
      </c>
      <c r="H14" s="143">
        <v>431911719.35999995</v>
      </c>
      <c r="I14" s="143">
        <v>431911719.35999995</v>
      </c>
      <c r="J14" s="143">
        <v>431911719.28000009</v>
      </c>
      <c r="K14" s="143">
        <v>431911719.17999995</v>
      </c>
      <c r="L14" s="143">
        <v>431911719.18000013</v>
      </c>
      <c r="M14" s="143">
        <v>431911719.17999995</v>
      </c>
      <c r="N14" s="143">
        <v>431911719.18000025</v>
      </c>
      <c r="O14" s="143">
        <v>431911719.12999994</v>
      </c>
      <c r="P14" s="143">
        <v>431911799.87</v>
      </c>
      <c r="Q14" s="143">
        <f t="shared" si="1"/>
        <v>5182940711</v>
      </c>
      <c r="R14" s="10"/>
      <c r="S14" s="10"/>
      <c r="T14" s="10"/>
      <c r="U14" s="10"/>
      <c r="V14" s="10"/>
      <c r="W14" s="10"/>
      <c r="X14" s="10"/>
      <c r="Y14" s="10"/>
      <c r="Z14" s="10"/>
      <c r="AA14" s="10"/>
      <c r="AB14" s="10"/>
      <c r="AC14" s="10"/>
      <c r="AD14" s="10"/>
      <c r="AE14" s="10"/>
    </row>
    <row r="15" spans="1:31" s="40" customFormat="1" ht="15" customHeight="1" x14ac:dyDescent="0.25">
      <c r="B15" s="159" t="s">
        <v>176</v>
      </c>
      <c r="C15" s="152">
        <v>5182940712</v>
      </c>
      <c r="D15" s="152">
        <v>5182940712</v>
      </c>
      <c r="E15" s="143">
        <v>431870052.55999988</v>
      </c>
      <c r="F15" s="143">
        <v>431953385.35999995</v>
      </c>
      <c r="G15" s="143">
        <v>431911719.35999995</v>
      </c>
      <c r="H15" s="143">
        <v>431911719.35999995</v>
      </c>
      <c r="I15" s="143">
        <v>431911719.35999995</v>
      </c>
      <c r="J15" s="143">
        <v>431911719.28000009</v>
      </c>
      <c r="K15" s="143">
        <v>431911719.17999995</v>
      </c>
      <c r="L15" s="143">
        <v>431911719.18000013</v>
      </c>
      <c r="M15" s="143">
        <v>431911719.17999995</v>
      </c>
      <c r="N15" s="143">
        <v>431911719.18000025</v>
      </c>
      <c r="O15" s="143">
        <v>431911719.12999994</v>
      </c>
      <c r="P15" s="143">
        <v>431911799.87</v>
      </c>
      <c r="Q15" s="143">
        <f t="shared" si="1"/>
        <v>5182940711</v>
      </c>
      <c r="R15" s="10"/>
      <c r="S15" s="10"/>
      <c r="T15" s="10"/>
      <c r="U15" s="10"/>
      <c r="V15" s="10"/>
      <c r="W15" s="10"/>
      <c r="X15" s="10"/>
      <c r="Y15" s="10"/>
      <c r="Z15" s="10"/>
      <c r="AA15" s="10"/>
      <c r="AB15" s="10"/>
      <c r="AC15" s="10"/>
      <c r="AD15" s="10"/>
      <c r="AE15" s="10"/>
    </row>
    <row r="16" spans="1:31" x14ac:dyDescent="0.25">
      <c r="B16" s="158" t="s">
        <v>177</v>
      </c>
      <c r="C16" s="142">
        <v>5182940712</v>
      </c>
      <c r="D16" s="142">
        <v>5182940712</v>
      </c>
      <c r="E16" s="144">
        <v>431870052.55999988</v>
      </c>
      <c r="F16" s="144">
        <v>431953385.35999995</v>
      </c>
      <c r="G16" s="144">
        <v>431911719.35999995</v>
      </c>
      <c r="H16" s="144">
        <v>431911719.35999995</v>
      </c>
      <c r="I16" s="144">
        <v>431911719.35999995</v>
      </c>
      <c r="J16" s="144">
        <v>431911719.28000009</v>
      </c>
      <c r="K16" s="144">
        <v>431911719.17999995</v>
      </c>
      <c r="L16" s="144">
        <v>431911719.18000013</v>
      </c>
      <c r="M16" s="144">
        <v>431911719.17999995</v>
      </c>
      <c r="N16" s="144">
        <v>431911719.18000025</v>
      </c>
      <c r="O16" s="144">
        <v>431911719.12999994</v>
      </c>
      <c r="P16" s="144">
        <v>431911799.87</v>
      </c>
      <c r="Q16" s="144">
        <f t="shared" si="1"/>
        <v>5182940711</v>
      </c>
      <c r="R16" s="10"/>
      <c r="S16" s="10"/>
      <c r="T16" s="10"/>
      <c r="U16" s="10"/>
      <c r="V16" s="10"/>
      <c r="W16" s="10"/>
      <c r="X16" s="10"/>
      <c r="Y16" s="10"/>
      <c r="Z16" s="10"/>
      <c r="AA16" s="10"/>
      <c r="AB16" s="10"/>
      <c r="AC16" s="10"/>
      <c r="AD16" s="10"/>
      <c r="AE16" s="10"/>
    </row>
    <row r="17" spans="2:31" x14ac:dyDescent="0.25">
      <c r="B17" s="155" t="s">
        <v>178</v>
      </c>
      <c r="C17" s="156">
        <f t="shared" ref="C17:P17" si="2">C18+C58+C78+C114+C121+C135+C146+C156+C159+C162+C167+C176+C183+C187+C190+C193+C199+C202+C206+C212+C218+C222+C227+C230</f>
        <v>867394594040</v>
      </c>
      <c r="D17" s="156">
        <f t="shared" si="2"/>
        <v>964595984015.75964</v>
      </c>
      <c r="E17" s="156">
        <f>E18+E58+E78+E114+E121+E135+E146+E156+E159+E162+E167+E176+E183+E187+E190+E193+E199+E202+E206+E212+E218+E222+E227+E230</f>
        <v>47432759272.75</v>
      </c>
      <c r="F17" s="156">
        <f t="shared" si="2"/>
        <v>64884803994.719986</v>
      </c>
      <c r="G17" s="156">
        <f t="shared" si="2"/>
        <v>65148770642.449982</v>
      </c>
      <c r="H17" s="156">
        <f t="shared" si="2"/>
        <v>65610700312.459991</v>
      </c>
      <c r="I17" s="156">
        <f t="shared" si="2"/>
        <v>60093362888.680008</v>
      </c>
      <c r="J17" s="156">
        <f>J18+J58+J78+J114+J121+J135+J146+J156+J159+J162+J167+J176+J183+J187+J190+J193+J199+J202+J206+J212+J218+J222+J227+J230</f>
        <v>89811371660.540009</v>
      </c>
      <c r="K17" s="156">
        <f t="shared" si="2"/>
        <v>62535434455.810013</v>
      </c>
      <c r="L17" s="156">
        <f t="shared" si="2"/>
        <v>66401914497.680016</v>
      </c>
      <c r="M17" s="156">
        <f t="shared" si="2"/>
        <v>77447752187.850021</v>
      </c>
      <c r="N17" s="156">
        <f>N18+N58+N78+N114+N121+N135+N146+N156+N159+N162+N167+N176+N183+N187+N190+N193+N199+N202+N206+N212+N218+N222+N227+N230</f>
        <v>65893077212.120003</v>
      </c>
      <c r="O17" s="156">
        <f t="shared" si="2"/>
        <v>105747589895.03999</v>
      </c>
      <c r="P17" s="156">
        <f t="shared" si="2"/>
        <v>186122972567.79996</v>
      </c>
      <c r="Q17" s="156">
        <f t="shared" si="1"/>
        <v>957130509587.8999</v>
      </c>
      <c r="R17" s="10"/>
      <c r="S17" s="10"/>
      <c r="T17" s="10"/>
      <c r="U17" s="10"/>
      <c r="V17" s="10"/>
      <c r="W17" s="10"/>
      <c r="X17" s="10"/>
      <c r="Y17" s="10"/>
      <c r="Z17" s="10"/>
      <c r="AA17" s="10"/>
      <c r="AB17" s="10"/>
      <c r="AC17" s="10"/>
      <c r="AD17" s="10"/>
      <c r="AE17" s="10"/>
    </row>
    <row r="18" spans="2:31" s="40" customFormat="1" ht="15" customHeight="1" x14ac:dyDescent="0.25">
      <c r="B18" s="26" t="s">
        <v>75</v>
      </c>
      <c r="C18" s="152">
        <f>C19+C31+C44+C46+C48</f>
        <v>67976353801</v>
      </c>
      <c r="D18" s="152">
        <f>D19+D31+D44+D46+D48</f>
        <v>103777874280.07001</v>
      </c>
      <c r="E18" s="143">
        <f>E19+E31+E44+E46+E48</f>
        <v>6251344787.119998</v>
      </c>
      <c r="F18" s="143">
        <f t="shared" ref="F18:P18" si="3">F19+F31+F44+F46+F48</f>
        <v>6137789836.3699999</v>
      </c>
      <c r="G18" s="143">
        <f t="shared" si="3"/>
        <v>6497923261.6999989</v>
      </c>
      <c r="H18" s="143">
        <f t="shared" si="3"/>
        <v>6595248113.6000004</v>
      </c>
      <c r="I18" s="143">
        <f t="shared" si="3"/>
        <v>5247244610.1999998</v>
      </c>
      <c r="J18" s="143">
        <f t="shared" si="3"/>
        <v>5652772036.4800014</v>
      </c>
      <c r="K18" s="143">
        <f>K19+K31+K44+K46+K48</f>
        <v>2769928182.4000001</v>
      </c>
      <c r="L18" s="143">
        <f>L19+L31+L44+L46+L48</f>
        <v>5439304950.2200003</v>
      </c>
      <c r="M18" s="143">
        <f t="shared" si="3"/>
        <v>8231458519.4099989</v>
      </c>
      <c r="N18" s="143">
        <f t="shared" si="3"/>
        <v>7100280127.3500013</v>
      </c>
      <c r="O18" s="143">
        <f t="shared" si="3"/>
        <v>11402825587.290001</v>
      </c>
      <c r="P18" s="143">
        <f t="shared" si="3"/>
        <v>30643442813.359997</v>
      </c>
      <c r="Q18" s="143">
        <f t="shared" si="1"/>
        <v>101969562825.49998</v>
      </c>
      <c r="R18" s="10"/>
      <c r="S18" s="10"/>
      <c r="T18" s="10"/>
      <c r="U18" s="10"/>
      <c r="V18" s="10"/>
      <c r="W18" s="10"/>
      <c r="X18" s="10"/>
      <c r="Y18" s="10"/>
      <c r="Z18" s="10"/>
      <c r="AA18" s="10"/>
      <c r="AB18" s="10"/>
      <c r="AC18" s="10"/>
      <c r="AD18" s="10"/>
      <c r="AE18" s="10"/>
    </row>
    <row r="19" spans="2:31" s="89" customFormat="1" ht="15" customHeight="1" x14ac:dyDescent="0.25">
      <c r="B19" s="159" t="s">
        <v>179</v>
      </c>
      <c r="C19" s="160">
        <v>13604690777</v>
      </c>
      <c r="D19" s="160">
        <v>15131334127.12001</v>
      </c>
      <c r="E19" s="143">
        <v>303453971.99000001</v>
      </c>
      <c r="F19" s="143">
        <v>940605816.18000031</v>
      </c>
      <c r="G19" s="143">
        <v>1554948376.9100001</v>
      </c>
      <c r="H19" s="143">
        <v>1689304227.8</v>
      </c>
      <c r="I19" s="143">
        <v>1042307296.7899996</v>
      </c>
      <c r="J19" s="143">
        <v>990280272.97000003</v>
      </c>
      <c r="K19" s="143">
        <v>978104082.03000021</v>
      </c>
      <c r="L19" s="143">
        <v>899991536.68000007</v>
      </c>
      <c r="M19" s="143">
        <v>1345450925.8399999</v>
      </c>
      <c r="N19" s="143">
        <v>861767931.29000032</v>
      </c>
      <c r="O19" s="143">
        <v>1555400839.6200004</v>
      </c>
      <c r="P19" s="143">
        <v>2529080457.2799997</v>
      </c>
      <c r="Q19" s="143">
        <f t="shared" si="1"/>
        <v>14690695735.380001</v>
      </c>
      <c r="R19" s="10"/>
      <c r="S19" s="10"/>
      <c r="T19" s="10"/>
      <c r="U19" s="10"/>
      <c r="V19" s="10"/>
      <c r="W19" s="10"/>
      <c r="X19" s="10"/>
      <c r="Y19" s="10"/>
      <c r="Z19" s="10"/>
      <c r="AA19" s="10"/>
      <c r="AB19" s="10"/>
      <c r="AC19" s="10"/>
      <c r="AD19" s="10"/>
      <c r="AE19" s="10"/>
    </row>
    <row r="20" spans="2:31" s="12" customFormat="1" x14ac:dyDescent="0.25">
      <c r="B20" s="158" t="s">
        <v>180</v>
      </c>
      <c r="C20" s="161">
        <v>11423637615</v>
      </c>
      <c r="D20" s="161">
        <v>10958072339.160011</v>
      </c>
      <c r="E20" s="161">
        <v>252914860.13999999</v>
      </c>
      <c r="F20" s="161">
        <v>804233174.72000027</v>
      </c>
      <c r="G20" s="161">
        <v>1270411943</v>
      </c>
      <c r="H20" s="161">
        <v>1428091182.8099999</v>
      </c>
      <c r="I20" s="161">
        <v>820953796.12999976</v>
      </c>
      <c r="J20" s="161">
        <v>623635307.43000007</v>
      </c>
      <c r="K20" s="144">
        <v>668998688.80000007</v>
      </c>
      <c r="L20" s="144">
        <v>566119692.88</v>
      </c>
      <c r="M20" s="144">
        <v>1094310566.4300001</v>
      </c>
      <c r="N20" s="144">
        <v>495750816.75000018</v>
      </c>
      <c r="O20" s="144">
        <v>1093718030.3900003</v>
      </c>
      <c r="P20" s="144">
        <v>1559423023.999999</v>
      </c>
      <c r="Q20" s="144">
        <f t="shared" si="1"/>
        <v>10678561083.48</v>
      </c>
      <c r="R20" s="10"/>
      <c r="S20" s="10"/>
      <c r="T20" s="10"/>
      <c r="U20" s="10"/>
      <c r="V20" s="10"/>
      <c r="W20" s="10"/>
      <c r="X20" s="10"/>
      <c r="Y20" s="10"/>
      <c r="Z20" s="10"/>
      <c r="AA20" s="10"/>
      <c r="AB20" s="10"/>
      <c r="AC20" s="10"/>
      <c r="AD20" s="10"/>
      <c r="AE20" s="10"/>
    </row>
    <row r="21" spans="2:31" s="12" customFormat="1" x14ac:dyDescent="0.25">
      <c r="B21" s="158" t="s">
        <v>181</v>
      </c>
      <c r="C21" s="161">
        <v>78499128</v>
      </c>
      <c r="D21" s="161">
        <v>80388992.149999991</v>
      </c>
      <c r="E21" s="161">
        <v>3425379.36</v>
      </c>
      <c r="F21" s="161">
        <v>4243711.2300000004</v>
      </c>
      <c r="G21" s="161">
        <v>8522412.3399999999</v>
      </c>
      <c r="H21" s="161">
        <v>4671647.6400000006</v>
      </c>
      <c r="I21" s="161">
        <v>5354030.3100000005</v>
      </c>
      <c r="J21" s="161">
        <v>10432798.109999999</v>
      </c>
      <c r="K21" s="144">
        <v>3995512.6999999997</v>
      </c>
      <c r="L21" s="144">
        <v>6873192.9100000011</v>
      </c>
      <c r="M21" s="144">
        <v>4404200.9600000009</v>
      </c>
      <c r="N21" s="144">
        <v>4438987.59</v>
      </c>
      <c r="O21" s="144">
        <v>7744459.8500000015</v>
      </c>
      <c r="P21" s="144">
        <v>8378915.0000000009</v>
      </c>
      <c r="Q21" s="144">
        <f t="shared" si="1"/>
        <v>72485248.000000015</v>
      </c>
      <c r="R21" s="10"/>
      <c r="S21" s="10"/>
      <c r="T21" s="10"/>
      <c r="U21" s="10"/>
      <c r="V21" s="10"/>
      <c r="W21" s="10"/>
      <c r="X21" s="10"/>
      <c r="Y21" s="10"/>
      <c r="Z21" s="10"/>
      <c r="AA21" s="10"/>
      <c r="AB21" s="10"/>
      <c r="AC21" s="10"/>
      <c r="AD21" s="10"/>
      <c r="AE21" s="10"/>
    </row>
    <row r="22" spans="2:31" s="12" customFormat="1" x14ac:dyDescent="0.25">
      <c r="B22" s="158" t="s">
        <v>460</v>
      </c>
      <c r="C22" s="161">
        <v>9379801</v>
      </c>
      <c r="D22" s="161">
        <v>0</v>
      </c>
      <c r="E22" s="161">
        <v>0</v>
      </c>
      <c r="F22" s="161">
        <v>0</v>
      </c>
      <c r="G22" s="161">
        <v>0</v>
      </c>
      <c r="H22" s="161">
        <v>0</v>
      </c>
      <c r="I22" s="161">
        <v>0</v>
      </c>
      <c r="J22" s="161">
        <v>0</v>
      </c>
      <c r="K22" s="161">
        <v>0</v>
      </c>
      <c r="L22" s="144">
        <v>0</v>
      </c>
      <c r="M22" s="144">
        <v>0</v>
      </c>
      <c r="N22" s="144">
        <v>0</v>
      </c>
      <c r="O22" s="144">
        <v>0</v>
      </c>
      <c r="P22" s="144">
        <v>0</v>
      </c>
      <c r="Q22" s="144">
        <f t="shared" si="1"/>
        <v>0</v>
      </c>
      <c r="R22" s="10"/>
      <c r="S22" s="10"/>
      <c r="T22" s="10"/>
      <c r="U22" s="10"/>
      <c r="V22" s="10"/>
      <c r="W22" s="10"/>
      <c r="X22" s="10"/>
      <c r="Y22" s="10"/>
      <c r="Z22" s="10"/>
      <c r="AA22" s="10"/>
      <c r="AB22" s="10"/>
      <c r="AC22" s="10"/>
      <c r="AD22" s="10"/>
      <c r="AE22" s="10"/>
    </row>
    <row r="23" spans="2:31" s="12" customFormat="1" x14ac:dyDescent="0.25">
      <c r="B23" s="158" t="s">
        <v>461</v>
      </c>
      <c r="C23" s="161">
        <v>1476760193</v>
      </c>
      <c r="D23" s="161">
        <v>1503634618.2799993</v>
      </c>
      <c r="E23" s="161">
        <v>3737561.08</v>
      </c>
      <c r="F23" s="161">
        <v>64684981.610000007</v>
      </c>
      <c r="G23" s="161">
        <v>95723247.449999973</v>
      </c>
      <c r="H23" s="161">
        <v>122489499.26000001</v>
      </c>
      <c r="I23" s="161">
        <v>89813394.639999986</v>
      </c>
      <c r="J23" s="161">
        <v>124692503.75000001</v>
      </c>
      <c r="K23" s="144">
        <v>76049472.560000002</v>
      </c>
      <c r="L23" s="144">
        <v>85326789.829999998</v>
      </c>
      <c r="M23" s="144">
        <v>98460923.969999999</v>
      </c>
      <c r="N23" s="144">
        <v>52591192.149999999</v>
      </c>
      <c r="O23" s="144">
        <v>198860982.92000002</v>
      </c>
      <c r="P23" s="144">
        <v>394942124.97999996</v>
      </c>
      <c r="Q23" s="144">
        <f t="shared" si="1"/>
        <v>1407372674.2</v>
      </c>
      <c r="R23" s="10"/>
      <c r="S23" s="10"/>
      <c r="T23" s="10"/>
      <c r="U23" s="10"/>
      <c r="V23" s="10"/>
      <c r="W23" s="10"/>
      <c r="X23" s="10"/>
      <c r="Y23" s="10"/>
      <c r="Z23" s="10"/>
      <c r="AA23" s="10"/>
      <c r="AB23" s="10"/>
      <c r="AC23" s="10"/>
      <c r="AD23" s="10"/>
      <c r="AE23" s="10"/>
    </row>
    <row r="24" spans="2:31" s="12" customFormat="1" x14ac:dyDescent="0.25">
      <c r="B24" s="158" t="s">
        <v>183</v>
      </c>
      <c r="C24" s="161">
        <v>70269788</v>
      </c>
      <c r="D24" s="161">
        <v>92222505.279999956</v>
      </c>
      <c r="E24" s="161">
        <v>3228538.9099999997</v>
      </c>
      <c r="F24" s="161">
        <v>3305099.99</v>
      </c>
      <c r="G24" s="161">
        <v>4927853.4099999983</v>
      </c>
      <c r="H24" s="161">
        <v>5245989.8599999994</v>
      </c>
      <c r="I24" s="161">
        <v>5697012.8400000008</v>
      </c>
      <c r="J24" s="161">
        <v>5224529.6199999992</v>
      </c>
      <c r="K24" s="144">
        <v>2718486.23</v>
      </c>
      <c r="L24" s="144">
        <v>10402804.949999999</v>
      </c>
      <c r="M24" s="144">
        <v>1613156.1900000004</v>
      </c>
      <c r="N24" s="144">
        <v>13563885.17</v>
      </c>
      <c r="O24" s="144">
        <v>11211637.560000001</v>
      </c>
      <c r="P24" s="144">
        <v>20710055.329999998</v>
      </c>
      <c r="Q24" s="144">
        <f t="shared" si="1"/>
        <v>87849050.059999987</v>
      </c>
      <c r="R24" s="10"/>
      <c r="S24" s="10"/>
      <c r="T24" s="10"/>
      <c r="U24" s="10"/>
      <c r="V24" s="10"/>
      <c r="W24" s="10"/>
      <c r="X24" s="10"/>
      <c r="Y24" s="10"/>
      <c r="Z24" s="10"/>
      <c r="AA24" s="10"/>
      <c r="AB24" s="10"/>
      <c r="AC24" s="10"/>
      <c r="AD24" s="10"/>
      <c r="AE24" s="10"/>
    </row>
    <row r="25" spans="2:31" s="12" customFormat="1" x14ac:dyDescent="0.25">
      <c r="B25" s="158" t="s">
        <v>184</v>
      </c>
      <c r="C25" s="161">
        <v>0</v>
      </c>
      <c r="D25" s="161">
        <v>1933503954.47</v>
      </c>
      <c r="E25" s="161">
        <v>12756709.52</v>
      </c>
      <c r="F25" s="161">
        <v>36100112.500000007</v>
      </c>
      <c r="G25" s="161">
        <v>139899024.49999997</v>
      </c>
      <c r="H25" s="161">
        <v>92868002.770000011</v>
      </c>
      <c r="I25" s="161">
        <v>85641052.500000015</v>
      </c>
      <c r="J25" s="161">
        <v>187373837.28000003</v>
      </c>
      <c r="K25" s="144">
        <v>184939556.78000009</v>
      </c>
      <c r="L25" s="144">
        <v>193888701.38999999</v>
      </c>
      <c r="M25" s="144">
        <v>104440084.48</v>
      </c>
      <c r="N25" s="144">
        <v>251930126.86000007</v>
      </c>
      <c r="O25" s="144">
        <v>187699446.16</v>
      </c>
      <c r="P25" s="144">
        <v>448627155.28000021</v>
      </c>
      <c r="Q25" s="144">
        <f t="shared" si="1"/>
        <v>1926163810.0200005</v>
      </c>
      <c r="R25" s="10"/>
      <c r="S25" s="10"/>
      <c r="T25" s="10"/>
      <c r="U25" s="10"/>
      <c r="V25" s="10"/>
      <c r="W25" s="10"/>
      <c r="X25" s="10"/>
      <c r="Y25" s="10"/>
      <c r="Z25" s="10"/>
      <c r="AA25" s="10"/>
      <c r="AB25" s="10"/>
      <c r="AC25" s="10"/>
      <c r="AD25" s="10"/>
      <c r="AE25" s="10"/>
    </row>
    <row r="26" spans="2:31" s="12" customFormat="1" x14ac:dyDescent="0.25">
      <c r="B26" s="158" t="s">
        <v>185</v>
      </c>
      <c r="C26" s="161">
        <v>172543147</v>
      </c>
      <c r="D26" s="161">
        <v>178584050</v>
      </c>
      <c r="E26" s="161">
        <v>10343261.74</v>
      </c>
      <c r="F26" s="161">
        <v>9762875.7999999989</v>
      </c>
      <c r="G26" s="161">
        <v>11987438.820000002</v>
      </c>
      <c r="H26" s="161">
        <v>12054512.09</v>
      </c>
      <c r="I26" s="161">
        <v>14869701.470000001</v>
      </c>
      <c r="J26" s="161">
        <v>13449950.970000001</v>
      </c>
      <c r="K26" s="144">
        <v>16058357.540000003</v>
      </c>
      <c r="L26" s="144">
        <v>16656087.609999998</v>
      </c>
      <c r="M26" s="144">
        <v>14604224.739999998</v>
      </c>
      <c r="N26" s="144">
        <v>13325167.849999998</v>
      </c>
      <c r="O26" s="144">
        <v>23746026.399999999</v>
      </c>
      <c r="P26" s="144">
        <v>21716138.48</v>
      </c>
      <c r="Q26" s="144">
        <f t="shared" si="1"/>
        <v>178573743.50999999</v>
      </c>
      <c r="R26" s="10"/>
      <c r="S26" s="10"/>
      <c r="T26" s="10"/>
      <c r="U26" s="10"/>
      <c r="V26" s="10"/>
      <c r="W26" s="10"/>
      <c r="X26" s="10"/>
      <c r="Y26" s="10"/>
      <c r="Z26" s="10"/>
      <c r="AA26" s="10"/>
      <c r="AB26" s="10"/>
      <c r="AC26" s="10"/>
      <c r="AD26" s="10"/>
      <c r="AE26" s="10"/>
    </row>
    <row r="27" spans="2:31" s="12" customFormat="1" x14ac:dyDescent="0.25">
      <c r="B27" s="158" t="s">
        <v>186</v>
      </c>
      <c r="C27" s="161">
        <v>94739958</v>
      </c>
      <c r="D27" s="161">
        <v>94746328.5</v>
      </c>
      <c r="E27" s="161">
        <v>5325732.4300000006</v>
      </c>
      <c r="F27" s="161">
        <v>6016041.6799999997</v>
      </c>
      <c r="G27" s="161">
        <v>5968132.0399999991</v>
      </c>
      <c r="H27" s="161">
        <v>5772041.9199999999</v>
      </c>
      <c r="I27" s="161">
        <v>5848915.2999999998</v>
      </c>
      <c r="J27" s="161">
        <v>6550634.1799999988</v>
      </c>
      <c r="K27" s="144">
        <v>6387936.7300000004</v>
      </c>
      <c r="L27" s="144">
        <v>5861784.3300000001</v>
      </c>
      <c r="M27" s="144">
        <v>7169233.1200000001</v>
      </c>
      <c r="N27" s="144">
        <v>5946653.3800000008</v>
      </c>
      <c r="O27" s="144">
        <v>10360615.51</v>
      </c>
      <c r="P27" s="144">
        <v>17781376.340000004</v>
      </c>
      <c r="Q27" s="144">
        <f t="shared" si="1"/>
        <v>88989096.960000008</v>
      </c>
      <c r="R27" s="10"/>
      <c r="S27" s="10"/>
      <c r="T27" s="10"/>
      <c r="U27" s="10"/>
      <c r="V27" s="10"/>
      <c r="W27" s="10"/>
      <c r="X27" s="10"/>
      <c r="Y27" s="10"/>
      <c r="Z27" s="10"/>
      <c r="AA27" s="10"/>
      <c r="AB27" s="10"/>
      <c r="AC27" s="10"/>
      <c r="AD27" s="10"/>
      <c r="AE27" s="10"/>
    </row>
    <row r="28" spans="2:31" s="12" customFormat="1" x14ac:dyDescent="0.25">
      <c r="B28" s="158" t="s">
        <v>462</v>
      </c>
      <c r="C28" s="161">
        <v>64060200</v>
      </c>
      <c r="D28" s="161">
        <v>55748078.409999996</v>
      </c>
      <c r="E28" s="161">
        <v>938041.86</v>
      </c>
      <c r="F28" s="161">
        <v>1842184.7299999997</v>
      </c>
      <c r="G28" s="161">
        <v>2619501.46</v>
      </c>
      <c r="H28" s="161">
        <v>2038683.7</v>
      </c>
      <c r="I28" s="161">
        <v>1425800.17</v>
      </c>
      <c r="J28" s="161">
        <v>3922285.4200000004</v>
      </c>
      <c r="K28" s="144">
        <v>3307697.8600000003</v>
      </c>
      <c r="L28" s="144">
        <v>3160514.37</v>
      </c>
      <c r="M28" s="144">
        <v>7362755.6099999994</v>
      </c>
      <c r="N28" s="144">
        <v>3523766.4400000004</v>
      </c>
      <c r="O28" s="144">
        <v>5346260.42</v>
      </c>
      <c r="P28" s="144">
        <v>16315319.669999998</v>
      </c>
      <c r="Q28" s="144">
        <f t="shared" si="1"/>
        <v>51802811.709999993</v>
      </c>
      <c r="R28" s="10"/>
      <c r="S28" s="10"/>
      <c r="T28" s="10"/>
      <c r="U28" s="10"/>
      <c r="V28" s="10"/>
      <c r="W28" s="10"/>
      <c r="X28" s="10"/>
      <c r="Y28" s="10"/>
      <c r="Z28" s="10"/>
      <c r="AA28" s="10"/>
      <c r="AB28" s="10"/>
      <c r="AC28" s="10"/>
      <c r="AD28" s="10"/>
      <c r="AE28" s="10"/>
    </row>
    <row r="29" spans="2:31" s="12" customFormat="1" x14ac:dyDescent="0.25">
      <c r="B29" s="158" t="s">
        <v>463</v>
      </c>
      <c r="C29" s="161">
        <v>81627547</v>
      </c>
      <c r="D29" s="161">
        <v>73650360.519999981</v>
      </c>
      <c r="E29" s="161">
        <v>4661477.83</v>
      </c>
      <c r="F29" s="161">
        <v>3712723.96</v>
      </c>
      <c r="G29" s="161">
        <v>6486548.1899999995</v>
      </c>
      <c r="H29" s="161">
        <v>5124819.21</v>
      </c>
      <c r="I29" s="161">
        <v>4043702.6200000006</v>
      </c>
      <c r="J29" s="161">
        <v>7005381.1899999995</v>
      </c>
      <c r="K29" s="144">
        <v>4639287.6799999988</v>
      </c>
      <c r="L29" s="144">
        <v>4735850.5999999987</v>
      </c>
      <c r="M29" s="144">
        <v>4963388.7500000009</v>
      </c>
      <c r="N29" s="144">
        <v>10478729.890000001</v>
      </c>
      <c r="O29" s="144">
        <v>8536476.8599999994</v>
      </c>
      <c r="P29" s="144">
        <v>8958726.8999999985</v>
      </c>
      <c r="Q29" s="144">
        <f t="shared" si="1"/>
        <v>73347113.680000007</v>
      </c>
      <c r="R29" s="10"/>
      <c r="S29" s="10"/>
      <c r="T29" s="10"/>
      <c r="U29" s="10"/>
      <c r="V29" s="10"/>
      <c r="W29" s="10"/>
      <c r="X29" s="10"/>
      <c r="Y29" s="10"/>
      <c r="Z29" s="10"/>
      <c r="AA29" s="10"/>
      <c r="AB29" s="10"/>
      <c r="AC29" s="10"/>
      <c r="AD29" s="10"/>
      <c r="AE29" s="10"/>
    </row>
    <row r="30" spans="2:31" s="12" customFormat="1" x14ac:dyDescent="0.25">
      <c r="B30" s="158" t="s">
        <v>464</v>
      </c>
      <c r="C30" s="161">
        <v>133173400</v>
      </c>
      <c r="D30" s="161">
        <v>160782900.34999999</v>
      </c>
      <c r="E30" s="161">
        <v>6122409.1200000001</v>
      </c>
      <c r="F30" s="161">
        <v>6704909.9600000009</v>
      </c>
      <c r="G30" s="161">
        <v>8402275.6999999993</v>
      </c>
      <c r="H30" s="161">
        <v>10947848.539999997</v>
      </c>
      <c r="I30" s="161">
        <v>8659890.8100000005</v>
      </c>
      <c r="J30" s="161">
        <v>7993045.0199999996</v>
      </c>
      <c r="K30" s="144">
        <v>11009085.15</v>
      </c>
      <c r="L30" s="144">
        <v>6966117.8099999996</v>
      </c>
      <c r="M30" s="144">
        <v>8122391.5899999999</v>
      </c>
      <c r="N30" s="144">
        <v>10218605.210000001</v>
      </c>
      <c r="O30" s="144">
        <v>8176903.5499999998</v>
      </c>
      <c r="P30" s="144">
        <v>32227621.300000004</v>
      </c>
      <c r="Q30" s="144">
        <f t="shared" si="1"/>
        <v>125551103.75999999</v>
      </c>
      <c r="R30" s="10"/>
      <c r="S30" s="10"/>
      <c r="T30" s="10"/>
      <c r="U30" s="10"/>
      <c r="V30" s="10"/>
      <c r="W30" s="10"/>
      <c r="X30" s="10"/>
      <c r="Y30" s="10"/>
      <c r="Z30" s="10"/>
      <c r="AA30" s="10"/>
      <c r="AB30" s="10"/>
      <c r="AC30" s="10"/>
      <c r="AD30" s="10"/>
      <c r="AE30" s="10"/>
    </row>
    <row r="31" spans="2:31" s="89" customFormat="1" ht="15" customHeight="1" x14ac:dyDescent="0.25">
      <c r="B31" s="159" t="s">
        <v>465</v>
      </c>
      <c r="C31" s="160">
        <v>35298565436</v>
      </c>
      <c r="D31" s="160">
        <v>53968927435.549995</v>
      </c>
      <c r="E31" s="160">
        <v>5608178098.4899988</v>
      </c>
      <c r="F31" s="160">
        <v>4794301408.5</v>
      </c>
      <c r="G31" s="160">
        <v>3964203665.9199991</v>
      </c>
      <c r="H31" s="160">
        <v>3940137375.3900003</v>
      </c>
      <c r="I31" s="160">
        <v>3455514523.8600001</v>
      </c>
      <c r="J31" s="160">
        <v>3649778865.6200004</v>
      </c>
      <c r="K31" s="143">
        <v>822930247.29999983</v>
      </c>
      <c r="L31" s="143">
        <v>3697319419.5100007</v>
      </c>
      <c r="M31" s="143">
        <v>5530027083.6199989</v>
      </c>
      <c r="N31" s="143">
        <v>3808911203.4000006</v>
      </c>
      <c r="O31" s="143">
        <v>6737620271.250001</v>
      </c>
      <c r="P31" s="143">
        <v>7452396389.4299984</v>
      </c>
      <c r="Q31" s="143">
        <f t="shared" si="1"/>
        <v>53461318552.289993</v>
      </c>
      <c r="R31" s="10"/>
      <c r="S31" s="10"/>
      <c r="T31" s="10"/>
      <c r="U31" s="10"/>
      <c r="V31" s="10"/>
      <c r="W31" s="10"/>
      <c r="X31" s="10"/>
      <c r="Y31" s="10"/>
      <c r="Z31" s="10"/>
      <c r="AA31" s="10"/>
      <c r="AB31" s="10"/>
      <c r="AC31" s="10"/>
      <c r="AD31" s="10"/>
      <c r="AE31" s="10"/>
    </row>
    <row r="32" spans="2:31" s="12" customFormat="1" x14ac:dyDescent="0.25">
      <c r="B32" s="158" t="s">
        <v>191</v>
      </c>
      <c r="C32" s="161">
        <v>28323380673</v>
      </c>
      <c r="D32" s="161">
        <v>45570800068.299995</v>
      </c>
      <c r="E32" s="144">
        <v>5443498217.5799999</v>
      </c>
      <c r="F32" s="144">
        <v>4478230061.7200003</v>
      </c>
      <c r="G32" s="144">
        <v>3585189673.4499989</v>
      </c>
      <c r="H32" s="144">
        <v>3638471315.8600001</v>
      </c>
      <c r="I32" s="144">
        <v>3106892946.5999999</v>
      </c>
      <c r="J32" s="144">
        <v>3125325989.5500002</v>
      </c>
      <c r="K32" s="144">
        <v>401095064.57000005</v>
      </c>
      <c r="L32" s="144">
        <v>3132835964.7100005</v>
      </c>
      <c r="M32" s="144">
        <v>4893680180.8799992</v>
      </c>
      <c r="N32" s="144">
        <v>3147073179.0200009</v>
      </c>
      <c r="O32" s="144">
        <v>5643318117.7299995</v>
      </c>
      <c r="P32" s="144">
        <v>4921228582.1299992</v>
      </c>
      <c r="Q32" s="144">
        <f t="shared" si="1"/>
        <v>45516839293.799995</v>
      </c>
      <c r="R32" s="10"/>
      <c r="S32" s="10"/>
      <c r="T32" s="10"/>
      <c r="U32" s="10"/>
      <c r="V32" s="10"/>
      <c r="W32" s="10"/>
      <c r="X32" s="10"/>
      <c r="Y32" s="10"/>
      <c r="Z32" s="10"/>
      <c r="AA32" s="10"/>
      <c r="AB32" s="10"/>
      <c r="AC32" s="10"/>
      <c r="AD32" s="10"/>
      <c r="AE32" s="10"/>
    </row>
    <row r="33" spans="2:31" s="12" customFormat="1" x14ac:dyDescent="0.25">
      <c r="B33" s="158" t="s">
        <v>192</v>
      </c>
      <c r="C33" s="161">
        <v>118465055</v>
      </c>
      <c r="D33" s="161">
        <v>114678629</v>
      </c>
      <c r="E33" s="144">
        <v>2612385.3699999996</v>
      </c>
      <c r="F33" s="144">
        <v>6453257.6199999973</v>
      </c>
      <c r="G33" s="144">
        <v>5700511.5900000008</v>
      </c>
      <c r="H33" s="144">
        <v>7351122.0599999996</v>
      </c>
      <c r="I33" s="144">
        <v>8612441.9200000018</v>
      </c>
      <c r="J33" s="144">
        <v>7460806.4299999997</v>
      </c>
      <c r="K33" s="144">
        <v>5832977.8400000008</v>
      </c>
      <c r="L33" s="144">
        <v>9917262.3699999992</v>
      </c>
      <c r="M33" s="144">
        <v>4972938.1900000004</v>
      </c>
      <c r="N33" s="144">
        <v>8271027.8300000001</v>
      </c>
      <c r="O33" s="144">
        <v>22131830.84999999</v>
      </c>
      <c r="P33" s="144">
        <v>13806479.479999997</v>
      </c>
      <c r="Q33" s="144">
        <f t="shared" si="1"/>
        <v>103123041.54999998</v>
      </c>
      <c r="R33" s="10"/>
      <c r="S33" s="10"/>
      <c r="T33" s="10"/>
      <c r="U33" s="10"/>
      <c r="V33" s="10"/>
      <c r="W33" s="10"/>
      <c r="X33" s="10"/>
      <c r="Y33" s="10"/>
      <c r="Z33" s="10"/>
      <c r="AA33" s="10"/>
      <c r="AB33" s="10"/>
      <c r="AC33" s="10"/>
      <c r="AD33" s="10"/>
      <c r="AE33" s="10"/>
    </row>
    <row r="34" spans="2:31" s="12" customFormat="1" x14ac:dyDescent="0.25">
      <c r="B34" s="158" t="s">
        <v>193</v>
      </c>
      <c r="C34" s="161">
        <v>2199559028</v>
      </c>
      <c r="D34" s="161">
        <v>1762848035.6099997</v>
      </c>
      <c r="E34" s="144">
        <v>3241258.69</v>
      </c>
      <c r="F34" s="144">
        <v>39010437.609999992</v>
      </c>
      <c r="G34" s="144">
        <v>26502408.640000001</v>
      </c>
      <c r="H34" s="144">
        <v>25036208.40000001</v>
      </c>
      <c r="I34" s="144">
        <v>30043268.480000004</v>
      </c>
      <c r="J34" s="144">
        <v>96287819.850000039</v>
      </c>
      <c r="K34" s="144">
        <v>69095753.119999975</v>
      </c>
      <c r="L34" s="144">
        <v>177771200.44000003</v>
      </c>
      <c r="M34" s="144">
        <v>176843315.62000003</v>
      </c>
      <c r="N34" s="144">
        <v>135282082.12999997</v>
      </c>
      <c r="O34" s="144">
        <v>343590565.19999999</v>
      </c>
      <c r="P34" s="144">
        <v>575402527.5999999</v>
      </c>
      <c r="Q34" s="144">
        <f t="shared" si="1"/>
        <v>1698106845.78</v>
      </c>
      <c r="R34" s="10"/>
      <c r="S34" s="10"/>
      <c r="T34" s="10"/>
      <c r="U34" s="10"/>
      <c r="V34" s="10"/>
      <c r="W34" s="10"/>
      <c r="X34" s="10"/>
      <c r="Y34" s="10"/>
      <c r="Z34" s="10"/>
      <c r="AA34" s="10"/>
      <c r="AB34" s="10"/>
      <c r="AC34" s="10"/>
      <c r="AD34" s="10"/>
      <c r="AE34" s="10"/>
    </row>
    <row r="35" spans="2:31" s="12" customFormat="1" x14ac:dyDescent="0.25">
      <c r="B35" s="158" t="s">
        <v>466</v>
      </c>
      <c r="C35" s="161">
        <v>439203526</v>
      </c>
      <c r="D35" s="161">
        <v>770268687.87000024</v>
      </c>
      <c r="E35" s="144">
        <v>38190299.240000002</v>
      </c>
      <c r="F35" s="144">
        <v>42612562.099999987</v>
      </c>
      <c r="G35" s="144">
        <v>56342373.460000016</v>
      </c>
      <c r="H35" s="144">
        <v>46878486.240000002</v>
      </c>
      <c r="I35" s="144">
        <v>45303194.920000002</v>
      </c>
      <c r="J35" s="144">
        <v>78449833.820000008</v>
      </c>
      <c r="K35" s="144">
        <v>29368945.920000002</v>
      </c>
      <c r="L35" s="144">
        <v>33960021.000000007</v>
      </c>
      <c r="M35" s="144">
        <v>39724427.120000012</v>
      </c>
      <c r="N35" s="144">
        <v>42174777.960000001</v>
      </c>
      <c r="O35" s="144">
        <v>84357988.179999992</v>
      </c>
      <c r="P35" s="144">
        <v>221719749.96000007</v>
      </c>
      <c r="Q35" s="144">
        <f t="shared" si="1"/>
        <v>759082659.92000008</v>
      </c>
      <c r="R35" s="10"/>
      <c r="S35" s="10"/>
      <c r="T35" s="10"/>
      <c r="U35" s="10"/>
      <c r="V35" s="10"/>
      <c r="W35" s="10"/>
      <c r="X35" s="10"/>
      <c r="Y35" s="10"/>
      <c r="Z35" s="10"/>
      <c r="AA35" s="10"/>
      <c r="AB35" s="10"/>
      <c r="AC35" s="10"/>
      <c r="AD35" s="10"/>
      <c r="AE35" s="10"/>
    </row>
    <row r="36" spans="2:31" s="12" customFormat="1" x14ac:dyDescent="0.25">
      <c r="B36" s="158" t="s">
        <v>195</v>
      </c>
      <c r="C36" s="161">
        <v>543881106</v>
      </c>
      <c r="D36" s="161">
        <v>1273306713.1500003</v>
      </c>
      <c r="E36" s="144">
        <v>16535528.83</v>
      </c>
      <c r="F36" s="144">
        <v>26915994.260000002</v>
      </c>
      <c r="G36" s="144">
        <v>40685934.500000007</v>
      </c>
      <c r="H36" s="144">
        <v>25199505.319999997</v>
      </c>
      <c r="I36" s="144">
        <v>65679327.449999988</v>
      </c>
      <c r="J36" s="144">
        <v>63282709.29999999</v>
      </c>
      <c r="K36" s="144">
        <v>102324668.62</v>
      </c>
      <c r="L36" s="144">
        <v>56305127.29999999</v>
      </c>
      <c r="M36" s="144">
        <v>64623142.180000007</v>
      </c>
      <c r="N36" s="144">
        <v>60631110.449999996</v>
      </c>
      <c r="O36" s="144">
        <v>131505971.17000002</v>
      </c>
      <c r="P36" s="144">
        <v>615216601.54999983</v>
      </c>
      <c r="Q36" s="144">
        <f t="shared" si="1"/>
        <v>1268905620.9299998</v>
      </c>
      <c r="R36" s="10"/>
      <c r="S36" s="10"/>
      <c r="T36" s="10"/>
      <c r="U36" s="10"/>
      <c r="V36" s="10"/>
      <c r="W36" s="10"/>
      <c r="X36" s="10"/>
      <c r="Y36" s="10"/>
      <c r="Z36" s="10"/>
      <c r="AA36" s="10"/>
      <c r="AB36" s="10"/>
      <c r="AC36" s="10"/>
      <c r="AD36" s="10"/>
      <c r="AE36" s="10"/>
    </row>
    <row r="37" spans="2:31" s="12" customFormat="1" x14ac:dyDescent="0.25">
      <c r="B37" s="158" t="s">
        <v>196</v>
      </c>
      <c r="C37" s="161">
        <v>445355362</v>
      </c>
      <c r="D37" s="161">
        <v>486028671.92000002</v>
      </c>
      <c r="E37" s="144">
        <v>11371787.009999998</v>
      </c>
      <c r="F37" s="144">
        <v>14612880.380000001</v>
      </c>
      <c r="G37" s="144">
        <v>61156811.319999993</v>
      </c>
      <c r="H37" s="144">
        <v>17351077.220000003</v>
      </c>
      <c r="I37" s="144">
        <v>37811666.25999999</v>
      </c>
      <c r="J37" s="144">
        <v>19174109.609999999</v>
      </c>
      <c r="K37" s="144">
        <v>40453388.799999997</v>
      </c>
      <c r="L37" s="144">
        <v>17011876.610000003</v>
      </c>
      <c r="M37" s="144">
        <v>43555005.159999996</v>
      </c>
      <c r="N37" s="144">
        <v>55284471.870000005</v>
      </c>
      <c r="O37" s="144">
        <v>47643058.330000006</v>
      </c>
      <c r="P37" s="144">
        <v>109227141.92000002</v>
      </c>
      <c r="Q37" s="144">
        <f t="shared" si="1"/>
        <v>474653274.49000001</v>
      </c>
      <c r="R37" s="10"/>
      <c r="S37" s="10"/>
      <c r="T37" s="10"/>
      <c r="U37" s="10"/>
      <c r="V37" s="10"/>
      <c r="W37" s="10"/>
      <c r="X37" s="10"/>
      <c r="Y37" s="10"/>
      <c r="Z37" s="10"/>
      <c r="AA37" s="10"/>
      <c r="AB37" s="10"/>
      <c r="AC37" s="10"/>
      <c r="AD37" s="10"/>
      <c r="AE37" s="10"/>
    </row>
    <row r="38" spans="2:31" s="12" customFormat="1" x14ac:dyDescent="0.25">
      <c r="B38" s="158" t="s">
        <v>197</v>
      </c>
      <c r="C38" s="161">
        <v>302146893</v>
      </c>
      <c r="D38" s="161">
        <v>298964165.96999997</v>
      </c>
      <c r="E38" s="144">
        <v>9019708.9299999997</v>
      </c>
      <c r="F38" s="144">
        <v>26993066.539999995</v>
      </c>
      <c r="G38" s="144">
        <v>17997503.629999999</v>
      </c>
      <c r="H38" s="144">
        <v>25647378.300000004</v>
      </c>
      <c r="I38" s="144">
        <v>20337870.020000003</v>
      </c>
      <c r="J38" s="144">
        <v>21075167.280000001</v>
      </c>
      <c r="K38" s="144">
        <v>19281676.400000002</v>
      </c>
      <c r="L38" s="144">
        <v>33658342.909999996</v>
      </c>
      <c r="M38" s="144">
        <v>19982703.880000003</v>
      </c>
      <c r="N38" s="144">
        <v>19740664.099999998</v>
      </c>
      <c r="O38" s="144">
        <v>37263194.68</v>
      </c>
      <c r="P38" s="144">
        <v>46505762.109999999</v>
      </c>
      <c r="Q38" s="144">
        <f t="shared" si="1"/>
        <v>297503038.78000003</v>
      </c>
      <c r="R38" s="10"/>
      <c r="S38" s="10"/>
      <c r="T38" s="10"/>
      <c r="U38" s="10"/>
      <c r="V38" s="10"/>
      <c r="W38" s="10"/>
      <c r="X38" s="10"/>
      <c r="Y38" s="10"/>
      <c r="Z38" s="10"/>
      <c r="AA38" s="10"/>
      <c r="AB38" s="10"/>
      <c r="AC38" s="10"/>
      <c r="AD38" s="10"/>
      <c r="AE38" s="10"/>
    </row>
    <row r="39" spans="2:31" s="12" customFormat="1" x14ac:dyDescent="0.25">
      <c r="B39" s="158" t="s">
        <v>198</v>
      </c>
      <c r="C39" s="161">
        <v>695776982</v>
      </c>
      <c r="D39" s="161">
        <v>742259281.19999993</v>
      </c>
      <c r="E39" s="144">
        <v>22709720.07</v>
      </c>
      <c r="F39" s="144">
        <v>51759591.149999999</v>
      </c>
      <c r="G39" s="144">
        <v>45515510.399999999</v>
      </c>
      <c r="H39" s="144">
        <v>31712641.829999998</v>
      </c>
      <c r="I39" s="144">
        <v>51421832.990000002</v>
      </c>
      <c r="J39" s="144">
        <v>54457297.770000011</v>
      </c>
      <c r="K39" s="144">
        <v>45306118.439999998</v>
      </c>
      <c r="L39" s="144">
        <v>46277822.959999993</v>
      </c>
      <c r="M39" s="144">
        <v>60248293.989999987</v>
      </c>
      <c r="N39" s="144">
        <v>52478703.539999984</v>
      </c>
      <c r="O39" s="144">
        <v>128691944.22000001</v>
      </c>
      <c r="P39" s="144">
        <v>139189929.98999992</v>
      </c>
      <c r="Q39" s="144">
        <f t="shared" si="1"/>
        <v>729769407.34999979</v>
      </c>
      <c r="R39" s="10"/>
      <c r="S39" s="10"/>
      <c r="T39" s="10"/>
      <c r="U39" s="10"/>
      <c r="V39" s="10"/>
      <c r="W39" s="10"/>
      <c r="X39" s="10"/>
      <c r="Y39" s="10"/>
      <c r="Z39" s="10"/>
      <c r="AA39" s="10"/>
      <c r="AB39" s="10"/>
      <c r="AC39" s="10"/>
      <c r="AD39" s="10"/>
      <c r="AE39" s="10"/>
    </row>
    <row r="40" spans="2:31" s="12" customFormat="1" x14ac:dyDescent="0.25">
      <c r="B40" s="158" t="s">
        <v>467</v>
      </c>
      <c r="C40" s="161">
        <v>114904076</v>
      </c>
      <c r="D40" s="161">
        <v>73086311.459999993</v>
      </c>
      <c r="E40" s="144">
        <v>3779516.79</v>
      </c>
      <c r="F40" s="144">
        <v>4388920.84</v>
      </c>
      <c r="G40" s="144">
        <v>4238324.8</v>
      </c>
      <c r="H40" s="144">
        <v>16554279.82</v>
      </c>
      <c r="I40" s="144">
        <v>3694718.36</v>
      </c>
      <c r="J40" s="144">
        <v>3887631.0000000005</v>
      </c>
      <c r="K40" s="144">
        <v>16611107.579999998</v>
      </c>
      <c r="L40" s="144">
        <v>2288794.21</v>
      </c>
      <c r="M40" s="144">
        <v>10974779.73</v>
      </c>
      <c r="N40" s="144">
        <v>400232.4</v>
      </c>
      <c r="O40" s="144">
        <v>4161811.5299999993</v>
      </c>
      <c r="P40" s="144">
        <v>402710.4</v>
      </c>
      <c r="Q40" s="144">
        <f t="shared" si="1"/>
        <v>71382827.459999993</v>
      </c>
      <c r="R40" s="10"/>
      <c r="S40" s="10"/>
      <c r="T40" s="10"/>
      <c r="U40" s="10"/>
      <c r="V40" s="10"/>
      <c r="W40" s="10"/>
      <c r="X40" s="10"/>
      <c r="Y40" s="10"/>
      <c r="Z40" s="10"/>
      <c r="AA40" s="10"/>
      <c r="AB40" s="10"/>
      <c r="AC40" s="10"/>
      <c r="AD40" s="10"/>
      <c r="AE40" s="10"/>
    </row>
    <row r="41" spans="2:31" s="12" customFormat="1" x14ac:dyDescent="0.25">
      <c r="B41" s="158" t="s">
        <v>468</v>
      </c>
      <c r="C41" s="161">
        <v>1660776368</v>
      </c>
      <c r="D41" s="161">
        <v>2386371702.3600001</v>
      </c>
      <c r="E41" s="144">
        <v>38273420.950000003</v>
      </c>
      <c r="F41" s="144">
        <v>74003457.029999986</v>
      </c>
      <c r="G41" s="144">
        <v>81875488.039999992</v>
      </c>
      <c r="H41" s="144">
        <v>76662409.529999986</v>
      </c>
      <c r="I41" s="144">
        <v>52938875.589999989</v>
      </c>
      <c r="J41" s="144">
        <v>112453802.92000003</v>
      </c>
      <c r="K41" s="144">
        <v>62352785.140000015</v>
      </c>
      <c r="L41" s="144">
        <v>154847610.67000005</v>
      </c>
      <c r="M41" s="144">
        <v>179221730.52000001</v>
      </c>
      <c r="N41" s="144">
        <v>252641251.72999999</v>
      </c>
      <c r="O41" s="144">
        <v>246908831.01000005</v>
      </c>
      <c r="P41" s="144">
        <v>735998625.12000036</v>
      </c>
      <c r="Q41" s="144">
        <f t="shared" si="1"/>
        <v>2068178288.2500002</v>
      </c>
      <c r="R41" s="10"/>
      <c r="S41" s="10"/>
      <c r="T41" s="10"/>
      <c r="U41" s="10"/>
      <c r="V41" s="10"/>
      <c r="W41" s="10"/>
      <c r="X41" s="10"/>
      <c r="Y41" s="10"/>
      <c r="Z41" s="10"/>
      <c r="AA41" s="10"/>
      <c r="AB41" s="10"/>
      <c r="AC41" s="10"/>
      <c r="AD41" s="10"/>
      <c r="AE41" s="10"/>
    </row>
    <row r="42" spans="2:31" s="12" customFormat="1" x14ac:dyDescent="0.25">
      <c r="B42" s="158" t="s">
        <v>200</v>
      </c>
      <c r="C42" s="161">
        <v>223968362</v>
      </c>
      <c r="D42" s="161">
        <v>233932016.06999999</v>
      </c>
      <c r="E42" s="144">
        <v>8650743.9199999999</v>
      </c>
      <c r="F42" s="144">
        <v>15220948.750000002</v>
      </c>
      <c r="G42" s="144">
        <v>22092479.68</v>
      </c>
      <c r="H42" s="144">
        <v>14567339.969999997</v>
      </c>
      <c r="I42" s="144">
        <v>17013324.499999996</v>
      </c>
      <c r="J42" s="144">
        <v>31727362.989999998</v>
      </c>
      <c r="K42" s="144">
        <v>14681156.590000005</v>
      </c>
      <c r="L42" s="144">
        <v>15895211.789999994</v>
      </c>
      <c r="M42" s="144">
        <v>17756081.099999998</v>
      </c>
      <c r="N42" s="144">
        <v>18443679.379999995</v>
      </c>
      <c r="O42" s="144">
        <v>16764679.549999999</v>
      </c>
      <c r="P42" s="144">
        <v>38161746.970000029</v>
      </c>
      <c r="Q42" s="144">
        <f t="shared" si="1"/>
        <v>230974755.19000003</v>
      </c>
      <c r="R42" s="10"/>
      <c r="S42" s="10"/>
      <c r="T42" s="10"/>
      <c r="U42" s="10"/>
      <c r="V42" s="10"/>
      <c r="W42" s="10"/>
      <c r="X42" s="10"/>
      <c r="Y42" s="10"/>
      <c r="Z42" s="10"/>
      <c r="AA42" s="10"/>
      <c r="AB42" s="10"/>
      <c r="AC42" s="10"/>
      <c r="AD42" s="10"/>
      <c r="AE42" s="10"/>
    </row>
    <row r="43" spans="2:31" s="12" customFormat="1" x14ac:dyDescent="0.25">
      <c r="B43" s="158" t="s">
        <v>201</v>
      </c>
      <c r="C43" s="161">
        <v>231148005</v>
      </c>
      <c r="D43" s="161">
        <v>256383152.63999999</v>
      </c>
      <c r="E43" s="144">
        <v>10295511.109999998</v>
      </c>
      <c r="F43" s="144">
        <v>14100230.500000004</v>
      </c>
      <c r="G43" s="144">
        <v>16906646.409999996</v>
      </c>
      <c r="H43" s="144">
        <v>14705610.84</v>
      </c>
      <c r="I43" s="144">
        <v>15765056.770000001</v>
      </c>
      <c r="J43" s="144">
        <v>36196335.099999994</v>
      </c>
      <c r="K43" s="144">
        <v>16526604.279999999</v>
      </c>
      <c r="L43" s="144">
        <v>16550184.539999999</v>
      </c>
      <c r="M43" s="144">
        <v>18444485.250000004</v>
      </c>
      <c r="N43" s="144">
        <v>16490022.989999996</v>
      </c>
      <c r="O43" s="144">
        <v>31282278.799999993</v>
      </c>
      <c r="P43" s="144">
        <v>35536532.199999996</v>
      </c>
      <c r="Q43" s="144">
        <f t="shared" si="1"/>
        <v>242799498.78999996</v>
      </c>
      <c r="R43" s="10"/>
      <c r="S43" s="10"/>
      <c r="T43" s="10"/>
      <c r="U43" s="10"/>
      <c r="V43" s="10"/>
      <c r="W43" s="10"/>
      <c r="X43" s="10"/>
      <c r="Y43" s="10"/>
      <c r="Z43" s="10"/>
      <c r="AA43" s="10"/>
      <c r="AB43" s="10"/>
      <c r="AC43" s="10"/>
      <c r="AD43" s="10"/>
      <c r="AE43" s="10"/>
    </row>
    <row r="44" spans="2:31" s="89" customFormat="1" ht="15" customHeight="1" x14ac:dyDescent="0.25">
      <c r="B44" s="159" t="s">
        <v>202</v>
      </c>
      <c r="C44" s="160">
        <v>1898856270</v>
      </c>
      <c r="D44" s="160">
        <v>2035341614.5300002</v>
      </c>
      <c r="E44" s="160">
        <v>87182901.439999998</v>
      </c>
      <c r="F44" s="160">
        <v>88126044.440000013</v>
      </c>
      <c r="G44" s="160">
        <v>137365268.11000001</v>
      </c>
      <c r="H44" s="160">
        <v>121846166.36</v>
      </c>
      <c r="I44" s="160">
        <v>128167439.52000001</v>
      </c>
      <c r="J44" s="160">
        <v>119243379.80000003</v>
      </c>
      <c r="K44" s="143">
        <v>160309544.50999996</v>
      </c>
      <c r="L44" s="143">
        <v>124639286.13999994</v>
      </c>
      <c r="M44" s="143">
        <v>121530697.64999999</v>
      </c>
      <c r="N44" s="143">
        <v>220678019.85000008</v>
      </c>
      <c r="O44" s="143">
        <v>224126135.59</v>
      </c>
      <c r="P44" s="143">
        <v>500143974.70999998</v>
      </c>
      <c r="Q44" s="143">
        <f t="shared" si="1"/>
        <v>2033358858.1200001</v>
      </c>
      <c r="R44" s="10"/>
      <c r="S44" s="10"/>
      <c r="T44" s="10"/>
      <c r="U44" s="10"/>
      <c r="V44" s="10"/>
      <c r="W44" s="10"/>
      <c r="X44" s="10"/>
      <c r="Y44" s="10"/>
      <c r="Z44" s="10"/>
      <c r="AA44" s="10"/>
      <c r="AB44" s="10"/>
      <c r="AC44" s="10"/>
      <c r="AD44" s="10"/>
      <c r="AE44" s="10"/>
    </row>
    <row r="45" spans="2:31" s="12" customFormat="1" x14ac:dyDescent="0.25">
      <c r="B45" s="158" t="s">
        <v>203</v>
      </c>
      <c r="C45" s="161">
        <v>1898856270</v>
      </c>
      <c r="D45" s="161">
        <v>2035341614.5300002</v>
      </c>
      <c r="E45" s="144">
        <v>87182901.439999998</v>
      </c>
      <c r="F45" s="144">
        <v>88126044.440000013</v>
      </c>
      <c r="G45" s="144">
        <v>137365268.11000001</v>
      </c>
      <c r="H45" s="144">
        <v>121846166.36</v>
      </c>
      <c r="I45" s="144">
        <v>128167439.52000001</v>
      </c>
      <c r="J45" s="144">
        <v>119243379.80000003</v>
      </c>
      <c r="K45" s="144">
        <v>160309544.50999996</v>
      </c>
      <c r="L45" s="144">
        <v>124639286.13999994</v>
      </c>
      <c r="M45" s="144">
        <v>121530697.64999999</v>
      </c>
      <c r="N45" s="144">
        <v>220678019.85000008</v>
      </c>
      <c r="O45" s="144">
        <v>224126135.59</v>
      </c>
      <c r="P45" s="144">
        <v>500143974.70999998</v>
      </c>
      <c r="Q45" s="144">
        <f t="shared" si="1"/>
        <v>2033358858.1200001</v>
      </c>
      <c r="R45" s="10"/>
      <c r="S45" s="10"/>
      <c r="T45" s="10"/>
      <c r="U45" s="10"/>
      <c r="V45" s="10"/>
      <c r="W45" s="10"/>
      <c r="X45" s="10"/>
      <c r="Y45" s="10"/>
      <c r="Z45" s="10"/>
      <c r="AA45" s="10"/>
      <c r="AB45" s="10"/>
      <c r="AC45" s="10"/>
      <c r="AD45" s="10"/>
      <c r="AE45" s="10"/>
    </row>
    <row r="46" spans="2:31" s="89" customFormat="1" ht="15" customHeight="1" x14ac:dyDescent="0.25">
      <c r="B46" s="159" t="s">
        <v>204</v>
      </c>
      <c r="C46" s="160">
        <v>6718478376</v>
      </c>
      <c r="D46" s="160">
        <v>4741503713.3199997</v>
      </c>
      <c r="E46" s="160">
        <v>119669521.23999999</v>
      </c>
      <c r="F46" s="160">
        <v>86263345.200000003</v>
      </c>
      <c r="G46" s="160">
        <v>426458219.95999998</v>
      </c>
      <c r="H46" s="160">
        <v>259562100.44999993</v>
      </c>
      <c r="I46" s="160">
        <v>343836693.66000003</v>
      </c>
      <c r="J46" s="160">
        <v>413774594.49000037</v>
      </c>
      <c r="K46" s="143">
        <v>170991389.40000001</v>
      </c>
      <c r="L46" s="143">
        <v>188866497.11000001</v>
      </c>
      <c r="M46" s="143">
        <v>409449948.32999998</v>
      </c>
      <c r="N46" s="143">
        <v>214696334.18000004</v>
      </c>
      <c r="O46" s="143">
        <v>1266247013.1699998</v>
      </c>
      <c r="P46" s="143">
        <v>553568406.19999993</v>
      </c>
      <c r="Q46" s="143">
        <f t="shared" si="1"/>
        <v>4453384063.3900003</v>
      </c>
      <c r="R46" s="10"/>
      <c r="S46" s="10"/>
      <c r="T46" s="10"/>
      <c r="U46" s="10"/>
      <c r="V46" s="10"/>
      <c r="W46" s="10"/>
      <c r="X46" s="10"/>
      <c r="Y46" s="10"/>
      <c r="Z46" s="10"/>
      <c r="AA46" s="10"/>
      <c r="AB46" s="10"/>
      <c r="AC46" s="10"/>
      <c r="AD46" s="10"/>
      <c r="AE46" s="10"/>
    </row>
    <row r="47" spans="2:31" s="12" customFormat="1" x14ac:dyDescent="0.25">
      <c r="B47" s="158" t="s">
        <v>205</v>
      </c>
      <c r="C47" s="161">
        <v>6718478376</v>
      </c>
      <c r="D47" s="161">
        <v>4741503713.3199997</v>
      </c>
      <c r="E47" s="144">
        <v>119669521.23999999</v>
      </c>
      <c r="F47" s="144">
        <v>86263345.200000003</v>
      </c>
      <c r="G47" s="144">
        <v>426458219.95999998</v>
      </c>
      <c r="H47" s="144">
        <v>259562100.44999993</v>
      </c>
      <c r="I47" s="144">
        <v>343836693.66000003</v>
      </c>
      <c r="J47" s="144">
        <v>413774594.49000037</v>
      </c>
      <c r="K47" s="144">
        <v>170991389.40000001</v>
      </c>
      <c r="L47" s="144">
        <v>188866497.11000001</v>
      </c>
      <c r="M47" s="144">
        <v>409449948.32999998</v>
      </c>
      <c r="N47" s="144">
        <v>214696334.18000004</v>
      </c>
      <c r="O47" s="144">
        <v>1266247013.1699998</v>
      </c>
      <c r="P47" s="144">
        <v>553568406.19999993</v>
      </c>
      <c r="Q47" s="144">
        <f t="shared" si="1"/>
        <v>4453384063.3900003</v>
      </c>
      <c r="R47" s="10"/>
      <c r="S47" s="10"/>
      <c r="T47" s="10"/>
      <c r="U47" s="10"/>
      <c r="V47" s="10"/>
      <c r="W47" s="10"/>
      <c r="X47" s="10"/>
      <c r="Y47" s="10"/>
      <c r="Z47" s="10"/>
      <c r="AA47" s="10"/>
      <c r="AB47" s="10"/>
      <c r="AC47" s="10"/>
      <c r="AD47" s="10"/>
      <c r="AE47" s="10"/>
    </row>
    <row r="48" spans="2:31" s="89" customFormat="1" ht="15" customHeight="1" x14ac:dyDescent="0.25">
      <c r="B48" s="159" t="s">
        <v>206</v>
      </c>
      <c r="C48" s="160">
        <v>10455762942</v>
      </c>
      <c r="D48" s="160">
        <v>27900767389.549988</v>
      </c>
      <c r="E48" s="160">
        <v>132860293.96000001</v>
      </c>
      <c r="F48" s="160">
        <v>228493222.04999998</v>
      </c>
      <c r="G48" s="160">
        <v>414947730.80000007</v>
      </c>
      <c r="H48" s="160">
        <v>584398243.60000002</v>
      </c>
      <c r="I48" s="160">
        <v>277418656.37</v>
      </c>
      <c r="J48" s="160">
        <v>479694923.60000014</v>
      </c>
      <c r="K48" s="143">
        <v>637592919.15999997</v>
      </c>
      <c r="L48" s="143">
        <v>528488210.78000003</v>
      </c>
      <c r="M48" s="143">
        <v>824999863.96999991</v>
      </c>
      <c r="N48" s="143">
        <v>1994226638.6300004</v>
      </c>
      <c r="O48" s="143">
        <v>1619431327.6600001</v>
      </c>
      <c r="P48" s="143">
        <v>19608253585.739998</v>
      </c>
      <c r="Q48" s="143">
        <f t="shared" si="1"/>
        <v>27330805616.32</v>
      </c>
      <c r="R48" s="10"/>
      <c r="S48" s="10"/>
      <c r="T48" s="10"/>
      <c r="U48" s="10"/>
      <c r="V48" s="10"/>
      <c r="W48" s="10"/>
      <c r="X48" s="10"/>
      <c r="Y48" s="10"/>
      <c r="Z48" s="10"/>
      <c r="AA48" s="10"/>
      <c r="AB48" s="10"/>
      <c r="AC48" s="10"/>
      <c r="AD48" s="10"/>
      <c r="AE48" s="10"/>
    </row>
    <row r="49" spans="2:31" s="12" customFormat="1" x14ac:dyDescent="0.25">
      <c r="B49" s="158" t="s">
        <v>207</v>
      </c>
      <c r="C49" s="161">
        <v>978674736</v>
      </c>
      <c r="D49" s="161">
        <v>18054036842.919991</v>
      </c>
      <c r="E49" s="144">
        <v>24218943.039999999</v>
      </c>
      <c r="F49" s="144">
        <v>89921035.030000001</v>
      </c>
      <c r="G49" s="144">
        <v>84383827.300000012</v>
      </c>
      <c r="H49" s="144">
        <v>96821960.320000038</v>
      </c>
      <c r="I49" s="144">
        <v>80271970.11999999</v>
      </c>
      <c r="J49" s="144">
        <v>64321688.800000012</v>
      </c>
      <c r="K49" s="144">
        <v>117364820.73999999</v>
      </c>
      <c r="L49" s="144">
        <v>117928646.75999998</v>
      </c>
      <c r="M49" s="144">
        <v>169870595.13</v>
      </c>
      <c r="N49" s="144">
        <v>1098935395.9400003</v>
      </c>
      <c r="O49" s="144">
        <v>163364781.50999996</v>
      </c>
      <c r="P49" s="144">
        <v>15884014030.359997</v>
      </c>
      <c r="Q49" s="144">
        <f t="shared" si="1"/>
        <v>17991417695.049995</v>
      </c>
      <c r="R49" s="10"/>
      <c r="S49" s="10"/>
      <c r="T49" s="10"/>
      <c r="U49" s="10"/>
      <c r="V49" s="10"/>
      <c r="W49" s="10"/>
      <c r="X49" s="10"/>
      <c r="Y49" s="10"/>
      <c r="Z49" s="10"/>
      <c r="AA49" s="10"/>
      <c r="AB49" s="10"/>
      <c r="AC49" s="10"/>
      <c r="AD49" s="10"/>
      <c r="AE49" s="10"/>
    </row>
    <row r="50" spans="2:31" s="12" customFormat="1" x14ac:dyDescent="0.25">
      <c r="B50" s="158" t="s">
        <v>208</v>
      </c>
      <c r="C50" s="161">
        <v>481386537</v>
      </c>
      <c r="D50" s="161">
        <v>0</v>
      </c>
      <c r="E50" s="144">
        <v>0</v>
      </c>
      <c r="F50" s="144">
        <v>0</v>
      </c>
      <c r="G50" s="144">
        <v>0</v>
      </c>
      <c r="H50" s="144">
        <v>0</v>
      </c>
      <c r="I50" s="144">
        <v>0</v>
      </c>
      <c r="J50" s="144">
        <v>0</v>
      </c>
      <c r="K50" s="144">
        <v>0</v>
      </c>
      <c r="L50" s="144">
        <v>0</v>
      </c>
      <c r="M50" s="144">
        <v>0</v>
      </c>
      <c r="N50" s="144">
        <v>0</v>
      </c>
      <c r="O50" s="144">
        <v>0</v>
      </c>
      <c r="P50" s="144">
        <v>0</v>
      </c>
      <c r="Q50" s="144">
        <f t="shared" si="1"/>
        <v>0</v>
      </c>
      <c r="R50" s="10"/>
      <c r="S50" s="10"/>
      <c r="T50" s="10"/>
      <c r="U50" s="10"/>
      <c r="V50" s="10"/>
      <c r="W50" s="10"/>
      <c r="X50" s="10"/>
      <c r="Y50" s="10"/>
      <c r="Z50" s="10"/>
      <c r="AA50" s="10"/>
      <c r="AB50" s="10"/>
      <c r="AC50" s="10"/>
      <c r="AD50" s="10"/>
      <c r="AE50" s="10"/>
    </row>
    <row r="51" spans="2:31" s="12" customFormat="1" x14ac:dyDescent="0.25">
      <c r="B51" s="158" t="s">
        <v>209</v>
      </c>
      <c r="C51" s="161">
        <v>140043599</v>
      </c>
      <c r="D51" s="161">
        <v>195332646.54999995</v>
      </c>
      <c r="E51" s="144">
        <v>6166456.2200000016</v>
      </c>
      <c r="F51" s="144">
        <v>8247442.9200000009</v>
      </c>
      <c r="G51" s="144">
        <v>11274074.74</v>
      </c>
      <c r="H51" s="144">
        <v>14110561.969999999</v>
      </c>
      <c r="I51" s="144">
        <v>12087554.25</v>
      </c>
      <c r="J51" s="144">
        <v>12379802.130000005</v>
      </c>
      <c r="K51" s="144">
        <v>9690296.5099999998</v>
      </c>
      <c r="L51" s="144">
        <v>9343676.4300000016</v>
      </c>
      <c r="M51" s="144">
        <v>11582143.35</v>
      </c>
      <c r="N51" s="144">
        <v>16557525.479999997</v>
      </c>
      <c r="O51" s="144">
        <v>44013937.359999999</v>
      </c>
      <c r="P51" s="144">
        <v>29232701.849999994</v>
      </c>
      <c r="Q51" s="144">
        <f t="shared" si="1"/>
        <v>184686173.21000001</v>
      </c>
      <c r="R51" s="10"/>
      <c r="S51" s="10"/>
      <c r="T51" s="10"/>
      <c r="U51" s="10"/>
      <c r="V51" s="10"/>
      <c r="W51" s="10"/>
      <c r="X51" s="10"/>
      <c r="Y51" s="10"/>
      <c r="Z51" s="10"/>
      <c r="AA51" s="10"/>
      <c r="AB51" s="10"/>
      <c r="AC51" s="10"/>
      <c r="AD51" s="10"/>
      <c r="AE51" s="10"/>
    </row>
    <row r="52" spans="2:31" s="12" customFormat="1" x14ac:dyDescent="0.25">
      <c r="B52" s="158" t="s">
        <v>210</v>
      </c>
      <c r="C52" s="161">
        <v>4500000000</v>
      </c>
      <c r="D52" s="161">
        <v>2828889521.4700003</v>
      </c>
      <c r="E52" s="144">
        <v>63572604.030000024</v>
      </c>
      <c r="F52" s="144">
        <v>78202793.929999992</v>
      </c>
      <c r="G52" s="144">
        <v>86390715.849999994</v>
      </c>
      <c r="H52" s="144">
        <v>135979042.61000001</v>
      </c>
      <c r="I52" s="144">
        <v>88294662.310000032</v>
      </c>
      <c r="J52" s="144">
        <v>118068087.41000004</v>
      </c>
      <c r="K52" s="144">
        <v>112532267.20000003</v>
      </c>
      <c r="L52" s="144">
        <v>117924754.89</v>
      </c>
      <c r="M52" s="144">
        <v>92210160.650000036</v>
      </c>
      <c r="N52" s="144">
        <v>196247289.32000005</v>
      </c>
      <c r="O52" s="144">
        <v>314443031.25000018</v>
      </c>
      <c r="P52" s="144">
        <v>1276777539.2600012</v>
      </c>
      <c r="Q52" s="144">
        <f t="shared" si="1"/>
        <v>2680642948.7100019</v>
      </c>
      <c r="R52" s="10"/>
      <c r="S52" s="10"/>
      <c r="T52" s="10"/>
      <c r="U52" s="10"/>
      <c r="V52" s="10"/>
      <c r="W52" s="10"/>
      <c r="X52" s="10"/>
      <c r="Y52" s="10"/>
      <c r="Z52" s="10"/>
      <c r="AA52" s="10"/>
      <c r="AB52" s="10"/>
      <c r="AC52" s="10"/>
      <c r="AD52" s="10"/>
      <c r="AE52" s="10"/>
    </row>
    <row r="53" spans="2:31" s="12" customFormat="1" x14ac:dyDescent="0.25">
      <c r="B53" s="158" t="s">
        <v>211</v>
      </c>
      <c r="C53" s="161">
        <v>3178601686</v>
      </c>
      <c r="D53" s="161">
        <v>3617783472.7800002</v>
      </c>
      <c r="E53" s="144">
        <v>5054114.1899999995</v>
      </c>
      <c r="F53" s="144">
        <v>14089426.549999997</v>
      </c>
      <c r="G53" s="144">
        <v>182122261.23000002</v>
      </c>
      <c r="H53" s="144">
        <v>286549205.52999997</v>
      </c>
      <c r="I53" s="144">
        <v>23401781.279999997</v>
      </c>
      <c r="J53" s="144">
        <v>122099711.08</v>
      </c>
      <c r="K53" s="144">
        <v>250105061.5</v>
      </c>
      <c r="L53" s="144">
        <v>133675755.83000001</v>
      </c>
      <c r="M53" s="144">
        <v>52184725.210000001</v>
      </c>
      <c r="N53" s="144">
        <v>299639783.09000003</v>
      </c>
      <c r="O53" s="144">
        <v>826154060.61000001</v>
      </c>
      <c r="P53" s="144">
        <v>1369280608.4500005</v>
      </c>
      <c r="Q53" s="144">
        <f t="shared" si="1"/>
        <v>3564356494.5500011</v>
      </c>
      <c r="R53" s="10"/>
      <c r="S53" s="10"/>
      <c r="T53" s="10"/>
      <c r="U53" s="10"/>
      <c r="V53" s="10"/>
      <c r="W53" s="10"/>
      <c r="X53" s="10"/>
      <c r="Y53" s="10"/>
      <c r="Z53" s="10"/>
      <c r="AA53" s="10"/>
      <c r="AB53" s="10"/>
      <c r="AC53" s="10"/>
      <c r="AD53" s="10"/>
      <c r="AE53" s="10"/>
    </row>
    <row r="54" spans="2:31" s="12" customFormat="1" x14ac:dyDescent="0.25">
      <c r="B54" s="158" t="s">
        <v>212</v>
      </c>
      <c r="C54" s="161">
        <v>123249258</v>
      </c>
      <c r="D54" s="161">
        <v>106080066.69000001</v>
      </c>
      <c r="E54" s="144">
        <v>4467001.71</v>
      </c>
      <c r="F54" s="144">
        <v>6062035.0700000003</v>
      </c>
      <c r="G54" s="144">
        <v>6332507.5499999998</v>
      </c>
      <c r="H54" s="144">
        <v>13313632.579999998</v>
      </c>
      <c r="I54" s="144">
        <v>5039336.1099999994</v>
      </c>
      <c r="J54" s="144">
        <v>7460589.7199999997</v>
      </c>
      <c r="K54" s="144">
        <v>8068217.2799999993</v>
      </c>
      <c r="L54" s="144">
        <v>12125907.359999999</v>
      </c>
      <c r="M54" s="144">
        <v>6724207.1799999997</v>
      </c>
      <c r="N54" s="144">
        <v>8595129.339999998</v>
      </c>
      <c r="O54" s="144">
        <v>11381106.82</v>
      </c>
      <c r="P54" s="144">
        <v>15009571.749999996</v>
      </c>
      <c r="Q54" s="144">
        <f t="shared" si="1"/>
        <v>104579242.47</v>
      </c>
      <c r="R54" s="10"/>
      <c r="S54" s="10"/>
      <c r="T54" s="10"/>
      <c r="U54" s="10"/>
      <c r="V54" s="10"/>
      <c r="W54" s="10"/>
      <c r="X54" s="10"/>
      <c r="Y54" s="10"/>
      <c r="Z54" s="10"/>
      <c r="AA54" s="10"/>
      <c r="AB54" s="10"/>
      <c r="AC54" s="10"/>
      <c r="AD54" s="10"/>
      <c r="AE54" s="10"/>
    </row>
    <row r="55" spans="2:31" s="12" customFormat="1" x14ac:dyDescent="0.25">
      <c r="B55" s="158" t="s">
        <v>213</v>
      </c>
      <c r="C55" s="161">
        <v>620794047</v>
      </c>
      <c r="D55" s="161">
        <v>552275130</v>
      </c>
      <c r="E55" s="144">
        <v>19292197.27</v>
      </c>
      <c r="F55" s="144">
        <v>19760306.32</v>
      </c>
      <c r="G55" s="144">
        <v>27702789.530000001</v>
      </c>
      <c r="H55" s="144">
        <v>19552857.52</v>
      </c>
      <c r="I55" s="144">
        <v>37930293.490000002</v>
      </c>
      <c r="J55" s="144">
        <v>55506121.919999994</v>
      </c>
      <c r="K55" s="144">
        <v>36571499.069999993</v>
      </c>
      <c r="L55" s="144">
        <v>27888963.359999996</v>
      </c>
      <c r="M55" s="144">
        <v>28877568.559999999</v>
      </c>
      <c r="N55" s="144">
        <v>36306499.280000009</v>
      </c>
      <c r="O55" s="144">
        <v>73391143.400000006</v>
      </c>
      <c r="P55" s="144">
        <v>137859856.46000001</v>
      </c>
      <c r="Q55" s="144">
        <f t="shared" si="1"/>
        <v>520640096.18000007</v>
      </c>
      <c r="R55" s="10"/>
      <c r="S55" s="10"/>
      <c r="T55" s="10"/>
      <c r="U55" s="10"/>
      <c r="V55" s="10"/>
      <c r="W55" s="10"/>
      <c r="X55" s="10"/>
      <c r="Y55" s="10"/>
      <c r="Z55" s="10"/>
      <c r="AA55" s="10"/>
      <c r="AB55" s="10"/>
      <c r="AC55" s="10"/>
      <c r="AD55" s="10"/>
      <c r="AE55" s="10"/>
    </row>
    <row r="56" spans="2:31" s="12" customFormat="1" x14ac:dyDescent="0.25">
      <c r="B56" s="158" t="s">
        <v>214</v>
      </c>
      <c r="C56" s="161">
        <v>208456265</v>
      </c>
      <c r="D56" s="161">
        <v>246862846.00000003</v>
      </c>
      <c r="E56" s="144">
        <v>10088977.5</v>
      </c>
      <c r="F56" s="144">
        <v>10312277.910000004</v>
      </c>
      <c r="G56" s="144">
        <v>11574901.609999999</v>
      </c>
      <c r="H56" s="144">
        <v>11149601.710000001</v>
      </c>
      <c r="I56" s="144">
        <v>12914349.1</v>
      </c>
      <c r="J56" s="144">
        <v>15109449.42</v>
      </c>
      <c r="K56" s="144">
        <v>13128032.619999997</v>
      </c>
      <c r="L56" s="144">
        <v>13948097.970000001</v>
      </c>
      <c r="M56" s="144">
        <v>13416622.219999997</v>
      </c>
      <c r="N56" s="144">
        <v>13207509.390000001</v>
      </c>
      <c r="O56" s="144">
        <v>30772102.290000007</v>
      </c>
      <c r="P56" s="144">
        <v>34129191.130000003</v>
      </c>
      <c r="Q56" s="144">
        <f t="shared" si="1"/>
        <v>189751112.87</v>
      </c>
      <c r="R56" s="10"/>
      <c r="S56" s="10"/>
      <c r="T56" s="10"/>
      <c r="U56" s="10"/>
      <c r="V56" s="10"/>
      <c r="W56" s="10"/>
      <c r="X56" s="10"/>
      <c r="Y56" s="10"/>
      <c r="Z56" s="10"/>
      <c r="AA56" s="10"/>
      <c r="AB56" s="10"/>
      <c r="AC56" s="10"/>
      <c r="AD56" s="10"/>
      <c r="AE56" s="10"/>
    </row>
    <row r="57" spans="2:31" s="12" customFormat="1" x14ac:dyDescent="0.25">
      <c r="B57" s="158" t="s">
        <v>215</v>
      </c>
      <c r="C57" s="161">
        <v>224556814</v>
      </c>
      <c r="D57" s="161">
        <v>2299506863.1400013</v>
      </c>
      <c r="E57" s="144">
        <v>0</v>
      </c>
      <c r="F57" s="144">
        <v>1897904.32</v>
      </c>
      <c r="G57" s="144">
        <v>5166652.99</v>
      </c>
      <c r="H57" s="144">
        <v>6921381.3600000003</v>
      </c>
      <c r="I57" s="144">
        <v>17478709.709999997</v>
      </c>
      <c r="J57" s="144">
        <v>84749473.119999975</v>
      </c>
      <c r="K57" s="144">
        <v>90132724.23999998</v>
      </c>
      <c r="L57" s="144">
        <v>95652408.179999992</v>
      </c>
      <c r="M57" s="144">
        <v>450133841.66999996</v>
      </c>
      <c r="N57" s="144">
        <v>324737506.7899999</v>
      </c>
      <c r="O57" s="144">
        <v>155911164.41999999</v>
      </c>
      <c r="P57" s="144">
        <v>861950086.48000026</v>
      </c>
      <c r="Q57" s="144">
        <f t="shared" si="1"/>
        <v>2094731853.2800002</v>
      </c>
      <c r="R57" s="10"/>
      <c r="S57" s="10"/>
      <c r="T57" s="10"/>
      <c r="U57" s="10"/>
      <c r="V57" s="10"/>
      <c r="W57" s="10"/>
      <c r="X57" s="10"/>
      <c r="Y57" s="10"/>
      <c r="Z57" s="10"/>
      <c r="AA57" s="10"/>
      <c r="AB57" s="10"/>
      <c r="AC57" s="10"/>
      <c r="AD57" s="10"/>
      <c r="AE57" s="10"/>
    </row>
    <row r="58" spans="2:31" s="40" customFormat="1" ht="15" customHeight="1" x14ac:dyDescent="0.25">
      <c r="B58" s="26" t="s">
        <v>216</v>
      </c>
      <c r="C58" s="152">
        <f>C59+C70</f>
        <v>43276034668</v>
      </c>
      <c r="D58" s="152">
        <v>50526433975.459999</v>
      </c>
      <c r="E58" s="152">
        <v>2941615244.1299996</v>
      </c>
      <c r="F58" s="152">
        <v>3323076295.8100004</v>
      </c>
      <c r="G58" s="152">
        <v>3286397038.000001</v>
      </c>
      <c r="H58" s="152">
        <v>3227528692.7599998</v>
      </c>
      <c r="I58" s="152">
        <v>3355472423.9200001</v>
      </c>
      <c r="J58" s="152">
        <v>3319747558.6200004</v>
      </c>
      <c r="K58" s="152">
        <v>3330430704.3800011</v>
      </c>
      <c r="L58" s="152">
        <v>3377609512.2999992</v>
      </c>
      <c r="M58" s="152">
        <v>3624349266.7199984</v>
      </c>
      <c r="N58" s="152">
        <v>3761063545.6100006</v>
      </c>
      <c r="O58" s="152">
        <v>5595964406.1000013</v>
      </c>
      <c r="P58" s="152">
        <v>11025974839.16</v>
      </c>
      <c r="Q58" s="143">
        <f t="shared" si="1"/>
        <v>50169229527.509995</v>
      </c>
      <c r="R58" s="10"/>
      <c r="S58" s="10"/>
      <c r="T58" s="10"/>
      <c r="U58" s="10"/>
      <c r="V58" s="10"/>
      <c r="W58" s="10"/>
      <c r="X58" s="10"/>
      <c r="Y58" s="10"/>
      <c r="Z58" s="10"/>
      <c r="AA58" s="10"/>
      <c r="AB58" s="10"/>
      <c r="AC58" s="10"/>
      <c r="AD58" s="10"/>
      <c r="AE58" s="10"/>
    </row>
    <row r="59" spans="2:31" s="40" customFormat="1" ht="15" customHeight="1" x14ac:dyDescent="0.25">
      <c r="B59" s="159" t="s">
        <v>217</v>
      </c>
      <c r="C59" s="152">
        <v>25164506837</v>
      </c>
      <c r="D59" s="152">
        <v>30639003867.87999</v>
      </c>
      <c r="E59" s="152">
        <v>1752365136.7200003</v>
      </c>
      <c r="F59" s="152">
        <v>1976444601.3600004</v>
      </c>
      <c r="G59" s="152">
        <v>1892102012.8700006</v>
      </c>
      <c r="H59" s="152">
        <v>1842620696.0800002</v>
      </c>
      <c r="I59" s="152">
        <v>2076240461.6600001</v>
      </c>
      <c r="J59" s="152">
        <v>1889186192.5900004</v>
      </c>
      <c r="K59" s="143">
        <v>1976811761.0500007</v>
      </c>
      <c r="L59" s="143">
        <v>1978501915.9299996</v>
      </c>
      <c r="M59" s="143">
        <v>1973962469.999999</v>
      </c>
      <c r="N59" s="143">
        <v>1885520797.0600002</v>
      </c>
      <c r="O59" s="143">
        <v>2974266536.3300014</v>
      </c>
      <c r="P59" s="143">
        <v>8136419908.039999</v>
      </c>
      <c r="Q59" s="143">
        <f t="shared" si="1"/>
        <v>30354442489.690002</v>
      </c>
      <c r="R59" s="10"/>
      <c r="S59" s="10"/>
      <c r="T59" s="10"/>
      <c r="U59" s="10"/>
      <c r="V59" s="10"/>
      <c r="W59" s="10"/>
      <c r="X59" s="10"/>
      <c r="Y59" s="10"/>
      <c r="Z59" s="10"/>
      <c r="AA59" s="10"/>
      <c r="AB59" s="10"/>
      <c r="AC59" s="10"/>
      <c r="AD59" s="10"/>
      <c r="AE59" s="10"/>
    </row>
    <row r="60" spans="2:31" x14ac:dyDescent="0.25">
      <c r="B60" s="158" t="s">
        <v>218</v>
      </c>
      <c r="C60" s="142">
        <v>23533077796</v>
      </c>
      <c r="D60" s="142">
        <v>28470060230.749992</v>
      </c>
      <c r="E60" s="144">
        <v>1737553796.5700002</v>
      </c>
      <c r="F60" s="144">
        <v>1812678638.5300002</v>
      </c>
      <c r="G60" s="144">
        <v>1762203759.9600003</v>
      </c>
      <c r="H60" s="144">
        <v>1705354200.4100003</v>
      </c>
      <c r="I60" s="144">
        <v>1951405944.5</v>
      </c>
      <c r="J60" s="144">
        <v>1768945850.0400002</v>
      </c>
      <c r="K60" s="144">
        <v>1865602335.8500009</v>
      </c>
      <c r="L60" s="144">
        <v>1837386814.1599996</v>
      </c>
      <c r="M60" s="144">
        <v>1828513779.2799995</v>
      </c>
      <c r="N60" s="144">
        <v>1806085649.6800001</v>
      </c>
      <c r="O60" s="144">
        <v>2671270984.900001</v>
      </c>
      <c r="P60" s="144">
        <v>7536049229.7200003</v>
      </c>
      <c r="Q60" s="144">
        <f t="shared" si="1"/>
        <v>28283050983.600002</v>
      </c>
      <c r="R60" s="10"/>
      <c r="S60" s="10"/>
      <c r="T60" s="10"/>
      <c r="U60" s="10"/>
      <c r="V60" s="10"/>
      <c r="W60" s="10"/>
      <c r="X60" s="10"/>
      <c r="Y60" s="10"/>
      <c r="Z60" s="10"/>
      <c r="AA60" s="10"/>
      <c r="AB60" s="10"/>
      <c r="AC60" s="10"/>
      <c r="AD60" s="10"/>
      <c r="AE60" s="10"/>
    </row>
    <row r="61" spans="2:31" x14ac:dyDescent="0.25">
      <c r="B61" s="158" t="s">
        <v>219</v>
      </c>
      <c r="C61" s="142">
        <v>1265354144</v>
      </c>
      <c r="D61" s="142">
        <v>1798034510.089999</v>
      </c>
      <c r="E61" s="144">
        <v>526738.15</v>
      </c>
      <c r="F61" s="144">
        <v>137712518.91000003</v>
      </c>
      <c r="G61" s="144">
        <v>105462776.71000001</v>
      </c>
      <c r="H61" s="144">
        <v>111084235.37999998</v>
      </c>
      <c r="I61" s="144">
        <v>98659648.51000002</v>
      </c>
      <c r="J61" s="144">
        <v>95096439.969999999</v>
      </c>
      <c r="K61" s="144">
        <v>85295824.860000014</v>
      </c>
      <c r="L61" s="144">
        <v>115264214.67</v>
      </c>
      <c r="M61" s="144">
        <v>118586107.89999996</v>
      </c>
      <c r="N61" s="144">
        <v>55847612.939999998</v>
      </c>
      <c r="O61" s="144">
        <v>256848445.06000009</v>
      </c>
      <c r="P61" s="144">
        <v>539273759.58999979</v>
      </c>
      <c r="Q61" s="144">
        <f t="shared" si="1"/>
        <v>1719658322.6500001</v>
      </c>
      <c r="R61" s="10"/>
      <c r="S61" s="10"/>
      <c r="T61" s="10"/>
      <c r="U61" s="10"/>
      <c r="V61" s="10"/>
      <c r="W61" s="10"/>
      <c r="X61" s="10"/>
      <c r="Y61" s="10"/>
      <c r="Z61" s="10"/>
      <c r="AA61" s="10"/>
      <c r="AB61" s="10"/>
      <c r="AC61" s="10"/>
      <c r="AD61" s="10"/>
      <c r="AE61" s="10"/>
    </row>
    <row r="62" spans="2:31" x14ac:dyDescent="0.25">
      <c r="B62" s="158" t="s">
        <v>220</v>
      </c>
      <c r="C62" s="142">
        <v>109652499</v>
      </c>
      <c r="D62" s="142">
        <v>112516965.18999997</v>
      </c>
      <c r="E62" s="144">
        <v>4843347.29</v>
      </c>
      <c r="F62" s="144">
        <v>6064079.5099999998</v>
      </c>
      <c r="G62" s="144">
        <v>5946117.5599999977</v>
      </c>
      <c r="H62" s="144">
        <v>7251602.0199999996</v>
      </c>
      <c r="I62" s="144">
        <v>8533363.1999999993</v>
      </c>
      <c r="J62" s="144">
        <v>6349740.4100000001</v>
      </c>
      <c r="K62" s="144">
        <v>8185360.5300000003</v>
      </c>
      <c r="L62" s="144">
        <v>8188243.1000000006</v>
      </c>
      <c r="M62" s="144">
        <v>9498432.7599999998</v>
      </c>
      <c r="N62" s="144">
        <v>8569823.5099999998</v>
      </c>
      <c r="O62" s="144">
        <v>13778802.110000001</v>
      </c>
      <c r="P62" s="144">
        <v>21623944.349999998</v>
      </c>
      <c r="Q62" s="144">
        <f t="shared" si="1"/>
        <v>108832856.34999999</v>
      </c>
      <c r="R62" s="10"/>
      <c r="S62" s="10"/>
      <c r="T62" s="10"/>
      <c r="U62" s="10"/>
      <c r="V62" s="10"/>
      <c r="W62" s="10"/>
      <c r="X62" s="10"/>
      <c r="Y62" s="10"/>
      <c r="Z62" s="10"/>
      <c r="AA62" s="10"/>
      <c r="AB62" s="10"/>
      <c r="AC62" s="10"/>
      <c r="AD62" s="10"/>
      <c r="AE62" s="10"/>
    </row>
    <row r="63" spans="2:31" x14ac:dyDescent="0.25">
      <c r="B63" s="158" t="s">
        <v>221</v>
      </c>
      <c r="C63" s="142">
        <v>92972242</v>
      </c>
      <c r="D63" s="142">
        <v>92142455.74000001</v>
      </c>
      <c r="E63" s="144">
        <v>5186717.75</v>
      </c>
      <c r="F63" s="144">
        <v>5322002.07</v>
      </c>
      <c r="G63" s="144">
        <v>7643508.8199999994</v>
      </c>
      <c r="H63" s="144">
        <v>7452347.9699999997</v>
      </c>
      <c r="I63" s="144">
        <v>7611782.3899999997</v>
      </c>
      <c r="J63" s="144">
        <v>7094583.1600000011</v>
      </c>
      <c r="K63" s="144">
        <v>6366935.3599999985</v>
      </c>
      <c r="L63" s="144">
        <v>6534520.8100000005</v>
      </c>
      <c r="M63" s="144">
        <v>6882731.0899999999</v>
      </c>
      <c r="N63" s="144">
        <v>6898377.96</v>
      </c>
      <c r="O63" s="144">
        <v>12107833.57</v>
      </c>
      <c r="P63" s="144">
        <v>11401137.730000002</v>
      </c>
      <c r="Q63" s="144">
        <f t="shared" si="1"/>
        <v>90502478.680000007</v>
      </c>
      <c r="R63" s="10"/>
      <c r="S63" s="10"/>
      <c r="T63" s="10"/>
      <c r="U63" s="10"/>
      <c r="V63" s="10"/>
      <c r="W63" s="10"/>
      <c r="X63" s="10"/>
      <c r="Y63" s="10"/>
      <c r="Z63" s="10"/>
      <c r="AA63" s="10"/>
      <c r="AB63" s="10"/>
      <c r="AC63" s="10"/>
      <c r="AD63" s="10"/>
      <c r="AE63" s="10"/>
    </row>
    <row r="64" spans="2:31" x14ac:dyDescent="0.25">
      <c r="B64" s="158" t="s">
        <v>222</v>
      </c>
      <c r="C64" s="142">
        <v>26509170</v>
      </c>
      <c r="D64" s="142">
        <v>25756900.620000001</v>
      </c>
      <c r="E64" s="144">
        <v>1326523.1600000001</v>
      </c>
      <c r="F64" s="144">
        <v>1727555.96</v>
      </c>
      <c r="G64" s="144">
        <v>1534737.2200000002</v>
      </c>
      <c r="H64" s="144">
        <v>1619007.8</v>
      </c>
      <c r="I64" s="144">
        <v>1575915.8100000003</v>
      </c>
      <c r="J64" s="144">
        <v>1718759.7999999998</v>
      </c>
      <c r="K64" s="144">
        <v>1679636.51</v>
      </c>
      <c r="L64" s="144">
        <v>1113493.17</v>
      </c>
      <c r="M64" s="144">
        <v>1551267.02</v>
      </c>
      <c r="N64" s="144">
        <v>1264616.6000000001</v>
      </c>
      <c r="O64" s="144">
        <v>2883028.89</v>
      </c>
      <c r="P64" s="144">
        <v>4908557.4799999995</v>
      </c>
      <c r="Q64" s="144">
        <f t="shared" si="1"/>
        <v>22903099.419999998</v>
      </c>
      <c r="R64" s="10"/>
      <c r="S64" s="10"/>
      <c r="T64" s="10"/>
      <c r="U64" s="10"/>
      <c r="V64" s="10"/>
      <c r="W64" s="10"/>
      <c r="X64" s="10"/>
      <c r="Y64" s="10"/>
      <c r="Z64" s="10"/>
      <c r="AA64" s="10"/>
      <c r="AB64" s="10"/>
      <c r="AC64" s="10"/>
      <c r="AD64" s="10"/>
      <c r="AE64" s="10"/>
    </row>
    <row r="65" spans="2:31" x14ac:dyDescent="0.25">
      <c r="B65" s="158" t="s">
        <v>223</v>
      </c>
      <c r="C65" s="142">
        <v>50049258</v>
      </c>
      <c r="D65" s="142">
        <v>49291281.859999992</v>
      </c>
      <c r="E65" s="144">
        <v>561191.90999999992</v>
      </c>
      <c r="F65" s="144">
        <v>5436899.209999999</v>
      </c>
      <c r="G65" s="144">
        <v>3674738.38</v>
      </c>
      <c r="H65" s="144">
        <v>3422104.7699999991</v>
      </c>
      <c r="I65" s="144">
        <v>3214772.1300000008</v>
      </c>
      <c r="J65" s="144">
        <v>4031803.7599999993</v>
      </c>
      <c r="K65" s="144">
        <v>4076350.0100000002</v>
      </c>
      <c r="L65" s="144">
        <v>3681565.04</v>
      </c>
      <c r="M65" s="144">
        <v>3355011.0500000007</v>
      </c>
      <c r="N65" s="144">
        <v>614498.13</v>
      </c>
      <c r="O65" s="144">
        <v>8160132.9100000001</v>
      </c>
      <c r="P65" s="144">
        <v>6747477.6800000016</v>
      </c>
      <c r="Q65" s="144">
        <f t="shared" si="1"/>
        <v>46976544.979999997</v>
      </c>
      <c r="R65" s="10"/>
      <c r="S65" s="10"/>
      <c r="T65" s="10"/>
      <c r="U65" s="10"/>
      <c r="V65" s="10"/>
      <c r="W65" s="10"/>
      <c r="X65" s="10"/>
      <c r="Y65" s="10"/>
      <c r="Z65" s="10"/>
      <c r="AA65" s="10"/>
      <c r="AB65" s="10"/>
      <c r="AC65" s="10"/>
      <c r="AD65" s="10"/>
      <c r="AE65" s="10"/>
    </row>
    <row r="66" spans="2:31" x14ac:dyDescent="0.25">
      <c r="B66" s="158" t="s">
        <v>224</v>
      </c>
      <c r="C66" s="142">
        <v>23016787</v>
      </c>
      <c r="D66" s="142">
        <v>23867735.850000005</v>
      </c>
      <c r="E66" s="144">
        <v>1472550.33</v>
      </c>
      <c r="F66" s="144">
        <v>1581655.38</v>
      </c>
      <c r="G66" s="144">
        <v>1926050.7199999997</v>
      </c>
      <c r="H66" s="144">
        <v>1498027.04</v>
      </c>
      <c r="I66" s="144">
        <v>1742340.61</v>
      </c>
      <c r="J66" s="144">
        <v>1741527.5199999998</v>
      </c>
      <c r="K66" s="144">
        <v>1829091.16</v>
      </c>
      <c r="L66" s="144">
        <v>1636380.61</v>
      </c>
      <c r="M66" s="144">
        <v>1539623.85</v>
      </c>
      <c r="N66" s="144">
        <v>1686139.2700000003</v>
      </c>
      <c r="O66" s="144">
        <v>3118136.73</v>
      </c>
      <c r="P66" s="144">
        <v>2949339.4799999991</v>
      </c>
      <c r="Q66" s="144">
        <f t="shared" si="1"/>
        <v>22720862.699999999</v>
      </c>
      <c r="R66" s="10"/>
      <c r="S66" s="10"/>
      <c r="T66" s="10"/>
      <c r="U66" s="10"/>
      <c r="V66" s="10"/>
      <c r="W66" s="10"/>
      <c r="X66" s="10"/>
      <c r="Y66" s="10"/>
      <c r="Z66" s="10"/>
      <c r="AA66" s="10"/>
      <c r="AB66" s="10"/>
      <c r="AC66" s="10"/>
      <c r="AD66" s="10"/>
      <c r="AE66" s="10"/>
    </row>
    <row r="67" spans="2:31" x14ac:dyDescent="0.25">
      <c r="B67" s="158" t="s">
        <v>225</v>
      </c>
      <c r="C67" s="142">
        <v>18881098</v>
      </c>
      <c r="D67" s="142">
        <v>22121766.999999996</v>
      </c>
      <c r="E67" s="144">
        <v>43645.87</v>
      </c>
      <c r="F67" s="144">
        <v>2712454.8000000007</v>
      </c>
      <c r="G67" s="144">
        <v>451884.71000000025</v>
      </c>
      <c r="H67" s="144">
        <v>2469310.2599999998</v>
      </c>
      <c r="I67" s="144">
        <v>1522140.46</v>
      </c>
      <c r="J67" s="144">
        <v>1587554.4800000002</v>
      </c>
      <c r="K67" s="144">
        <v>1446339.32</v>
      </c>
      <c r="L67" s="144">
        <v>2340202.9499999997</v>
      </c>
      <c r="M67" s="144">
        <v>1417741.3700000003</v>
      </c>
      <c r="N67" s="144">
        <v>1305144.6800000002</v>
      </c>
      <c r="O67" s="144">
        <v>2734801.44</v>
      </c>
      <c r="P67" s="144">
        <v>3395848.12</v>
      </c>
      <c r="Q67" s="144">
        <f t="shared" si="1"/>
        <v>21427068.460000001</v>
      </c>
      <c r="R67" s="10"/>
      <c r="S67" s="10"/>
      <c r="T67" s="10"/>
      <c r="U67" s="10"/>
      <c r="V67" s="10"/>
      <c r="W67" s="10"/>
      <c r="X67" s="10"/>
      <c r="Y67" s="10"/>
      <c r="Z67" s="10"/>
      <c r="AA67" s="10"/>
      <c r="AB67" s="10"/>
      <c r="AC67" s="10"/>
      <c r="AD67" s="10"/>
      <c r="AE67" s="10"/>
    </row>
    <row r="68" spans="2:31" x14ac:dyDescent="0.25">
      <c r="B68" s="158" t="s">
        <v>226</v>
      </c>
      <c r="C68" s="142">
        <v>17831204</v>
      </c>
      <c r="D68" s="142">
        <v>18891906</v>
      </c>
      <c r="E68" s="144">
        <v>0</v>
      </c>
      <c r="F68" s="144">
        <v>1896431.6899999997</v>
      </c>
      <c r="G68" s="144">
        <v>1328845.3899999999</v>
      </c>
      <c r="H68" s="144">
        <v>1090228.99</v>
      </c>
      <c r="I68" s="144">
        <v>940764.1</v>
      </c>
      <c r="J68" s="144">
        <v>979846.32</v>
      </c>
      <c r="K68" s="144">
        <v>940993.09</v>
      </c>
      <c r="L68" s="144">
        <v>1029255.53</v>
      </c>
      <c r="M68" s="144">
        <v>987269.13</v>
      </c>
      <c r="N68" s="144">
        <v>1287781.52</v>
      </c>
      <c r="O68" s="144">
        <v>776066.34</v>
      </c>
      <c r="P68" s="144">
        <v>6410295.8199999994</v>
      </c>
      <c r="Q68" s="144">
        <f t="shared" si="1"/>
        <v>17667777.919999998</v>
      </c>
      <c r="R68" s="10"/>
      <c r="S68" s="10"/>
      <c r="T68" s="10"/>
      <c r="U68" s="10"/>
      <c r="V68" s="10"/>
      <c r="W68" s="10"/>
      <c r="X68" s="10"/>
      <c r="Y68" s="10"/>
      <c r="Z68" s="10"/>
      <c r="AA68" s="10"/>
      <c r="AB68" s="10"/>
      <c r="AC68" s="10"/>
      <c r="AD68" s="10"/>
      <c r="AE68" s="10"/>
    </row>
    <row r="69" spans="2:31" x14ac:dyDescent="0.25">
      <c r="B69" s="158" t="s">
        <v>227</v>
      </c>
      <c r="C69" s="142">
        <v>27162639</v>
      </c>
      <c r="D69" s="142">
        <v>26320114.780000001</v>
      </c>
      <c r="E69" s="144">
        <v>850625.69</v>
      </c>
      <c r="F69" s="144">
        <v>1312365.2999999998</v>
      </c>
      <c r="G69" s="144">
        <v>1929593.4000000001</v>
      </c>
      <c r="H69" s="144">
        <v>1379631.44</v>
      </c>
      <c r="I69" s="144">
        <v>1033789.9499999998</v>
      </c>
      <c r="J69" s="144">
        <v>1640087.1300000001</v>
      </c>
      <c r="K69" s="144">
        <v>1388894.3599999999</v>
      </c>
      <c r="L69" s="144">
        <v>1327225.8899999999</v>
      </c>
      <c r="M69" s="144">
        <v>1630506.55</v>
      </c>
      <c r="N69" s="144">
        <v>1961152.77</v>
      </c>
      <c r="O69" s="144">
        <v>2588304.3800000004</v>
      </c>
      <c r="P69" s="144">
        <v>3660318.0700000003</v>
      </c>
      <c r="Q69" s="144">
        <f t="shared" si="1"/>
        <v>20702494.93</v>
      </c>
      <c r="R69" s="10"/>
      <c r="S69" s="10"/>
      <c r="T69" s="10"/>
      <c r="U69" s="10"/>
      <c r="V69" s="10"/>
      <c r="W69" s="10"/>
      <c r="X69" s="10"/>
      <c r="Y69" s="10"/>
      <c r="Z69" s="10"/>
      <c r="AA69" s="10"/>
      <c r="AB69" s="10"/>
      <c r="AC69" s="10"/>
      <c r="AD69" s="10"/>
      <c r="AE69" s="10"/>
    </row>
    <row r="70" spans="2:31" s="40" customFormat="1" ht="15" customHeight="1" x14ac:dyDescent="0.25">
      <c r="B70" s="159" t="s">
        <v>228</v>
      </c>
      <c r="C70" s="152">
        <v>18111527831</v>
      </c>
      <c r="D70" s="152">
        <v>19887430107.580006</v>
      </c>
      <c r="E70" s="143">
        <v>1189250107.4100003</v>
      </c>
      <c r="F70" s="152">
        <v>1346631694.4500005</v>
      </c>
      <c r="G70" s="152">
        <v>1394295025.1299999</v>
      </c>
      <c r="H70" s="152">
        <v>1384907996.6800005</v>
      </c>
      <c r="I70" s="152">
        <v>1279231962.26</v>
      </c>
      <c r="J70" s="152">
        <v>1430561366.03</v>
      </c>
      <c r="K70" s="152">
        <v>1353618943.3299999</v>
      </c>
      <c r="L70" s="152">
        <v>1399107596.3699999</v>
      </c>
      <c r="M70" s="152">
        <v>1650386796.72</v>
      </c>
      <c r="N70" s="152">
        <v>1875542748.55</v>
      </c>
      <c r="O70" s="152">
        <v>2621697869.769999</v>
      </c>
      <c r="P70" s="152">
        <v>2889554931.1200008</v>
      </c>
      <c r="Q70" s="143">
        <f t="shared" si="1"/>
        <v>19814787037.82</v>
      </c>
      <c r="R70" s="10"/>
      <c r="S70" s="10"/>
      <c r="T70" s="10"/>
      <c r="U70" s="10"/>
      <c r="V70" s="10"/>
      <c r="W70" s="10"/>
      <c r="X70" s="10"/>
      <c r="Y70" s="10"/>
      <c r="Z70" s="10"/>
      <c r="AA70" s="10"/>
      <c r="AB70" s="10"/>
      <c r="AC70" s="10"/>
      <c r="AD70" s="10"/>
      <c r="AE70" s="10"/>
    </row>
    <row r="71" spans="2:31" x14ac:dyDescent="0.25">
      <c r="B71" s="158" t="s">
        <v>229</v>
      </c>
      <c r="C71" s="142">
        <v>16036756550</v>
      </c>
      <c r="D71" s="142">
        <v>17547634862.170006</v>
      </c>
      <c r="E71" s="144">
        <v>1074664011.98</v>
      </c>
      <c r="F71" s="144">
        <v>1196062667.1900003</v>
      </c>
      <c r="G71" s="144">
        <v>1229660115.2699997</v>
      </c>
      <c r="H71" s="144">
        <v>1226636418.0800002</v>
      </c>
      <c r="I71" s="144">
        <v>1154032230.3</v>
      </c>
      <c r="J71" s="144">
        <v>1268712593.8</v>
      </c>
      <c r="K71" s="144">
        <v>1216969875.0300004</v>
      </c>
      <c r="L71" s="144">
        <v>1235724664.1999998</v>
      </c>
      <c r="M71" s="144">
        <v>1429384996.8300002</v>
      </c>
      <c r="N71" s="144">
        <v>1563696271.0500002</v>
      </c>
      <c r="O71" s="144">
        <v>2346946238.0799994</v>
      </c>
      <c r="P71" s="144">
        <v>2570032434.3600011</v>
      </c>
      <c r="Q71" s="144">
        <f t="shared" si="1"/>
        <v>17512522516.170002</v>
      </c>
      <c r="R71" s="10"/>
      <c r="S71" s="10"/>
      <c r="T71" s="10"/>
      <c r="U71" s="10"/>
      <c r="V71" s="10"/>
      <c r="W71" s="10"/>
      <c r="X71" s="10"/>
      <c r="Y71" s="10"/>
      <c r="Z71" s="10"/>
      <c r="AA71" s="10"/>
      <c r="AB71" s="10"/>
      <c r="AC71" s="10"/>
      <c r="AD71" s="10"/>
      <c r="AE71" s="10"/>
    </row>
    <row r="72" spans="2:31" x14ac:dyDescent="0.25">
      <c r="B72" s="158" t="s">
        <v>230</v>
      </c>
      <c r="C72" s="142">
        <v>155781640</v>
      </c>
      <c r="D72" s="142">
        <v>159761359.16000003</v>
      </c>
      <c r="E72" s="144">
        <v>6933064</v>
      </c>
      <c r="F72" s="144">
        <v>9969417.1999999993</v>
      </c>
      <c r="G72" s="144">
        <v>13443809.16</v>
      </c>
      <c r="H72" s="144">
        <v>14606863.159999998</v>
      </c>
      <c r="I72" s="144">
        <v>10656897.26</v>
      </c>
      <c r="J72" s="144">
        <v>8437290.7599999998</v>
      </c>
      <c r="K72" s="144">
        <v>12693519.859999999</v>
      </c>
      <c r="L72" s="144">
        <v>10534613.300000001</v>
      </c>
      <c r="M72" s="144">
        <v>16889185.199999999</v>
      </c>
      <c r="N72" s="144">
        <v>7817283.1099999994</v>
      </c>
      <c r="O72" s="144">
        <v>12323438.93</v>
      </c>
      <c r="P72" s="144">
        <v>29630331.91</v>
      </c>
      <c r="Q72" s="144">
        <f t="shared" si="1"/>
        <v>153935713.84999999</v>
      </c>
      <c r="R72" s="10"/>
      <c r="S72" s="10"/>
      <c r="T72" s="10"/>
      <c r="U72" s="10"/>
      <c r="V72" s="10"/>
      <c r="W72" s="10"/>
      <c r="X72" s="10"/>
      <c r="Y72" s="10"/>
      <c r="Z72" s="10"/>
      <c r="AA72" s="10"/>
      <c r="AB72" s="10"/>
      <c r="AC72" s="10"/>
      <c r="AD72" s="10"/>
      <c r="AE72" s="10"/>
    </row>
    <row r="73" spans="2:31" x14ac:dyDescent="0.25">
      <c r="B73" s="158" t="s">
        <v>231</v>
      </c>
      <c r="C73" s="142">
        <v>511730765</v>
      </c>
      <c r="D73" s="142">
        <v>433141046.78999996</v>
      </c>
      <c r="E73" s="144">
        <v>33071565.41</v>
      </c>
      <c r="F73" s="144">
        <v>33205554.439999998</v>
      </c>
      <c r="G73" s="144">
        <v>33771409.780000001</v>
      </c>
      <c r="H73" s="144">
        <v>33688296.950000003</v>
      </c>
      <c r="I73" s="144">
        <v>9492545.4899999984</v>
      </c>
      <c r="J73" s="144">
        <v>38352767.169999994</v>
      </c>
      <c r="K73" s="144">
        <v>25825266.559999999</v>
      </c>
      <c r="L73" s="144">
        <v>34299296.710000001</v>
      </c>
      <c r="M73" s="144">
        <v>36809131.870000005</v>
      </c>
      <c r="N73" s="144">
        <v>28073479.100000001</v>
      </c>
      <c r="O73" s="144">
        <v>53335986.399999999</v>
      </c>
      <c r="P73" s="144">
        <v>50935560.230000004</v>
      </c>
      <c r="Q73" s="144">
        <f t="shared" si="1"/>
        <v>410860860.11000001</v>
      </c>
      <c r="R73" s="10"/>
      <c r="S73" s="10"/>
      <c r="T73" s="10"/>
      <c r="U73" s="10"/>
      <c r="V73" s="10"/>
      <c r="W73" s="10"/>
      <c r="X73" s="10"/>
      <c r="Y73" s="10"/>
      <c r="Z73" s="10"/>
      <c r="AA73" s="10"/>
      <c r="AB73" s="10"/>
      <c r="AC73" s="10"/>
      <c r="AD73" s="10"/>
      <c r="AE73" s="10"/>
    </row>
    <row r="74" spans="2:31" x14ac:dyDescent="0.25">
      <c r="B74" s="158" t="s">
        <v>232</v>
      </c>
      <c r="C74" s="142">
        <v>1040154152</v>
      </c>
      <c r="D74" s="142">
        <v>1284827679.3699999</v>
      </c>
      <c r="E74" s="144">
        <v>58811802.020000003</v>
      </c>
      <c r="F74" s="144">
        <v>85338121.229999989</v>
      </c>
      <c r="G74" s="144">
        <v>82763319.320000008</v>
      </c>
      <c r="H74" s="144">
        <v>84763429.670000002</v>
      </c>
      <c r="I74" s="144">
        <v>83926770.659999996</v>
      </c>
      <c r="J74" s="144">
        <v>86612401.219999984</v>
      </c>
      <c r="K74" s="144">
        <v>73420138.109999999</v>
      </c>
      <c r="L74" s="144">
        <v>83462235.180000007</v>
      </c>
      <c r="M74" s="144">
        <v>89655808.099999994</v>
      </c>
      <c r="N74" s="144">
        <v>229119689.72000006</v>
      </c>
      <c r="O74" s="144">
        <v>143564840.16999999</v>
      </c>
      <c r="P74" s="144">
        <v>176926837.98999998</v>
      </c>
      <c r="Q74" s="144">
        <f t="shared" si="1"/>
        <v>1278365393.3899999</v>
      </c>
      <c r="R74" s="10"/>
      <c r="S74" s="10"/>
      <c r="T74" s="10"/>
      <c r="U74" s="10"/>
      <c r="V74" s="10"/>
      <c r="W74" s="10"/>
      <c r="X74" s="10"/>
      <c r="Y74" s="10"/>
      <c r="Z74" s="10"/>
      <c r="AA74" s="10"/>
      <c r="AB74" s="10"/>
      <c r="AC74" s="10"/>
      <c r="AD74" s="10"/>
      <c r="AE74" s="10"/>
    </row>
    <row r="75" spans="2:31" x14ac:dyDescent="0.25">
      <c r="B75" s="158" t="s">
        <v>233</v>
      </c>
      <c r="C75" s="142">
        <v>65718377</v>
      </c>
      <c r="D75" s="142">
        <v>67237583.000000015</v>
      </c>
      <c r="E75" s="144">
        <v>2828535.6399999997</v>
      </c>
      <c r="F75" s="144">
        <v>4084269.6599999997</v>
      </c>
      <c r="G75" s="144">
        <v>7023611.1900000004</v>
      </c>
      <c r="H75" s="144">
        <v>3062977.18</v>
      </c>
      <c r="I75" s="144">
        <v>4603295.75</v>
      </c>
      <c r="J75" s="144">
        <v>7048779.7699999986</v>
      </c>
      <c r="K75" s="144">
        <v>3311552.8299999996</v>
      </c>
      <c r="L75" s="144">
        <v>5817794.6699999999</v>
      </c>
      <c r="M75" s="144">
        <v>2979702.7199999997</v>
      </c>
      <c r="N75" s="144">
        <v>5827828.2199999988</v>
      </c>
      <c r="O75" s="144">
        <v>7739543.4299999997</v>
      </c>
      <c r="P75" s="144">
        <v>12892899.670000002</v>
      </c>
      <c r="Q75" s="144">
        <f t="shared" ref="Q75:Q138" si="4">SUM(E75:P75)</f>
        <v>67220790.729999989</v>
      </c>
      <c r="R75" s="10"/>
      <c r="S75" s="10"/>
      <c r="T75" s="10"/>
      <c r="U75" s="10"/>
      <c r="V75" s="10"/>
      <c r="W75" s="10"/>
      <c r="X75" s="10"/>
      <c r="Y75" s="10"/>
      <c r="Z75" s="10"/>
      <c r="AA75" s="10"/>
      <c r="AB75" s="10"/>
      <c r="AC75" s="10"/>
      <c r="AD75" s="10"/>
      <c r="AE75" s="10"/>
    </row>
    <row r="76" spans="2:31" x14ac:dyDescent="0.25">
      <c r="B76" s="158" t="s">
        <v>234</v>
      </c>
      <c r="C76" s="142">
        <v>242619379</v>
      </c>
      <c r="D76" s="142">
        <v>234944974</v>
      </c>
      <c r="E76" s="144">
        <v>10949744.970000001</v>
      </c>
      <c r="F76" s="144">
        <v>15815521.279999999</v>
      </c>
      <c r="G76" s="144">
        <v>21509179.379999999</v>
      </c>
      <c r="H76" s="144">
        <v>17320237.25</v>
      </c>
      <c r="I76" s="144">
        <v>14403653.860000001</v>
      </c>
      <c r="J76" s="144">
        <v>18583712.59</v>
      </c>
      <c r="K76" s="144">
        <v>19014319.360000003</v>
      </c>
      <c r="L76" s="144">
        <v>21966914.830000002</v>
      </c>
      <c r="M76" s="144">
        <v>16745007.030000001</v>
      </c>
      <c r="N76" s="144">
        <v>23213330.809999999</v>
      </c>
      <c r="O76" s="144">
        <v>27261488.289999999</v>
      </c>
      <c r="P76" s="144">
        <v>26175506.619999997</v>
      </c>
      <c r="Q76" s="144">
        <f t="shared" si="4"/>
        <v>232958616.27000001</v>
      </c>
      <c r="R76" s="10"/>
      <c r="S76" s="10"/>
      <c r="T76" s="10"/>
      <c r="U76" s="10"/>
      <c r="V76" s="10"/>
      <c r="W76" s="10"/>
      <c r="X76" s="10"/>
      <c r="Y76" s="10"/>
      <c r="Z76" s="10"/>
      <c r="AA76" s="10"/>
      <c r="AB76" s="10"/>
      <c r="AC76" s="10"/>
      <c r="AD76" s="10"/>
      <c r="AE76" s="10"/>
    </row>
    <row r="77" spans="2:31" x14ac:dyDescent="0.25">
      <c r="B77" s="158" t="s">
        <v>235</v>
      </c>
      <c r="C77" s="142">
        <v>58766968</v>
      </c>
      <c r="D77" s="142">
        <v>159882603.09</v>
      </c>
      <c r="E77" s="144">
        <v>1991383.39</v>
      </c>
      <c r="F77" s="144">
        <v>2156143.4500000002</v>
      </c>
      <c r="G77" s="144">
        <v>6123581.0300000003</v>
      </c>
      <c r="H77" s="144">
        <v>4829774.3900000006</v>
      </c>
      <c r="I77" s="144">
        <v>2116568.94</v>
      </c>
      <c r="J77" s="144">
        <v>2813820.7200000007</v>
      </c>
      <c r="K77" s="144">
        <v>2384271.58</v>
      </c>
      <c r="L77" s="144">
        <v>7302077.4800000014</v>
      </c>
      <c r="M77" s="144">
        <v>57922964.970000014</v>
      </c>
      <c r="N77" s="144">
        <v>17794866.540000003</v>
      </c>
      <c r="O77" s="144">
        <v>30526334.470000003</v>
      </c>
      <c r="P77" s="144">
        <v>22961360.339999996</v>
      </c>
      <c r="Q77" s="144">
        <f t="shared" si="4"/>
        <v>158923147.30000004</v>
      </c>
      <c r="R77" s="10"/>
      <c r="S77" s="10"/>
      <c r="T77" s="10"/>
      <c r="U77" s="10"/>
      <c r="V77" s="10"/>
      <c r="W77" s="10"/>
      <c r="X77" s="10"/>
      <c r="Y77" s="10"/>
      <c r="Z77" s="10"/>
      <c r="AA77" s="10"/>
      <c r="AB77" s="10"/>
      <c r="AC77" s="10"/>
      <c r="AD77" s="10"/>
      <c r="AE77" s="10"/>
    </row>
    <row r="78" spans="2:31" s="40" customFormat="1" ht="15" customHeight="1" x14ac:dyDescent="0.25">
      <c r="B78" s="26" t="s">
        <v>129</v>
      </c>
      <c r="C78" s="152">
        <f>C79+C102+C106+C110</f>
        <v>33199958317</v>
      </c>
      <c r="D78" s="152">
        <v>35434083408.599998</v>
      </c>
      <c r="E78" s="143">
        <v>2061393043.7399998</v>
      </c>
      <c r="F78" s="152">
        <v>2495094366.5100002</v>
      </c>
      <c r="G78" s="152">
        <v>2497116552.1199999</v>
      </c>
      <c r="H78" s="152">
        <v>2483646548.9400001</v>
      </c>
      <c r="I78" s="152">
        <v>2368395039.6099992</v>
      </c>
      <c r="J78" s="152">
        <v>2516928666.3699999</v>
      </c>
      <c r="K78" s="152">
        <v>2820891699.2299995</v>
      </c>
      <c r="L78" s="152">
        <v>2664204407.6399999</v>
      </c>
      <c r="M78" s="152">
        <v>2762724970.2599993</v>
      </c>
      <c r="N78" s="152">
        <v>2783332794.48</v>
      </c>
      <c r="O78" s="152">
        <v>4802073288.2099991</v>
      </c>
      <c r="P78" s="152">
        <v>4648047519.0600004</v>
      </c>
      <c r="Q78" s="143">
        <f t="shared" si="4"/>
        <v>34903848896.169991</v>
      </c>
      <c r="R78" s="10"/>
      <c r="S78" s="10"/>
      <c r="T78" s="10"/>
      <c r="U78" s="10"/>
      <c r="V78" s="10"/>
      <c r="W78" s="10"/>
      <c r="X78" s="10"/>
      <c r="Y78" s="10"/>
      <c r="Z78" s="10"/>
      <c r="AA78" s="10"/>
      <c r="AB78" s="10"/>
      <c r="AC78" s="10"/>
      <c r="AD78" s="10"/>
      <c r="AE78" s="10"/>
    </row>
    <row r="79" spans="2:31" s="40" customFormat="1" ht="15" customHeight="1" x14ac:dyDescent="0.25">
      <c r="B79" s="159" t="s">
        <v>236</v>
      </c>
      <c r="C79" s="152">
        <v>12504700816</v>
      </c>
      <c r="D79" s="152">
        <v>13178060305.579998</v>
      </c>
      <c r="E79" s="152">
        <v>732067687.46999979</v>
      </c>
      <c r="F79" s="152">
        <v>980869041.61000001</v>
      </c>
      <c r="G79" s="152">
        <v>885231571.04999971</v>
      </c>
      <c r="H79" s="152">
        <v>970398292.20999968</v>
      </c>
      <c r="I79" s="152">
        <v>912273456.22000003</v>
      </c>
      <c r="J79" s="152">
        <v>954867363.96999979</v>
      </c>
      <c r="K79" s="143">
        <v>915957822.7100004</v>
      </c>
      <c r="L79" s="143">
        <v>902374024.99000013</v>
      </c>
      <c r="M79" s="143">
        <v>948879587.49999988</v>
      </c>
      <c r="N79" s="143">
        <v>906449769.11000013</v>
      </c>
      <c r="O79" s="143">
        <v>1754762175.589999</v>
      </c>
      <c r="P79" s="143">
        <v>2179513068.0299997</v>
      </c>
      <c r="Q79" s="143">
        <f t="shared" si="4"/>
        <v>13043643860.459995</v>
      </c>
      <c r="R79" s="10"/>
      <c r="S79" s="10"/>
      <c r="T79" s="10"/>
      <c r="U79" s="10"/>
      <c r="V79" s="10"/>
      <c r="W79" s="10"/>
      <c r="X79" s="10"/>
      <c r="Y79" s="10"/>
      <c r="Z79" s="10"/>
      <c r="AA79" s="10"/>
      <c r="AB79" s="10"/>
      <c r="AC79" s="10"/>
      <c r="AD79" s="10"/>
      <c r="AE79" s="10"/>
    </row>
    <row r="80" spans="2:31" x14ac:dyDescent="0.25">
      <c r="B80" s="158" t="s">
        <v>237</v>
      </c>
      <c r="C80" s="142">
        <v>8797178877</v>
      </c>
      <c r="D80" s="142">
        <v>9472721574.7699966</v>
      </c>
      <c r="E80" s="142">
        <v>593882259.13</v>
      </c>
      <c r="F80" s="142">
        <v>641369515.11000001</v>
      </c>
      <c r="G80" s="142">
        <v>620869515.63000011</v>
      </c>
      <c r="H80" s="142">
        <v>685125137.25999963</v>
      </c>
      <c r="I80" s="142">
        <v>649380870.47000003</v>
      </c>
      <c r="J80" s="142">
        <v>631848528.12999988</v>
      </c>
      <c r="K80" s="144">
        <v>650694134.23000014</v>
      </c>
      <c r="L80" s="144">
        <v>643181891.59000015</v>
      </c>
      <c r="M80" s="144">
        <v>680228524.17000008</v>
      </c>
      <c r="N80" s="144">
        <v>630361415.43000031</v>
      </c>
      <c r="O80" s="144">
        <v>1274926876.6199992</v>
      </c>
      <c r="P80" s="144">
        <v>1648732291.0899994</v>
      </c>
      <c r="Q80" s="144">
        <f t="shared" si="4"/>
        <v>9350600958.8599987</v>
      </c>
      <c r="R80" s="10"/>
      <c r="S80" s="10"/>
      <c r="T80" s="10"/>
      <c r="U80" s="10"/>
      <c r="V80" s="10"/>
      <c r="W80" s="10"/>
      <c r="X80" s="10"/>
      <c r="Y80" s="10"/>
      <c r="Z80" s="10"/>
      <c r="AA80" s="10"/>
      <c r="AB80" s="10"/>
      <c r="AC80" s="10"/>
      <c r="AD80" s="10"/>
      <c r="AE80" s="10"/>
    </row>
    <row r="81" spans="2:31" x14ac:dyDescent="0.25">
      <c r="B81" s="158" t="s">
        <v>238</v>
      </c>
      <c r="C81" s="142">
        <v>739537415</v>
      </c>
      <c r="D81" s="142">
        <v>744449424.86000013</v>
      </c>
      <c r="E81" s="142">
        <v>34599286.390000001</v>
      </c>
      <c r="F81" s="142">
        <v>42463997.160000004</v>
      </c>
      <c r="G81" s="142">
        <v>49825142.800000004</v>
      </c>
      <c r="H81" s="142">
        <v>60476115.129999995</v>
      </c>
      <c r="I81" s="142">
        <v>47582486.500000007</v>
      </c>
      <c r="J81" s="142">
        <v>91082823.699999988</v>
      </c>
      <c r="K81" s="144">
        <v>56769306.57</v>
      </c>
      <c r="L81" s="144">
        <v>45038606.750000015</v>
      </c>
      <c r="M81" s="144">
        <v>52461719.659999982</v>
      </c>
      <c r="N81" s="144">
        <v>48181909.570000008</v>
      </c>
      <c r="O81" s="144">
        <v>84001039.359999985</v>
      </c>
      <c r="P81" s="144">
        <v>131890943.27999996</v>
      </c>
      <c r="Q81" s="144">
        <f t="shared" si="4"/>
        <v>744373376.86999989</v>
      </c>
      <c r="R81" s="10"/>
      <c r="S81" s="10"/>
      <c r="T81" s="10"/>
      <c r="U81" s="10"/>
      <c r="V81" s="10"/>
      <c r="W81" s="10"/>
      <c r="X81" s="10"/>
      <c r="Y81" s="10"/>
      <c r="Z81" s="10"/>
      <c r="AA81" s="10"/>
      <c r="AB81" s="10"/>
      <c r="AC81" s="10"/>
      <c r="AD81" s="10"/>
      <c r="AE81" s="10"/>
    </row>
    <row r="82" spans="2:31" x14ac:dyDescent="0.25">
      <c r="B82" s="158" t="s">
        <v>239</v>
      </c>
      <c r="C82" s="142">
        <v>31985687</v>
      </c>
      <c r="D82" s="142">
        <v>31955487</v>
      </c>
      <c r="E82" s="142">
        <v>1626662.7800000003</v>
      </c>
      <c r="F82" s="142">
        <v>3140422.5</v>
      </c>
      <c r="G82" s="142">
        <v>2868954.89</v>
      </c>
      <c r="H82" s="142">
        <v>2187508.77</v>
      </c>
      <c r="I82" s="142">
        <v>2236326.77</v>
      </c>
      <c r="J82" s="142">
        <v>2295850.62</v>
      </c>
      <c r="K82" s="144">
        <v>2214606.98</v>
      </c>
      <c r="L82" s="144">
        <v>2585375.77</v>
      </c>
      <c r="M82" s="144">
        <v>3159101.17</v>
      </c>
      <c r="N82" s="144">
        <v>2186305.77</v>
      </c>
      <c r="O82" s="144">
        <v>2574319.6999999997</v>
      </c>
      <c r="P82" s="144">
        <v>4562382.79</v>
      </c>
      <c r="Q82" s="144">
        <f t="shared" si="4"/>
        <v>31637818.509999998</v>
      </c>
      <c r="R82" s="10"/>
      <c r="S82" s="10"/>
      <c r="T82" s="10"/>
      <c r="U82" s="10"/>
      <c r="V82" s="10"/>
      <c r="W82" s="10"/>
      <c r="X82" s="10"/>
      <c r="Y82" s="10"/>
      <c r="Z82" s="10"/>
      <c r="AA82" s="10"/>
      <c r="AB82" s="10"/>
      <c r="AC82" s="10"/>
      <c r="AD82" s="10"/>
      <c r="AE82" s="10"/>
    </row>
    <row r="83" spans="2:31" x14ac:dyDescent="0.25">
      <c r="B83" s="158" t="s">
        <v>240</v>
      </c>
      <c r="C83" s="142">
        <v>92375608</v>
      </c>
      <c r="D83" s="142">
        <v>92363208</v>
      </c>
      <c r="E83" s="142">
        <v>5967057.8100000005</v>
      </c>
      <c r="F83" s="142">
        <v>7185516.4600000009</v>
      </c>
      <c r="G83" s="142">
        <v>6925853.04</v>
      </c>
      <c r="H83" s="142">
        <v>7335854.2400000002</v>
      </c>
      <c r="I83" s="142">
        <v>7119191.0599999987</v>
      </c>
      <c r="J83" s="142">
        <v>7078756.6500000004</v>
      </c>
      <c r="K83" s="144">
        <v>7276784.959999999</v>
      </c>
      <c r="L83" s="144">
        <v>6856122.5899999999</v>
      </c>
      <c r="M83" s="144">
        <v>7906453.5300000003</v>
      </c>
      <c r="N83" s="144">
        <v>7372776.4299999997</v>
      </c>
      <c r="O83" s="144">
        <v>11615562.59</v>
      </c>
      <c r="P83" s="144">
        <v>9722669.0000000019</v>
      </c>
      <c r="Q83" s="144">
        <f t="shared" si="4"/>
        <v>92362598.360000014</v>
      </c>
      <c r="R83" s="10"/>
      <c r="S83" s="10"/>
      <c r="T83" s="10"/>
      <c r="U83" s="10"/>
      <c r="V83" s="10"/>
      <c r="W83" s="10"/>
      <c r="X83" s="10"/>
      <c r="Y83" s="10"/>
      <c r="Z83" s="10"/>
      <c r="AA83" s="10"/>
      <c r="AB83" s="10"/>
      <c r="AC83" s="10"/>
      <c r="AD83" s="10"/>
      <c r="AE83" s="10"/>
    </row>
    <row r="84" spans="2:31" x14ac:dyDescent="0.25">
      <c r="B84" s="158" t="s">
        <v>241</v>
      </c>
      <c r="C84" s="142">
        <v>406993566</v>
      </c>
      <c r="D84" s="142">
        <v>479987113</v>
      </c>
      <c r="E84" s="142">
        <v>17728255.869999997</v>
      </c>
      <c r="F84" s="142">
        <v>25150119.589999996</v>
      </c>
      <c r="G84" s="142">
        <v>24215805.75</v>
      </c>
      <c r="H84" s="142">
        <v>30834226.429999992</v>
      </c>
      <c r="I84" s="142">
        <v>21096987.93</v>
      </c>
      <c r="J84" s="142">
        <v>30504196.369999994</v>
      </c>
      <c r="K84" s="144">
        <v>30223356.249999996</v>
      </c>
      <c r="L84" s="144">
        <v>25300626.570000008</v>
      </c>
      <c r="M84" s="144">
        <v>28751141.830000002</v>
      </c>
      <c r="N84" s="144">
        <v>24325308.930000003</v>
      </c>
      <c r="O84" s="144">
        <v>77994111.140000001</v>
      </c>
      <c r="P84" s="144">
        <v>141474572.42999998</v>
      </c>
      <c r="Q84" s="144">
        <f t="shared" si="4"/>
        <v>477598709.09000003</v>
      </c>
      <c r="R84" s="10"/>
      <c r="S84" s="10"/>
      <c r="T84" s="10"/>
      <c r="U84" s="10"/>
      <c r="V84" s="10"/>
      <c r="W84" s="10"/>
      <c r="X84" s="10"/>
      <c r="Y84" s="10"/>
      <c r="Z84" s="10"/>
      <c r="AA84" s="10"/>
      <c r="AB84" s="10"/>
      <c r="AC84" s="10"/>
      <c r="AD84" s="10"/>
      <c r="AE84" s="10"/>
    </row>
    <row r="85" spans="2:31" x14ac:dyDescent="0.25">
      <c r="B85" s="158" t="s">
        <v>242</v>
      </c>
      <c r="C85" s="142">
        <v>40015102</v>
      </c>
      <c r="D85" s="142">
        <v>39899943.000000007</v>
      </c>
      <c r="E85" s="142">
        <v>2202817.91</v>
      </c>
      <c r="F85" s="142">
        <v>2646090.0900000003</v>
      </c>
      <c r="G85" s="142">
        <v>3672818.27</v>
      </c>
      <c r="H85" s="142">
        <v>2802693.0300000003</v>
      </c>
      <c r="I85" s="142">
        <v>3467065.7200000016</v>
      </c>
      <c r="J85" s="142">
        <v>3191134.0000000005</v>
      </c>
      <c r="K85" s="144">
        <v>2375113.0100000002</v>
      </c>
      <c r="L85" s="144">
        <v>3200905.2300000004</v>
      </c>
      <c r="M85" s="144">
        <v>3192905.81</v>
      </c>
      <c r="N85" s="144">
        <v>3472341.6799999997</v>
      </c>
      <c r="O85" s="144">
        <v>2991539.7700000005</v>
      </c>
      <c r="P85" s="144">
        <v>5210858.59</v>
      </c>
      <c r="Q85" s="144">
        <f t="shared" si="4"/>
        <v>38426283.109999999</v>
      </c>
      <c r="R85" s="10"/>
      <c r="S85" s="10"/>
      <c r="T85" s="10"/>
      <c r="U85" s="10"/>
      <c r="V85" s="10"/>
      <c r="W85" s="10"/>
      <c r="X85" s="10"/>
      <c r="Y85" s="10"/>
      <c r="Z85" s="10"/>
      <c r="AA85" s="10"/>
      <c r="AB85" s="10"/>
      <c r="AC85" s="10"/>
      <c r="AD85" s="10"/>
      <c r="AE85" s="10"/>
    </row>
    <row r="86" spans="2:31" x14ac:dyDescent="0.25">
      <c r="B86" s="158" t="s">
        <v>243</v>
      </c>
      <c r="C86" s="142">
        <v>46837945</v>
      </c>
      <c r="D86" s="142">
        <v>45619216</v>
      </c>
      <c r="E86" s="142">
        <v>1876087.49</v>
      </c>
      <c r="F86" s="142">
        <v>2931655.0900000003</v>
      </c>
      <c r="G86" s="142">
        <v>3646702.71</v>
      </c>
      <c r="H86" s="142">
        <v>3603827.08</v>
      </c>
      <c r="I86" s="142">
        <v>3025348.6300000004</v>
      </c>
      <c r="J86" s="142">
        <v>3899174.9099999997</v>
      </c>
      <c r="K86" s="144">
        <v>3640384.1899999995</v>
      </c>
      <c r="L86" s="144">
        <v>3096567.9100000006</v>
      </c>
      <c r="M86" s="144">
        <v>3281812.6500000004</v>
      </c>
      <c r="N86" s="144">
        <v>3415614.38</v>
      </c>
      <c r="O86" s="144">
        <v>5353284.53</v>
      </c>
      <c r="P86" s="144">
        <v>7259221.8399999999</v>
      </c>
      <c r="Q86" s="144">
        <f t="shared" si="4"/>
        <v>45029681.409999996</v>
      </c>
      <c r="R86" s="10"/>
      <c r="S86" s="10"/>
      <c r="T86" s="10"/>
      <c r="U86" s="10"/>
      <c r="V86" s="10"/>
      <c r="W86" s="10"/>
      <c r="X86" s="10"/>
      <c r="Y86" s="10"/>
      <c r="Z86" s="10"/>
      <c r="AA86" s="10"/>
      <c r="AB86" s="10"/>
      <c r="AC86" s="10"/>
      <c r="AD86" s="10"/>
      <c r="AE86" s="10"/>
    </row>
    <row r="87" spans="2:31" x14ac:dyDescent="0.25">
      <c r="B87" s="158" t="s">
        <v>244</v>
      </c>
      <c r="C87" s="142">
        <v>21482784</v>
      </c>
      <c r="D87" s="142">
        <v>20523219</v>
      </c>
      <c r="E87" s="142">
        <v>1334193.1000000001</v>
      </c>
      <c r="F87" s="142">
        <v>1654165.79</v>
      </c>
      <c r="G87" s="142">
        <v>1492934.4800000002</v>
      </c>
      <c r="H87" s="142">
        <v>1632113.0899999999</v>
      </c>
      <c r="I87" s="142">
        <v>1675152.9500000002</v>
      </c>
      <c r="J87" s="142">
        <v>2138756.1</v>
      </c>
      <c r="K87" s="144">
        <v>1274172.26</v>
      </c>
      <c r="L87" s="144">
        <v>1274172.2599999998</v>
      </c>
      <c r="M87" s="144">
        <v>1274151.0999999999</v>
      </c>
      <c r="N87" s="144">
        <v>1494159.55</v>
      </c>
      <c r="O87" s="144">
        <v>2141820.75</v>
      </c>
      <c r="P87" s="144">
        <v>3133692.39</v>
      </c>
      <c r="Q87" s="144">
        <f t="shared" si="4"/>
        <v>20519483.82</v>
      </c>
      <c r="R87" s="10"/>
      <c r="S87" s="10"/>
      <c r="T87" s="10"/>
      <c r="U87" s="10"/>
      <c r="V87" s="10"/>
      <c r="W87" s="10"/>
      <c r="X87" s="10"/>
      <c r="Y87" s="10"/>
      <c r="Z87" s="10"/>
      <c r="AA87" s="10"/>
      <c r="AB87" s="10"/>
      <c r="AC87" s="10"/>
      <c r="AD87" s="10"/>
      <c r="AE87" s="10"/>
    </row>
    <row r="88" spans="2:31" x14ac:dyDescent="0.25">
      <c r="B88" s="158" t="s">
        <v>245</v>
      </c>
      <c r="C88" s="142">
        <v>25207328</v>
      </c>
      <c r="D88" s="142">
        <v>25185532</v>
      </c>
      <c r="E88" s="142">
        <v>1571788.76</v>
      </c>
      <c r="F88" s="142">
        <v>2177488.7599999998</v>
      </c>
      <c r="G88" s="142">
        <v>2234038.7600000002</v>
      </c>
      <c r="H88" s="142">
        <v>2054188.73</v>
      </c>
      <c r="I88" s="142">
        <v>1942638.76</v>
      </c>
      <c r="J88" s="142">
        <v>1877338.76</v>
      </c>
      <c r="K88" s="144">
        <v>1873438.7600000002</v>
      </c>
      <c r="L88" s="144">
        <v>2123188.29</v>
      </c>
      <c r="M88" s="144">
        <v>1871188.76</v>
      </c>
      <c r="N88" s="144">
        <v>1880188.76</v>
      </c>
      <c r="O88" s="144">
        <v>3480064.7699999996</v>
      </c>
      <c r="P88" s="144">
        <v>2099453.7599999998</v>
      </c>
      <c r="Q88" s="144">
        <f t="shared" si="4"/>
        <v>25185005.630000003</v>
      </c>
      <c r="R88" s="10"/>
      <c r="S88" s="10"/>
      <c r="T88" s="10"/>
      <c r="U88" s="10"/>
      <c r="V88" s="10"/>
      <c r="W88" s="10"/>
      <c r="X88" s="10"/>
      <c r="Y88" s="10"/>
      <c r="Z88" s="10"/>
      <c r="AA88" s="10"/>
      <c r="AB88" s="10"/>
      <c r="AC88" s="10"/>
      <c r="AD88" s="10"/>
      <c r="AE88" s="10"/>
    </row>
    <row r="89" spans="2:31" x14ac:dyDescent="0.25">
      <c r="B89" s="158" t="s">
        <v>246</v>
      </c>
      <c r="C89" s="142">
        <v>34526503</v>
      </c>
      <c r="D89" s="142">
        <v>33047251.999999996</v>
      </c>
      <c r="E89" s="142">
        <v>1542586.18</v>
      </c>
      <c r="F89" s="142">
        <v>2215860.84</v>
      </c>
      <c r="G89" s="142">
        <v>1961130.5500000003</v>
      </c>
      <c r="H89" s="142">
        <v>2855399.65</v>
      </c>
      <c r="I89" s="142">
        <v>1821186.6300000001</v>
      </c>
      <c r="J89" s="142">
        <v>2112242.63</v>
      </c>
      <c r="K89" s="144">
        <v>2962964.1500000004</v>
      </c>
      <c r="L89" s="144">
        <v>3261135.78</v>
      </c>
      <c r="M89" s="144">
        <v>2549606.4900000002</v>
      </c>
      <c r="N89" s="144">
        <v>2052439.5800000003</v>
      </c>
      <c r="O89" s="144">
        <v>4540068.74</v>
      </c>
      <c r="P89" s="144">
        <v>5150141.9900000021</v>
      </c>
      <c r="Q89" s="144">
        <f t="shared" si="4"/>
        <v>33024763.210000001</v>
      </c>
      <c r="R89" s="10"/>
      <c r="S89" s="10"/>
      <c r="T89" s="10"/>
      <c r="U89" s="10"/>
      <c r="V89" s="10"/>
      <c r="W89" s="10"/>
      <c r="X89" s="10"/>
      <c r="Y89" s="10"/>
      <c r="Z89" s="10"/>
      <c r="AA89" s="10"/>
      <c r="AB89" s="10"/>
      <c r="AC89" s="10"/>
      <c r="AD89" s="10"/>
      <c r="AE89" s="10"/>
    </row>
    <row r="90" spans="2:31" x14ac:dyDescent="0.25">
      <c r="B90" s="158" t="s">
        <v>247</v>
      </c>
      <c r="C90" s="142">
        <v>21499103</v>
      </c>
      <c r="D90" s="142">
        <v>21499103</v>
      </c>
      <c r="E90" s="142">
        <v>1592229.6400000001</v>
      </c>
      <c r="F90" s="142">
        <v>1768662.6400000001</v>
      </c>
      <c r="G90" s="142">
        <v>1596359.64</v>
      </c>
      <c r="H90" s="142">
        <v>1596059.64</v>
      </c>
      <c r="I90" s="142">
        <v>1701847.8200000003</v>
      </c>
      <c r="J90" s="142">
        <v>1660692.2</v>
      </c>
      <c r="K90" s="144">
        <v>1585540.6400000001</v>
      </c>
      <c r="L90" s="144">
        <v>1786540.6400000001</v>
      </c>
      <c r="M90" s="144">
        <v>1896059.6400000001</v>
      </c>
      <c r="N90" s="144">
        <v>1717859.6400000001</v>
      </c>
      <c r="O90" s="144">
        <v>2882358.9799999995</v>
      </c>
      <c r="P90" s="144">
        <v>1711670.6400000001</v>
      </c>
      <c r="Q90" s="144">
        <f t="shared" si="4"/>
        <v>21495881.760000002</v>
      </c>
      <c r="R90" s="10"/>
      <c r="S90" s="10"/>
      <c r="T90" s="10"/>
      <c r="U90" s="10"/>
      <c r="V90" s="10"/>
      <c r="W90" s="10"/>
      <c r="X90" s="10"/>
      <c r="Y90" s="10"/>
      <c r="Z90" s="10"/>
      <c r="AA90" s="10"/>
      <c r="AB90" s="10"/>
      <c r="AC90" s="10"/>
      <c r="AD90" s="10"/>
      <c r="AE90" s="10"/>
    </row>
    <row r="91" spans="2:31" x14ac:dyDescent="0.25">
      <c r="B91" s="158" t="s">
        <v>248</v>
      </c>
      <c r="C91" s="142">
        <v>302971722</v>
      </c>
      <c r="D91" s="142">
        <v>320175225.32999992</v>
      </c>
      <c r="E91" s="142">
        <v>16358913.92</v>
      </c>
      <c r="F91" s="142">
        <v>29276648.399999999</v>
      </c>
      <c r="G91" s="142">
        <v>22453521.050000004</v>
      </c>
      <c r="H91" s="142">
        <v>27693288.370000001</v>
      </c>
      <c r="I91" s="142">
        <v>24930944.599999998</v>
      </c>
      <c r="J91" s="142">
        <v>29809183.379999999</v>
      </c>
      <c r="K91" s="144">
        <v>19579605.719999999</v>
      </c>
      <c r="L91" s="144">
        <v>19717682.98</v>
      </c>
      <c r="M91" s="144">
        <v>22492125.379999999</v>
      </c>
      <c r="N91" s="144">
        <v>26930456.68</v>
      </c>
      <c r="O91" s="144">
        <v>34598111.890000001</v>
      </c>
      <c r="P91" s="144">
        <v>46329193.459999993</v>
      </c>
      <c r="Q91" s="144">
        <f t="shared" si="4"/>
        <v>320169675.82999998</v>
      </c>
      <c r="R91" s="10"/>
      <c r="S91" s="10"/>
      <c r="T91" s="10"/>
      <c r="U91" s="10"/>
      <c r="V91" s="10"/>
      <c r="W91" s="10"/>
      <c r="X91" s="10"/>
      <c r="Y91" s="10"/>
      <c r="Z91" s="10"/>
      <c r="AA91" s="10"/>
      <c r="AB91" s="10"/>
      <c r="AC91" s="10"/>
      <c r="AD91" s="10"/>
      <c r="AE91" s="10"/>
    </row>
    <row r="92" spans="2:31" x14ac:dyDescent="0.25">
      <c r="B92" s="158" t="s">
        <v>249</v>
      </c>
      <c r="C92" s="142">
        <v>53789029</v>
      </c>
      <c r="D92" s="142">
        <v>52614375</v>
      </c>
      <c r="E92" s="142">
        <v>1796281.1800000002</v>
      </c>
      <c r="F92" s="142">
        <v>4462374.0899999989</v>
      </c>
      <c r="G92" s="142">
        <v>3063804.16</v>
      </c>
      <c r="H92" s="142">
        <v>3455040.05</v>
      </c>
      <c r="I92" s="142">
        <v>3373372.23</v>
      </c>
      <c r="J92" s="142">
        <v>6108778.1799999988</v>
      </c>
      <c r="K92" s="144">
        <v>3088288.75</v>
      </c>
      <c r="L92" s="144">
        <v>4272043.7799999993</v>
      </c>
      <c r="M92" s="144">
        <v>3817824.9</v>
      </c>
      <c r="N92" s="144">
        <v>3661266.7799999993</v>
      </c>
      <c r="O92" s="144">
        <v>6817418.120000001</v>
      </c>
      <c r="P92" s="144">
        <v>8611095.4199999999</v>
      </c>
      <c r="Q92" s="144">
        <f t="shared" si="4"/>
        <v>52527587.640000001</v>
      </c>
      <c r="R92" s="10"/>
      <c r="S92" s="10"/>
      <c r="T92" s="10"/>
      <c r="U92" s="10"/>
      <c r="V92" s="10"/>
      <c r="W92" s="10"/>
      <c r="X92" s="10"/>
      <c r="Y92" s="10"/>
      <c r="Z92" s="10"/>
      <c r="AA92" s="10"/>
      <c r="AB92" s="10"/>
      <c r="AC92" s="10"/>
      <c r="AD92" s="10"/>
      <c r="AE92" s="10"/>
    </row>
    <row r="93" spans="2:31" x14ac:dyDescent="0.25">
      <c r="B93" s="158" t="s">
        <v>250</v>
      </c>
      <c r="C93" s="142">
        <v>105825008</v>
      </c>
      <c r="D93" s="142">
        <v>103789263</v>
      </c>
      <c r="E93" s="142">
        <v>6118977.6200000001</v>
      </c>
      <c r="F93" s="142">
        <v>8403583.1799999997</v>
      </c>
      <c r="G93" s="142">
        <v>7821119.8100000005</v>
      </c>
      <c r="H93" s="142">
        <v>7194020.8799999999</v>
      </c>
      <c r="I93" s="142">
        <v>7730130.1000000006</v>
      </c>
      <c r="J93" s="142">
        <v>7444166.2700000005</v>
      </c>
      <c r="K93" s="144">
        <v>7167275.75</v>
      </c>
      <c r="L93" s="144">
        <v>7271132.8499999996</v>
      </c>
      <c r="M93" s="144">
        <v>8459010.1799999997</v>
      </c>
      <c r="N93" s="144">
        <v>11474758.869999999</v>
      </c>
      <c r="O93" s="144">
        <v>13299962.99</v>
      </c>
      <c r="P93" s="144">
        <v>11148034.760000002</v>
      </c>
      <c r="Q93" s="144">
        <f t="shared" si="4"/>
        <v>103532173.26000001</v>
      </c>
      <c r="R93" s="10"/>
      <c r="S93" s="10"/>
      <c r="T93" s="10"/>
      <c r="U93" s="10"/>
      <c r="V93" s="10"/>
      <c r="W93" s="10"/>
      <c r="X93" s="10"/>
      <c r="Y93" s="10"/>
      <c r="Z93" s="10"/>
      <c r="AA93" s="10"/>
      <c r="AB93" s="10"/>
      <c r="AC93" s="10"/>
      <c r="AD93" s="10"/>
      <c r="AE93" s="10"/>
    </row>
    <row r="94" spans="2:31" x14ac:dyDescent="0.25">
      <c r="B94" s="158" t="s">
        <v>251</v>
      </c>
      <c r="C94" s="142">
        <v>54386605</v>
      </c>
      <c r="D94" s="142">
        <v>54385515</v>
      </c>
      <c r="E94" s="142">
        <v>2648040.46</v>
      </c>
      <c r="F94" s="142">
        <v>4594725.3999999994</v>
      </c>
      <c r="G94" s="142">
        <v>5963804.9199999999</v>
      </c>
      <c r="H94" s="142">
        <v>3975345.79</v>
      </c>
      <c r="I94" s="142">
        <v>4089475.11</v>
      </c>
      <c r="J94" s="142">
        <v>4324635.0199999996</v>
      </c>
      <c r="K94" s="144">
        <v>4158374.1300000004</v>
      </c>
      <c r="L94" s="144">
        <v>4522542.51</v>
      </c>
      <c r="M94" s="144">
        <v>3998317.0300000003</v>
      </c>
      <c r="N94" s="144">
        <v>4212447.43</v>
      </c>
      <c r="O94" s="144">
        <v>7307689.0499999998</v>
      </c>
      <c r="P94" s="144">
        <v>4489520.54</v>
      </c>
      <c r="Q94" s="144">
        <f t="shared" si="4"/>
        <v>54284917.389999993</v>
      </c>
      <c r="R94" s="10"/>
      <c r="S94" s="10"/>
      <c r="T94" s="10"/>
      <c r="U94" s="10"/>
      <c r="V94" s="10"/>
      <c r="W94" s="10"/>
      <c r="X94" s="10"/>
      <c r="Y94" s="10"/>
      <c r="Z94" s="10"/>
      <c r="AA94" s="10"/>
      <c r="AB94" s="10"/>
      <c r="AC94" s="10"/>
      <c r="AD94" s="10"/>
      <c r="AE94" s="10"/>
    </row>
    <row r="95" spans="2:31" x14ac:dyDescent="0.25">
      <c r="B95" s="158" t="s">
        <v>252</v>
      </c>
      <c r="C95" s="142">
        <v>65703751</v>
      </c>
      <c r="D95" s="142">
        <v>64641132</v>
      </c>
      <c r="E95" s="142">
        <v>3825398.16</v>
      </c>
      <c r="F95" s="142">
        <v>5365361.1399999997</v>
      </c>
      <c r="G95" s="142">
        <v>6197809.6600000011</v>
      </c>
      <c r="H95" s="142">
        <v>4999416.99</v>
      </c>
      <c r="I95" s="142">
        <v>5709583.8399999999</v>
      </c>
      <c r="J95" s="142">
        <v>5258859.16</v>
      </c>
      <c r="K95" s="144">
        <v>4283074.32</v>
      </c>
      <c r="L95" s="144">
        <v>5846102.0899999999</v>
      </c>
      <c r="M95" s="144">
        <v>5082367.3699999992</v>
      </c>
      <c r="N95" s="144">
        <v>4854089.2</v>
      </c>
      <c r="O95" s="144">
        <v>7903892.4999999991</v>
      </c>
      <c r="P95" s="144">
        <v>5004536.9600000009</v>
      </c>
      <c r="Q95" s="144">
        <f t="shared" si="4"/>
        <v>64330491.390000001</v>
      </c>
      <c r="R95" s="10"/>
      <c r="S95" s="10"/>
      <c r="T95" s="10"/>
      <c r="U95" s="10"/>
      <c r="V95" s="10"/>
      <c r="W95" s="10"/>
      <c r="X95" s="10"/>
      <c r="Y95" s="10"/>
      <c r="Z95" s="10"/>
      <c r="AA95" s="10"/>
      <c r="AB95" s="10"/>
      <c r="AC95" s="10"/>
      <c r="AD95" s="10"/>
      <c r="AE95" s="10"/>
    </row>
    <row r="96" spans="2:31" x14ac:dyDescent="0.25">
      <c r="B96" s="158" t="s">
        <v>253</v>
      </c>
      <c r="C96" s="142">
        <v>282981191</v>
      </c>
      <c r="D96" s="142">
        <v>322932264</v>
      </c>
      <c r="E96" s="142">
        <v>18203185.27</v>
      </c>
      <c r="F96" s="142">
        <v>27812822.199999999</v>
      </c>
      <c r="G96" s="142">
        <v>24449415.219999999</v>
      </c>
      <c r="H96" s="142">
        <v>30269145.819999997</v>
      </c>
      <c r="I96" s="142">
        <v>24742416.989999995</v>
      </c>
      <c r="J96" s="142">
        <v>30123796.269999996</v>
      </c>
      <c r="K96" s="144">
        <v>21551352.07</v>
      </c>
      <c r="L96" s="144">
        <v>25330577.329999998</v>
      </c>
      <c r="M96" s="144">
        <v>21665681.479999997</v>
      </c>
      <c r="N96" s="144">
        <v>21184438.849999998</v>
      </c>
      <c r="O96" s="144">
        <v>38033906.599999994</v>
      </c>
      <c r="P96" s="144">
        <v>39431632.599999994</v>
      </c>
      <c r="Q96" s="144">
        <f t="shared" si="4"/>
        <v>322798370.69999993</v>
      </c>
      <c r="R96" s="10"/>
      <c r="S96" s="10"/>
      <c r="T96" s="10"/>
      <c r="U96" s="10"/>
      <c r="V96" s="10"/>
      <c r="W96" s="10"/>
      <c r="X96" s="10"/>
      <c r="Y96" s="10"/>
      <c r="Z96" s="10"/>
      <c r="AA96" s="10"/>
      <c r="AB96" s="10"/>
      <c r="AC96" s="10"/>
      <c r="AD96" s="10"/>
      <c r="AE96" s="10"/>
    </row>
    <row r="97" spans="2:31" x14ac:dyDescent="0.25">
      <c r="B97" s="158" t="s">
        <v>254</v>
      </c>
      <c r="C97" s="142">
        <v>1101244511</v>
      </c>
      <c r="D97" s="142">
        <v>963526849.62000012</v>
      </c>
      <c r="E97" s="142">
        <v>3064999.9999999963</v>
      </c>
      <c r="F97" s="142">
        <v>146278258.05000001</v>
      </c>
      <c r="G97" s="142">
        <v>75315487.299999997</v>
      </c>
      <c r="H97" s="142">
        <v>73413527.930000007</v>
      </c>
      <c r="I97" s="142">
        <v>75208795.420000002</v>
      </c>
      <c r="J97" s="142">
        <v>73140224.920000002</v>
      </c>
      <c r="K97" s="144">
        <v>74992975.460000008</v>
      </c>
      <c r="L97" s="144">
        <v>74844999.209999993</v>
      </c>
      <c r="M97" s="144">
        <v>76154256.769999996</v>
      </c>
      <c r="N97" s="144">
        <v>77822956.769999996</v>
      </c>
      <c r="O97" s="144">
        <v>132198714.95</v>
      </c>
      <c r="P97" s="144">
        <v>76389776.310000002</v>
      </c>
      <c r="Q97" s="144">
        <f t="shared" si="4"/>
        <v>958824973.09000015</v>
      </c>
      <c r="R97" s="10"/>
      <c r="S97" s="10"/>
      <c r="T97" s="10"/>
      <c r="U97" s="10"/>
      <c r="V97" s="10"/>
      <c r="W97" s="10"/>
      <c r="X97" s="10"/>
      <c r="Y97" s="10"/>
      <c r="Z97" s="10"/>
      <c r="AA97" s="10"/>
      <c r="AB97" s="10"/>
      <c r="AC97" s="10"/>
      <c r="AD97" s="10"/>
      <c r="AE97" s="10"/>
    </row>
    <row r="98" spans="2:31" x14ac:dyDescent="0.25">
      <c r="B98" s="158" t="s">
        <v>255</v>
      </c>
      <c r="C98" s="142">
        <v>46863360</v>
      </c>
      <c r="D98" s="142">
        <v>46863360</v>
      </c>
      <c r="E98" s="142">
        <v>3399986</v>
      </c>
      <c r="F98" s="142">
        <v>4530870.16</v>
      </c>
      <c r="G98" s="142">
        <v>3624383</v>
      </c>
      <c r="H98" s="142">
        <v>3699986</v>
      </c>
      <c r="I98" s="142">
        <v>3699986</v>
      </c>
      <c r="J98" s="142">
        <v>3604913.35</v>
      </c>
      <c r="K98" s="144">
        <v>3791591.35</v>
      </c>
      <c r="L98" s="144">
        <v>4062443.1799999997</v>
      </c>
      <c r="M98" s="144">
        <v>3698252.35</v>
      </c>
      <c r="N98" s="144">
        <v>4127797.85</v>
      </c>
      <c r="O98" s="144">
        <v>4394951.68</v>
      </c>
      <c r="P98" s="144">
        <v>4226296.3199999994</v>
      </c>
      <c r="Q98" s="144">
        <f t="shared" si="4"/>
        <v>46861457.240000002</v>
      </c>
      <c r="R98" s="10"/>
      <c r="S98" s="10"/>
      <c r="T98" s="10"/>
      <c r="U98" s="10"/>
      <c r="V98" s="10"/>
      <c r="W98" s="10"/>
      <c r="X98" s="10"/>
      <c r="Y98" s="10"/>
      <c r="Z98" s="10"/>
      <c r="AA98" s="10"/>
      <c r="AB98" s="10"/>
      <c r="AC98" s="10"/>
      <c r="AD98" s="10"/>
      <c r="AE98" s="10"/>
    </row>
    <row r="99" spans="2:31" x14ac:dyDescent="0.25">
      <c r="B99" s="158" t="s">
        <v>256</v>
      </c>
      <c r="C99" s="142">
        <v>70575164</v>
      </c>
      <c r="D99" s="142">
        <v>58286474</v>
      </c>
      <c r="E99" s="142">
        <v>3372281.09</v>
      </c>
      <c r="F99" s="142">
        <v>4240202.24</v>
      </c>
      <c r="G99" s="142">
        <v>3898834.4699999997</v>
      </c>
      <c r="H99" s="142">
        <v>4108614.7100000014</v>
      </c>
      <c r="I99" s="142">
        <v>4394801.68</v>
      </c>
      <c r="J99" s="142">
        <v>4620248.99</v>
      </c>
      <c r="K99" s="144">
        <v>3639971.68</v>
      </c>
      <c r="L99" s="144">
        <v>4112254.2599999993</v>
      </c>
      <c r="M99" s="144">
        <v>4952994.7200000007</v>
      </c>
      <c r="N99" s="144">
        <v>5194548.830000001</v>
      </c>
      <c r="O99" s="144">
        <v>8082639.5699999994</v>
      </c>
      <c r="P99" s="144">
        <v>6633515.9400000004</v>
      </c>
      <c r="Q99" s="144">
        <f t="shared" si="4"/>
        <v>57250908.179999992</v>
      </c>
      <c r="R99" s="10"/>
      <c r="S99" s="10"/>
      <c r="T99" s="10"/>
      <c r="U99" s="10"/>
      <c r="V99" s="10"/>
      <c r="W99" s="10"/>
      <c r="X99" s="10"/>
      <c r="Y99" s="10"/>
      <c r="Z99" s="10"/>
      <c r="AA99" s="10"/>
      <c r="AB99" s="10"/>
      <c r="AC99" s="10"/>
      <c r="AD99" s="10"/>
      <c r="AE99" s="10"/>
    </row>
    <row r="100" spans="2:31" x14ac:dyDescent="0.25">
      <c r="B100" s="158" t="s">
        <v>257</v>
      </c>
      <c r="C100" s="153">
        <v>116947738</v>
      </c>
      <c r="D100" s="153">
        <v>134255823</v>
      </c>
      <c r="E100" s="153">
        <v>6210360.2699999996</v>
      </c>
      <c r="F100" s="153">
        <v>8302127.2700000005</v>
      </c>
      <c r="G100" s="153">
        <v>8388004.5399999991</v>
      </c>
      <c r="H100" s="153">
        <v>7724227.4699999997</v>
      </c>
      <c r="I100" s="153">
        <v>13523049.430000002</v>
      </c>
      <c r="J100" s="153">
        <v>8741993.7200000007</v>
      </c>
      <c r="K100" s="144">
        <v>9496666.3800000008</v>
      </c>
      <c r="L100" s="144">
        <v>10734240.530000001</v>
      </c>
      <c r="M100" s="144">
        <v>8668554.6699999999</v>
      </c>
      <c r="N100" s="144">
        <v>17209150.289999999</v>
      </c>
      <c r="O100" s="144">
        <v>22721995.789999999</v>
      </c>
      <c r="P100" s="144">
        <v>11936379.690000001</v>
      </c>
      <c r="Q100" s="144">
        <f t="shared" si="4"/>
        <v>133656750.04999998</v>
      </c>
      <c r="R100" s="10"/>
      <c r="S100" s="10"/>
      <c r="T100" s="10"/>
      <c r="U100" s="10"/>
      <c r="V100" s="10"/>
      <c r="W100" s="10"/>
      <c r="X100" s="10"/>
      <c r="Y100" s="10"/>
      <c r="Z100" s="10"/>
      <c r="AA100" s="10"/>
      <c r="AB100" s="10"/>
      <c r="AC100" s="10"/>
      <c r="AD100" s="10"/>
      <c r="AE100" s="10"/>
    </row>
    <row r="101" spans="2:31" x14ac:dyDescent="0.25">
      <c r="B101" s="158" t="s">
        <v>258</v>
      </c>
      <c r="C101" s="145">
        <v>45772819</v>
      </c>
      <c r="D101" s="145">
        <v>49338952.000000007</v>
      </c>
      <c r="E101" s="145">
        <v>3146038.44</v>
      </c>
      <c r="F101" s="145">
        <v>4898575.45</v>
      </c>
      <c r="G101" s="145">
        <v>4746130.3999999994</v>
      </c>
      <c r="H101" s="145">
        <v>3362555.1500000004</v>
      </c>
      <c r="I101" s="145">
        <v>3821797.5799999996</v>
      </c>
      <c r="J101" s="145">
        <v>4001070.64</v>
      </c>
      <c r="K101" s="144">
        <v>3318845.1</v>
      </c>
      <c r="L101" s="144">
        <v>3954872.8900000006</v>
      </c>
      <c r="M101" s="144">
        <v>3317537.84</v>
      </c>
      <c r="N101" s="144">
        <v>3317537.84</v>
      </c>
      <c r="O101" s="144">
        <v>6901845.5</v>
      </c>
      <c r="P101" s="144">
        <v>4365188.2300000014</v>
      </c>
      <c r="Q101" s="144">
        <f t="shared" si="4"/>
        <v>49151995.060000002</v>
      </c>
      <c r="R101" s="10"/>
      <c r="S101" s="10"/>
      <c r="T101" s="10"/>
      <c r="U101" s="10"/>
      <c r="V101" s="10"/>
      <c r="W101" s="10"/>
      <c r="X101" s="10"/>
      <c r="Y101" s="10"/>
      <c r="Z101" s="10"/>
      <c r="AA101" s="10"/>
      <c r="AB101" s="10"/>
      <c r="AC101" s="10"/>
      <c r="AD101" s="10"/>
      <c r="AE101" s="10"/>
    </row>
    <row r="102" spans="2:31" s="40" customFormat="1" ht="15" customHeight="1" x14ac:dyDescent="0.25">
      <c r="B102" s="159" t="s">
        <v>259</v>
      </c>
      <c r="C102" s="146">
        <v>9078062614</v>
      </c>
      <c r="D102" s="146">
        <v>10407495808.670004</v>
      </c>
      <c r="E102" s="146">
        <v>659638870.44999993</v>
      </c>
      <c r="F102" s="146">
        <v>749099065.00999999</v>
      </c>
      <c r="G102" s="146">
        <v>726533425.90999997</v>
      </c>
      <c r="H102" s="146">
        <v>707943262.93999982</v>
      </c>
      <c r="I102" s="146">
        <v>694350991.21999991</v>
      </c>
      <c r="J102" s="146">
        <v>735677149.8599999</v>
      </c>
      <c r="K102" s="146">
        <v>893128640.99999988</v>
      </c>
      <c r="L102" s="146">
        <v>833054763.17999995</v>
      </c>
      <c r="M102" s="146">
        <v>890409968.68000007</v>
      </c>
      <c r="N102" s="146">
        <v>866664534.70999992</v>
      </c>
      <c r="O102" s="146">
        <v>1534865182.4900002</v>
      </c>
      <c r="P102" s="146">
        <v>955462935.53999996</v>
      </c>
      <c r="Q102" s="143">
        <f t="shared" si="4"/>
        <v>10246828790.990002</v>
      </c>
      <c r="R102" s="10"/>
      <c r="S102" s="10"/>
      <c r="T102" s="10"/>
      <c r="U102" s="10"/>
      <c r="V102" s="10"/>
      <c r="W102" s="10"/>
      <c r="X102" s="10"/>
      <c r="Y102" s="10"/>
      <c r="Z102" s="10"/>
      <c r="AA102" s="10"/>
      <c r="AB102" s="10"/>
      <c r="AC102" s="10"/>
      <c r="AD102" s="10"/>
      <c r="AE102" s="10"/>
    </row>
    <row r="103" spans="2:31" x14ac:dyDescent="0.25">
      <c r="B103" s="158" t="s">
        <v>260</v>
      </c>
      <c r="C103" s="145">
        <v>8960906274</v>
      </c>
      <c r="D103" s="145">
        <v>10290406584.320004</v>
      </c>
      <c r="E103" s="145">
        <v>653997435.58999991</v>
      </c>
      <c r="F103" s="145">
        <v>742933373.52999997</v>
      </c>
      <c r="G103" s="145">
        <v>717022262.43999994</v>
      </c>
      <c r="H103" s="145">
        <v>700926603.3599999</v>
      </c>
      <c r="I103" s="145">
        <v>687105436.80999982</v>
      </c>
      <c r="J103" s="145">
        <v>728090145.2299999</v>
      </c>
      <c r="K103" s="144">
        <v>883456789.17999995</v>
      </c>
      <c r="L103" s="144">
        <v>825176579.69999993</v>
      </c>
      <c r="M103" s="144">
        <v>883384543.25999999</v>
      </c>
      <c r="N103" s="144">
        <v>851685721.71999991</v>
      </c>
      <c r="O103" s="144">
        <v>1516469339.0700002</v>
      </c>
      <c r="P103" s="144">
        <v>940491309.78999996</v>
      </c>
      <c r="Q103" s="144">
        <f t="shared" si="4"/>
        <v>10130739539.68</v>
      </c>
      <c r="R103" s="10"/>
      <c r="S103" s="10"/>
      <c r="T103" s="10"/>
      <c r="U103" s="10"/>
      <c r="V103" s="10"/>
      <c r="W103" s="10"/>
      <c r="X103" s="10"/>
      <c r="Y103" s="10"/>
      <c r="Z103" s="10"/>
      <c r="AA103" s="10"/>
      <c r="AB103" s="10"/>
      <c r="AC103" s="10"/>
      <c r="AD103" s="10"/>
      <c r="AE103" s="10"/>
    </row>
    <row r="104" spans="2:31" x14ac:dyDescent="0.25">
      <c r="B104" s="158" t="s">
        <v>261</v>
      </c>
      <c r="C104" s="145">
        <v>65971084</v>
      </c>
      <c r="D104" s="145">
        <v>65920544</v>
      </c>
      <c r="E104" s="145">
        <v>2995736.42</v>
      </c>
      <c r="F104" s="145">
        <v>3539144.6200000006</v>
      </c>
      <c r="G104" s="145">
        <v>4992493.5899999989</v>
      </c>
      <c r="H104" s="145">
        <v>4053984.54</v>
      </c>
      <c r="I104" s="145">
        <v>4529076.57</v>
      </c>
      <c r="J104" s="145">
        <v>4961368.79</v>
      </c>
      <c r="K104" s="144">
        <v>3415869.7700000009</v>
      </c>
      <c r="L104" s="144">
        <v>4292984.5100000016</v>
      </c>
      <c r="M104" s="144">
        <v>4388276.58</v>
      </c>
      <c r="N104" s="144">
        <v>8784674.9100000001</v>
      </c>
      <c r="O104" s="144">
        <v>9457860</v>
      </c>
      <c r="P104" s="144">
        <v>9544134.4799999986</v>
      </c>
      <c r="Q104" s="144">
        <f t="shared" si="4"/>
        <v>64955604.779999994</v>
      </c>
      <c r="R104" s="10"/>
      <c r="S104" s="10"/>
      <c r="T104" s="10"/>
      <c r="U104" s="10"/>
      <c r="V104" s="10"/>
      <c r="W104" s="10"/>
      <c r="X104" s="10"/>
      <c r="Y104" s="10"/>
      <c r="Z104" s="10"/>
      <c r="AA104" s="10"/>
      <c r="AB104" s="10"/>
      <c r="AC104" s="10"/>
      <c r="AD104" s="10"/>
      <c r="AE104" s="10"/>
    </row>
    <row r="105" spans="2:31" x14ac:dyDescent="0.25">
      <c r="B105" s="158" t="s">
        <v>262</v>
      </c>
      <c r="C105" s="145">
        <v>51185256</v>
      </c>
      <c r="D105" s="145">
        <v>51168680.350000009</v>
      </c>
      <c r="E105" s="145">
        <v>2645698.44</v>
      </c>
      <c r="F105" s="145">
        <v>2626546.86</v>
      </c>
      <c r="G105" s="145">
        <v>4518669.8800000008</v>
      </c>
      <c r="H105" s="145">
        <v>2962675.0399999996</v>
      </c>
      <c r="I105" s="145">
        <v>2716477.84</v>
      </c>
      <c r="J105" s="145">
        <v>2625635.84</v>
      </c>
      <c r="K105" s="144">
        <v>6255982.0499999998</v>
      </c>
      <c r="L105" s="144">
        <v>3585198.97</v>
      </c>
      <c r="M105" s="144">
        <v>2637148.84</v>
      </c>
      <c r="N105" s="144">
        <v>6194138.080000001</v>
      </c>
      <c r="O105" s="144">
        <v>8937983.4199999981</v>
      </c>
      <c r="P105" s="144">
        <v>5427491.2700000005</v>
      </c>
      <c r="Q105" s="144">
        <f t="shared" si="4"/>
        <v>51133646.529999994</v>
      </c>
      <c r="R105" s="10"/>
      <c r="S105" s="10"/>
      <c r="T105" s="10"/>
      <c r="U105" s="10"/>
      <c r="V105" s="10"/>
      <c r="W105" s="10"/>
      <c r="X105" s="10"/>
      <c r="Y105" s="10"/>
      <c r="Z105" s="10"/>
      <c r="AA105" s="10"/>
      <c r="AB105" s="10"/>
      <c r="AC105" s="10"/>
      <c r="AD105" s="10"/>
      <c r="AE105" s="10"/>
    </row>
    <row r="106" spans="2:31" s="40" customFormat="1" ht="15" customHeight="1" x14ac:dyDescent="0.25">
      <c r="B106" s="159" t="s">
        <v>263</v>
      </c>
      <c r="C106" s="146">
        <v>4054453105</v>
      </c>
      <c r="D106" s="146">
        <v>5006346377.9299994</v>
      </c>
      <c r="E106" s="146">
        <v>279282176.55999994</v>
      </c>
      <c r="F106" s="146">
        <v>308540654.89999992</v>
      </c>
      <c r="G106" s="146">
        <v>318426087.46999985</v>
      </c>
      <c r="H106" s="146">
        <v>318775401.5800001</v>
      </c>
      <c r="I106" s="146">
        <v>314982028.0399999</v>
      </c>
      <c r="J106" s="146">
        <v>350931395.42999995</v>
      </c>
      <c r="K106" s="143">
        <v>376619790.49000001</v>
      </c>
      <c r="L106" s="143">
        <v>403564588.06</v>
      </c>
      <c r="M106" s="143">
        <v>413363899.61000007</v>
      </c>
      <c r="N106" s="143">
        <v>394141623.53000021</v>
      </c>
      <c r="O106" s="143">
        <v>938280419.79000008</v>
      </c>
      <c r="P106" s="143">
        <v>537795693.01999974</v>
      </c>
      <c r="Q106" s="143">
        <f t="shared" si="4"/>
        <v>4954703758.4799995</v>
      </c>
      <c r="R106" s="10"/>
      <c r="S106" s="10"/>
      <c r="T106" s="10"/>
      <c r="U106" s="10"/>
      <c r="V106" s="10"/>
      <c r="W106" s="10"/>
      <c r="X106" s="10"/>
      <c r="Y106" s="10"/>
      <c r="Z106" s="10"/>
      <c r="AA106" s="10"/>
      <c r="AB106" s="10"/>
      <c r="AC106" s="10"/>
      <c r="AD106" s="10"/>
      <c r="AE106" s="10"/>
    </row>
    <row r="107" spans="2:31" x14ac:dyDescent="0.25">
      <c r="B107" s="158" t="s">
        <v>264</v>
      </c>
      <c r="C107" s="145">
        <v>3920113813</v>
      </c>
      <c r="D107" s="145">
        <v>4872611886.9299994</v>
      </c>
      <c r="E107" s="145">
        <v>275045305.84999996</v>
      </c>
      <c r="F107" s="145">
        <v>299403571.58999991</v>
      </c>
      <c r="G107" s="145">
        <v>307768448.75999987</v>
      </c>
      <c r="H107" s="145">
        <v>307027340.68000013</v>
      </c>
      <c r="I107" s="145">
        <v>305367463.36999995</v>
      </c>
      <c r="J107" s="145">
        <v>337123681.25</v>
      </c>
      <c r="K107" s="144">
        <v>366238744.25</v>
      </c>
      <c r="L107" s="144">
        <v>392451359.40999997</v>
      </c>
      <c r="M107" s="144">
        <v>402757281.95000005</v>
      </c>
      <c r="N107" s="144">
        <v>385243453.05000019</v>
      </c>
      <c r="O107" s="144">
        <v>919148733.78000009</v>
      </c>
      <c r="P107" s="144">
        <v>524266649.2099998</v>
      </c>
      <c r="Q107" s="144">
        <f t="shared" si="4"/>
        <v>4821842033.1499996</v>
      </c>
      <c r="R107" s="10"/>
      <c r="S107" s="10"/>
      <c r="T107" s="10"/>
      <c r="U107" s="10"/>
      <c r="V107" s="10"/>
      <c r="W107" s="10"/>
      <c r="X107" s="10"/>
      <c r="Y107" s="10"/>
      <c r="Z107" s="10"/>
      <c r="AA107" s="10"/>
      <c r="AB107" s="10"/>
      <c r="AC107" s="10"/>
      <c r="AD107" s="10"/>
      <c r="AE107" s="10"/>
    </row>
    <row r="108" spans="2:31" x14ac:dyDescent="0.25">
      <c r="B108" s="158" t="s">
        <v>265</v>
      </c>
      <c r="C108" s="145">
        <v>91922057</v>
      </c>
      <c r="D108" s="145">
        <v>91401979</v>
      </c>
      <c r="E108" s="145">
        <v>3045889.89</v>
      </c>
      <c r="F108" s="145">
        <v>7958478.4300000006</v>
      </c>
      <c r="G108" s="145">
        <v>4689399.07</v>
      </c>
      <c r="H108" s="145">
        <v>10506089.219999999</v>
      </c>
      <c r="I108" s="145">
        <v>7145398.8400000008</v>
      </c>
      <c r="J108" s="145">
        <v>7295505.4000000013</v>
      </c>
      <c r="K108" s="144">
        <v>7341975.290000001</v>
      </c>
      <c r="L108" s="144">
        <v>7217574.6000000015</v>
      </c>
      <c r="M108" s="144">
        <v>7008424.6799999997</v>
      </c>
      <c r="N108" s="144">
        <v>5592648.9399999995</v>
      </c>
      <c r="O108" s="144">
        <v>13899665.52</v>
      </c>
      <c r="P108" s="144">
        <v>8832055.7699999977</v>
      </c>
      <c r="Q108" s="144">
        <f t="shared" si="4"/>
        <v>90533105.649999991</v>
      </c>
      <c r="R108" s="10"/>
      <c r="S108" s="10"/>
      <c r="T108" s="10"/>
      <c r="U108" s="10"/>
      <c r="V108" s="10"/>
      <c r="W108" s="10"/>
      <c r="X108" s="10"/>
      <c r="Y108" s="10"/>
      <c r="Z108" s="10"/>
      <c r="AA108" s="10"/>
      <c r="AB108" s="10"/>
      <c r="AC108" s="10"/>
      <c r="AD108" s="10"/>
      <c r="AE108" s="10"/>
    </row>
    <row r="109" spans="2:31" x14ac:dyDescent="0.25">
      <c r="B109" s="158" t="s">
        <v>266</v>
      </c>
      <c r="C109" s="145">
        <v>42417235</v>
      </c>
      <c r="D109" s="145">
        <v>42332512</v>
      </c>
      <c r="E109" s="145">
        <v>1190980.82</v>
      </c>
      <c r="F109" s="145">
        <v>1178604.8799999999</v>
      </c>
      <c r="G109" s="145">
        <v>5968239.6400000006</v>
      </c>
      <c r="H109" s="145">
        <v>1241971.68</v>
      </c>
      <c r="I109" s="145">
        <v>2469165.83</v>
      </c>
      <c r="J109" s="145">
        <v>6512208.7800000003</v>
      </c>
      <c r="K109" s="144">
        <v>3039070.95</v>
      </c>
      <c r="L109" s="144">
        <v>3895654.05</v>
      </c>
      <c r="M109" s="144">
        <v>3598192.9800000004</v>
      </c>
      <c r="N109" s="144">
        <v>3305521.54</v>
      </c>
      <c r="O109" s="144">
        <v>5232020.4900000012</v>
      </c>
      <c r="P109" s="144">
        <v>4696988.04</v>
      </c>
      <c r="Q109" s="144">
        <f t="shared" si="4"/>
        <v>42328619.68</v>
      </c>
      <c r="R109" s="10"/>
      <c r="S109" s="10"/>
      <c r="T109" s="10"/>
      <c r="U109" s="10"/>
      <c r="V109" s="10"/>
      <c r="W109" s="10"/>
      <c r="X109" s="10"/>
      <c r="Y109" s="10"/>
      <c r="Z109" s="10"/>
      <c r="AA109" s="10"/>
      <c r="AB109" s="10"/>
      <c r="AC109" s="10"/>
      <c r="AD109" s="10"/>
      <c r="AE109" s="10"/>
    </row>
    <row r="110" spans="2:31" s="40" customFormat="1" ht="15" customHeight="1" x14ac:dyDescent="0.25">
      <c r="B110" s="159" t="s">
        <v>267</v>
      </c>
      <c r="C110" s="146">
        <v>7562741782</v>
      </c>
      <c r="D110" s="146">
        <v>6842180916.4199991</v>
      </c>
      <c r="E110" s="146">
        <v>390404309.25999999</v>
      </c>
      <c r="F110" s="146">
        <v>456585604.99000001</v>
      </c>
      <c r="G110" s="146">
        <v>566925467.68999994</v>
      </c>
      <c r="H110" s="146">
        <v>486529592.2100001</v>
      </c>
      <c r="I110" s="146">
        <v>446788564.12999994</v>
      </c>
      <c r="J110" s="146">
        <v>475452757.10999995</v>
      </c>
      <c r="K110" s="143">
        <v>635185445.02999997</v>
      </c>
      <c r="L110" s="143">
        <v>525211031.40999997</v>
      </c>
      <c r="M110" s="143">
        <v>510071514.46999991</v>
      </c>
      <c r="N110" s="143">
        <v>616076867.13</v>
      </c>
      <c r="O110" s="143">
        <v>574165510.34000003</v>
      </c>
      <c r="P110" s="143">
        <v>975275822.47000003</v>
      </c>
      <c r="Q110" s="143">
        <f t="shared" si="4"/>
        <v>6658672486.2400007</v>
      </c>
      <c r="R110" s="10"/>
      <c r="S110" s="10"/>
      <c r="T110" s="10"/>
      <c r="U110" s="10"/>
      <c r="V110" s="10"/>
      <c r="W110" s="10"/>
      <c r="X110" s="10"/>
      <c r="Y110" s="10"/>
      <c r="Z110" s="10"/>
      <c r="AA110" s="10"/>
      <c r="AB110" s="10"/>
      <c r="AC110" s="10"/>
      <c r="AD110" s="10"/>
      <c r="AE110" s="10"/>
    </row>
    <row r="111" spans="2:31" x14ac:dyDescent="0.25">
      <c r="B111" s="158" t="s">
        <v>268</v>
      </c>
      <c r="C111" s="145">
        <v>7014936071</v>
      </c>
      <c r="D111" s="145">
        <v>6237619845.5299988</v>
      </c>
      <c r="E111" s="145">
        <v>361979251.57999998</v>
      </c>
      <c r="F111" s="145">
        <v>423908295.48000002</v>
      </c>
      <c r="G111" s="145">
        <v>529082109.24999994</v>
      </c>
      <c r="H111" s="145">
        <v>446357646.79000008</v>
      </c>
      <c r="I111" s="145">
        <v>402908506.95999998</v>
      </c>
      <c r="J111" s="145">
        <v>432090561.57999998</v>
      </c>
      <c r="K111" s="144">
        <v>591098975.49000001</v>
      </c>
      <c r="L111" s="144">
        <v>482827343.51999998</v>
      </c>
      <c r="M111" s="144">
        <v>469113918.01999986</v>
      </c>
      <c r="N111" s="144">
        <v>567348003.09000003</v>
      </c>
      <c r="O111" s="144">
        <v>506720484.05000007</v>
      </c>
      <c r="P111" s="144">
        <v>881087089.01999998</v>
      </c>
      <c r="Q111" s="144">
        <f t="shared" si="4"/>
        <v>6094522184.8299999</v>
      </c>
      <c r="R111" s="10"/>
      <c r="S111" s="10"/>
      <c r="T111" s="10"/>
      <c r="U111" s="10"/>
      <c r="V111" s="10"/>
      <c r="W111" s="10"/>
      <c r="X111" s="10"/>
      <c r="Y111" s="10"/>
      <c r="Z111" s="10"/>
      <c r="AA111" s="10"/>
      <c r="AB111" s="10"/>
      <c r="AC111" s="10"/>
      <c r="AD111" s="10"/>
      <c r="AE111" s="10"/>
    </row>
    <row r="112" spans="2:31" x14ac:dyDescent="0.25">
      <c r="B112" s="158" t="s">
        <v>269</v>
      </c>
      <c r="C112" s="145">
        <v>444761952</v>
      </c>
      <c r="D112" s="145">
        <v>501324022.94000006</v>
      </c>
      <c r="E112" s="145">
        <v>22030261.16</v>
      </c>
      <c r="F112" s="145">
        <v>26302777.84</v>
      </c>
      <c r="G112" s="145">
        <v>29955753.309999999</v>
      </c>
      <c r="H112" s="145">
        <v>32841474.999999996</v>
      </c>
      <c r="I112" s="145">
        <v>37353021.580000006</v>
      </c>
      <c r="J112" s="145">
        <v>35762552.5</v>
      </c>
      <c r="K112" s="144">
        <v>36462049.980000012</v>
      </c>
      <c r="L112" s="144">
        <v>33958593.689999998</v>
      </c>
      <c r="M112" s="144">
        <v>32716204.039999999</v>
      </c>
      <c r="N112" s="144">
        <v>41190877.420000002</v>
      </c>
      <c r="O112" s="144">
        <v>57200920.999999985</v>
      </c>
      <c r="P112" s="144">
        <v>76208519.850000024</v>
      </c>
      <c r="Q112" s="144">
        <f t="shared" si="4"/>
        <v>461983007.37000006</v>
      </c>
      <c r="R112" s="10"/>
      <c r="S112" s="10"/>
      <c r="T112" s="10"/>
      <c r="U112" s="10"/>
      <c r="V112" s="10"/>
      <c r="W112" s="10"/>
      <c r="X112" s="10"/>
      <c r="Y112" s="10"/>
      <c r="Z112" s="10"/>
      <c r="AA112" s="10"/>
      <c r="AB112" s="10"/>
      <c r="AC112" s="10"/>
      <c r="AD112" s="10"/>
      <c r="AE112" s="10"/>
    </row>
    <row r="113" spans="2:31" x14ac:dyDescent="0.25">
      <c r="B113" s="158" t="s">
        <v>270</v>
      </c>
      <c r="C113" s="145">
        <v>103043759</v>
      </c>
      <c r="D113" s="145">
        <v>103237047.95</v>
      </c>
      <c r="E113" s="145">
        <v>6394796.5199999996</v>
      </c>
      <c r="F113" s="145">
        <v>6374531.6699999999</v>
      </c>
      <c r="G113" s="145">
        <v>7887605.129999999</v>
      </c>
      <c r="H113" s="145">
        <v>7330470.4200000009</v>
      </c>
      <c r="I113" s="145">
        <v>6527035.5899999999</v>
      </c>
      <c r="J113" s="145">
        <v>7599643.0299999984</v>
      </c>
      <c r="K113" s="144">
        <v>7624419.5599999996</v>
      </c>
      <c r="L113" s="144">
        <v>8425094.2000000011</v>
      </c>
      <c r="M113" s="144">
        <v>8241392.4100000011</v>
      </c>
      <c r="N113" s="144">
        <v>7537986.6200000001</v>
      </c>
      <c r="O113" s="144">
        <v>10244105.289999999</v>
      </c>
      <c r="P113" s="144">
        <v>17980213.600000001</v>
      </c>
      <c r="Q113" s="144">
        <f t="shared" si="4"/>
        <v>102167294.03999999</v>
      </c>
      <c r="R113" s="10"/>
      <c r="S113" s="10"/>
      <c r="T113" s="10"/>
      <c r="U113" s="10"/>
      <c r="V113" s="10"/>
      <c r="W113" s="10"/>
      <c r="X113" s="10"/>
      <c r="Y113" s="10"/>
      <c r="Z113" s="10"/>
      <c r="AA113" s="10"/>
      <c r="AB113" s="10"/>
      <c r="AC113" s="10"/>
      <c r="AD113" s="10"/>
      <c r="AE113" s="10"/>
    </row>
    <row r="114" spans="2:31" s="40" customFormat="1" ht="15" customHeight="1" x14ac:dyDescent="0.25">
      <c r="B114" s="26" t="s">
        <v>78</v>
      </c>
      <c r="C114" s="146">
        <f>C115</f>
        <v>10207451310</v>
      </c>
      <c r="D114" s="146">
        <v>8510260527.8999949</v>
      </c>
      <c r="E114" s="146">
        <v>450028774.64999992</v>
      </c>
      <c r="F114" s="146">
        <v>533832549.86000007</v>
      </c>
      <c r="G114" s="146">
        <v>660850018.11999965</v>
      </c>
      <c r="H114" s="146">
        <v>597087164.33999991</v>
      </c>
      <c r="I114" s="146">
        <v>513041549.92000026</v>
      </c>
      <c r="J114" s="146">
        <v>569482085.62</v>
      </c>
      <c r="K114" s="146">
        <v>643578701.9200002</v>
      </c>
      <c r="L114" s="146">
        <v>589303131.24000025</v>
      </c>
      <c r="M114" s="146">
        <v>703925051.43999958</v>
      </c>
      <c r="N114" s="146">
        <v>564474729.13999951</v>
      </c>
      <c r="O114" s="146">
        <v>560868470.66999984</v>
      </c>
      <c r="P114" s="146">
        <v>1874664756.6300008</v>
      </c>
      <c r="Q114" s="143">
        <f t="shared" si="4"/>
        <v>8261136983.5500002</v>
      </c>
      <c r="R114" s="10"/>
      <c r="S114" s="10"/>
      <c r="T114" s="10"/>
      <c r="U114" s="10"/>
      <c r="V114" s="10"/>
      <c r="W114" s="10"/>
      <c r="X114" s="10"/>
      <c r="Y114" s="10"/>
      <c r="Z114" s="10"/>
      <c r="AA114" s="10"/>
      <c r="AB114" s="10"/>
      <c r="AC114" s="10"/>
      <c r="AD114" s="10"/>
      <c r="AE114" s="10"/>
    </row>
    <row r="115" spans="2:31" s="40" customFormat="1" ht="15" customHeight="1" x14ac:dyDescent="0.25">
      <c r="B115" s="159" t="s">
        <v>271</v>
      </c>
      <c r="C115" s="146">
        <v>10207451310</v>
      </c>
      <c r="D115" s="146">
        <v>8510260527.8999949</v>
      </c>
      <c r="E115" s="146">
        <v>450028774.64999992</v>
      </c>
      <c r="F115" s="146">
        <v>533832549.86000007</v>
      </c>
      <c r="G115" s="146">
        <v>660850018.11999965</v>
      </c>
      <c r="H115" s="146">
        <v>597087164.33999991</v>
      </c>
      <c r="I115" s="146">
        <v>513041549.92000026</v>
      </c>
      <c r="J115" s="146">
        <v>569482085.62</v>
      </c>
      <c r="K115" s="146">
        <v>643578701.9200002</v>
      </c>
      <c r="L115" s="146">
        <v>589303131.24000025</v>
      </c>
      <c r="M115" s="146">
        <v>703925051.43999958</v>
      </c>
      <c r="N115" s="146">
        <v>564474729.13999951</v>
      </c>
      <c r="O115" s="146">
        <v>560868470.66999984</v>
      </c>
      <c r="P115" s="146">
        <v>1874664756.6300008</v>
      </c>
      <c r="Q115" s="143">
        <f t="shared" si="4"/>
        <v>8261136983.5500002</v>
      </c>
      <c r="R115" s="10"/>
      <c r="S115" s="10"/>
      <c r="T115" s="10"/>
      <c r="U115" s="10"/>
      <c r="V115" s="10"/>
      <c r="W115" s="10"/>
      <c r="X115" s="10"/>
      <c r="Y115" s="10"/>
      <c r="Z115" s="10"/>
      <c r="AA115" s="10"/>
      <c r="AB115" s="10"/>
      <c r="AC115" s="10"/>
      <c r="AD115" s="10"/>
      <c r="AE115" s="10"/>
    </row>
    <row r="116" spans="2:31" x14ac:dyDescent="0.25">
      <c r="B116" s="158" t="s">
        <v>272</v>
      </c>
      <c r="C116" s="145">
        <v>9047233239</v>
      </c>
      <c r="D116" s="145">
        <v>7481850697.7599955</v>
      </c>
      <c r="E116" s="145">
        <v>413220106.77999985</v>
      </c>
      <c r="F116" s="145">
        <v>457988349.53000009</v>
      </c>
      <c r="G116" s="145">
        <v>594843513.31999981</v>
      </c>
      <c r="H116" s="145">
        <v>483493495.29999989</v>
      </c>
      <c r="I116" s="145">
        <v>466277662.37000024</v>
      </c>
      <c r="J116" s="145">
        <v>510569885.93000013</v>
      </c>
      <c r="K116" s="144">
        <v>575385394.94000018</v>
      </c>
      <c r="L116" s="144">
        <v>533636355.91000015</v>
      </c>
      <c r="M116" s="144">
        <v>639960179.85999966</v>
      </c>
      <c r="N116" s="144">
        <v>498430347.66999966</v>
      </c>
      <c r="O116" s="144">
        <v>464265726.56999981</v>
      </c>
      <c r="P116" s="144">
        <v>1710428158.6900008</v>
      </c>
      <c r="Q116" s="144">
        <f t="shared" si="4"/>
        <v>7348499176.8700008</v>
      </c>
      <c r="R116" s="10"/>
      <c r="S116" s="10"/>
      <c r="T116" s="10"/>
      <c r="U116" s="10"/>
      <c r="V116" s="10"/>
      <c r="W116" s="10"/>
      <c r="X116" s="10"/>
      <c r="Y116" s="10"/>
      <c r="Z116" s="10"/>
      <c r="AA116" s="10"/>
      <c r="AB116" s="10"/>
      <c r="AC116" s="10"/>
      <c r="AD116" s="10"/>
      <c r="AE116" s="10"/>
    </row>
    <row r="117" spans="2:31" x14ac:dyDescent="0.25">
      <c r="B117" s="158" t="s">
        <v>273</v>
      </c>
      <c r="C117" s="145">
        <v>913909142</v>
      </c>
      <c r="D117" s="145">
        <v>806208268.33999968</v>
      </c>
      <c r="E117" s="145">
        <v>26135416.059999995</v>
      </c>
      <c r="F117" s="145">
        <v>63305953.809999995</v>
      </c>
      <c r="G117" s="145">
        <v>50838083.329999976</v>
      </c>
      <c r="H117" s="145">
        <v>97872764.970000029</v>
      </c>
      <c r="I117" s="145">
        <v>34176493.310000002</v>
      </c>
      <c r="J117" s="145">
        <v>42253757.430000022</v>
      </c>
      <c r="K117" s="144">
        <v>50837777.150000006</v>
      </c>
      <c r="L117" s="144">
        <v>38771456.360000007</v>
      </c>
      <c r="M117" s="144">
        <v>49492957.910000004</v>
      </c>
      <c r="N117" s="144">
        <v>48136071.190000005</v>
      </c>
      <c r="O117" s="144">
        <v>72927854.000000015</v>
      </c>
      <c r="P117" s="144">
        <v>126548371.37</v>
      </c>
      <c r="Q117" s="144">
        <f t="shared" si="4"/>
        <v>701296956.8900001</v>
      </c>
      <c r="R117" s="10"/>
      <c r="S117" s="10"/>
      <c r="T117" s="10"/>
      <c r="U117" s="10"/>
      <c r="V117" s="10"/>
      <c r="W117" s="10"/>
      <c r="X117" s="10"/>
      <c r="Y117" s="10"/>
      <c r="Z117" s="10"/>
      <c r="AA117" s="10"/>
      <c r="AB117" s="10"/>
      <c r="AC117" s="10"/>
      <c r="AD117" s="10"/>
      <c r="AE117" s="10"/>
    </row>
    <row r="118" spans="2:31" x14ac:dyDescent="0.25">
      <c r="B118" s="158" t="s">
        <v>274</v>
      </c>
      <c r="C118" s="145">
        <v>159657426</v>
      </c>
      <c r="D118" s="145">
        <v>144938959</v>
      </c>
      <c r="E118" s="145">
        <v>6825835.5999999996</v>
      </c>
      <c r="F118" s="145">
        <v>7500087.21</v>
      </c>
      <c r="G118" s="145">
        <v>9475138.5099999979</v>
      </c>
      <c r="H118" s="145">
        <v>10475585.979999997</v>
      </c>
      <c r="I118" s="145">
        <v>7554604.1300000008</v>
      </c>
      <c r="J118" s="145">
        <v>10232696.419999996</v>
      </c>
      <c r="K118" s="144">
        <v>11758644.35</v>
      </c>
      <c r="L118" s="144">
        <v>10308594.560000002</v>
      </c>
      <c r="M118" s="144">
        <v>8407253.540000001</v>
      </c>
      <c r="N118" s="144">
        <v>11082203.309999999</v>
      </c>
      <c r="O118" s="144">
        <v>14725260.630000001</v>
      </c>
      <c r="P118" s="144">
        <v>25937903.570000015</v>
      </c>
      <c r="Q118" s="144">
        <f t="shared" si="4"/>
        <v>134283807.81</v>
      </c>
      <c r="R118" s="10"/>
      <c r="S118" s="10"/>
      <c r="T118" s="10"/>
      <c r="U118" s="10"/>
      <c r="V118" s="10"/>
      <c r="W118" s="10"/>
      <c r="X118" s="10"/>
      <c r="Y118" s="10"/>
      <c r="Z118" s="10"/>
      <c r="AA118" s="10"/>
      <c r="AB118" s="10"/>
      <c r="AC118" s="10"/>
      <c r="AD118" s="10"/>
      <c r="AE118" s="10"/>
    </row>
    <row r="119" spans="2:31" x14ac:dyDescent="0.25">
      <c r="B119" s="158" t="s">
        <v>275</v>
      </c>
      <c r="C119" s="145">
        <v>43590459</v>
      </c>
      <c r="D119" s="145">
        <v>45350409.469999999</v>
      </c>
      <c r="E119" s="145">
        <v>2234266.98</v>
      </c>
      <c r="F119" s="145">
        <v>2838036.6599999997</v>
      </c>
      <c r="G119" s="145">
        <v>3545985.78</v>
      </c>
      <c r="H119" s="145">
        <v>3158858.3000000003</v>
      </c>
      <c r="I119" s="145">
        <v>2962449.75</v>
      </c>
      <c r="J119" s="145">
        <v>3837836.28</v>
      </c>
      <c r="K119" s="144">
        <v>3199279.2600000002</v>
      </c>
      <c r="L119" s="144">
        <v>3296649.71</v>
      </c>
      <c r="M119" s="144">
        <v>3859433.03</v>
      </c>
      <c r="N119" s="144">
        <v>3414443.04</v>
      </c>
      <c r="O119" s="144">
        <v>5802750.9400000004</v>
      </c>
      <c r="P119" s="144">
        <v>7020242.0099999988</v>
      </c>
      <c r="Q119" s="144">
        <f t="shared" si="4"/>
        <v>45170231.740000002</v>
      </c>
      <c r="R119" s="10"/>
      <c r="S119" s="10"/>
      <c r="T119" s="10"/>
      <c r="U119" s="10"/>
      <c r="V119" s="10"/>
      <c r="W119" s="10"/>
      <c r="X119" s="10"/>
      <c r="Y119" s="10"/>
      <c r="Z119" s="10"/>
      <c r="AA119" s="10"/>
      <c r="AB119" s="10"/>
      <c r="AC119" s="10"/>
      <c r="AD119" s="10"/>
      <c r="AE119" s="10"/>
    </row>
    <row r="120" spans="2:31" x14ac:dyDescent="0.25">
      <c r="B120" s="158" t="s">
        <v>276</v>
      </c>
      <c r="C120" s="145">
        <v>43061044</v>
      </c>
      <c r="D120" s="145">
        <v>31912193.329999998</v>
      </c>
      <c r="E120" s="145">
        <v>1613149.2300000002</v>
      </c>
      <c r="F120" s="145">
        <v>2200122.65</v>
      </c>
      <c r="G120" s="145">
        <v>2147297.1799999997</v>
      </c>
      <c r="H120" s="145">
        <v>2086459.79</v>
      </c>
      <c r="I120" s="145">
        <v>2070340.36</v>
      </c>
      <c r="J120" s="145">
        <v>2587909.56</v>
      </c>
      <c r="K120" s="144">
        <v>2397606.2199999997</v>
      </c>
      <c r="L120" s="144">
        <v>3290074.7</v>
      </c>
      <c r="M120" s="144">
        <v>2205227.0999999996</v>
      </c>
      <c r="N120" s="144">
        <v>3411663.9299999997</v>
      </c>
      <c r="O120" s="144">
        <v>3146878.5300000003</v>
      </c>
      <c r="P120" s="144">
        <v>4730080.9900000012</v>
      </c>
      <c r="Q120" s="144">
        <f t="shared" si="4"/>
        <v>31886810.240000002</v>
      </c>
      <c r="R120" s="10"/>
      <c r="S120" s="10"/>
      <c r="T120" s="10"/>
      <c r="U120" s="10"/>
      <c r="V120" s="10"/>
      <c r="W120" s="10"/>
      <c r="X120" s="10"/>
      <c r="Y120" s="10"/>
      <c r="Z120" s="10"/>
      <c r="AA120" s="10"/>
      <c r="AB120" s="10"/>
      <c r="AC120" s="10"/>
      <c r="AD120" s="10"/>
      <c r="AE120" s="10"/>
    </row>
    <row r="121" spans="2:31" s="40" customFormat="1" ht="15" customHeight="1" x14ac:dyDescent="0.25">
      <c r="B121" s="26" t="s">
        <v>79</v>
      </c>
      <c r="C121" s="146">
        <f>C122</f>
        <v>21532543437</v>
      </c>
      <c r="D121" s="146">
        <v>20602453659.909996</v>
      </c>
      <c r="E121" s="143">
        <v>1304739407.73</v>
      </c>
      <c r="F121" s="143">
        <v>1344156324.0499995</v>
      </c>
      <c r="G121" s="143">
        <v>1407023473.1400003</v>
      </c>
      <c r="H121" s="143">
        <v>1427875371.1800003</v>
      </c>
      <c r="I121" s="143">
        <v>1448757578.1600001</v>
      </c>
      <c r="J121" s="143">
        <v>1451000362.7700002</v>
      </c>
      <c r="K121" s="143">
        <v>1412208035.6299999</v>
      </c>
      <c r="L121" s="143">
        <v>1408241346.5000002</v>
      </c>
      <c r="M121" s="143">
        <v>1561056332.97</v>
      </c>
      <c r="N121" s="143">
        <v>1769012632.940001</v>
      </c>
      <c r="O121" s="143">
        <v>2921802443.0599999</v>
      </c>
      <c r="P121" s="143">
        <v>2766618596.789999</v>
      </c>
      <c r="Q121" s="143">
        <f t="shared" si="4"/>
        <v>20222491904.919998</v>
      </c>
      <c r="R121" s="10"/>
      <c r="S121" s="10"/>
      <c r="T121" s="10"/>
      <c r="U121" s="10"/>
      <c r="V121" s="10"/>
      <c r="W121" s="10"/>
      <c r="X121" s="10"/>
      <c r="Y121" s="10"/>
      <c r="Z121" s="10"/>
      <c r="AA121" s="10"/>
      <c r="AB121" s="10"/>
      <c r="AC121" s="10"/>
      <c r="AD121" s="10"/>
      <c r="AE121" s="10"/>
    </row>
    <row r="122" spans="2:31" s="40" customFormat="1" ht="15" customHeight="1" x14ac:dyDescent="0.25">
      <c r="B122" s="159" t="s">
        <v>277</v>
      </c>
      <c r="C122" s="146">
        <v>21532543437</v>
      </c>
      <c r="D122" s="146">
        <v>20602453659.909996</v>
      </c>
      <c r="E122" s="146">
        <v>1304739407.73</v>
      </c>
      <c r="F122" s="146">
        <v>1344156324.0499995</v>
      </c>
      <c r="G122" s="146">
        <v>1407023473.1400003</v>
      </c>
      <c r="H122" s="146">
        <v>1427875371.1800003</v>
      </c>
      <c r="I122" s="146">
        <v>1448757578.1600001</v>
      </c>
      <c r="J122" s="146">
        <v>1451000362.7700002</v>
      </c>
      <c r="K122" s="143">
        <v>1412208035.6299999</v>
      </c>
      <c r="L122" s="143">
        <v>1408241346.5000002</v>
      </c>
      <c r="M122" s="143">
        <v>1561056332.97</v>
      </c>
      <c r="N122" s="143">
        <v>1769012632.940001</v>
      </c>
      <c r="O122" s="143">
        <v>2921802443.0599999</v>
      </c>
      <c r="P122" s="143">
        <v>2766618596.789999</v>
      </c>
      <c r="Q122" s="143">
        <f t="shared" si="4"/>
        <v>20222491904.919998</v>
      </c>
      <c r="R122" s="10"/>
      <c r="S122" s="10"/>
      <c r="T122" s="10"/>
      <c r="U122" s="10"/>
      <c r="V122" s="10"/>
      <c r="W122" s="10"/>
      <c r="X122" s="10"/>
      <c r="Y122" s="10"/>
      <c r="Z122" s="10"/>
      <c r="AA122" s="10"/>
      <c r="AB122" s="10"/>
      <c r="AC122" s="10"/>
      <c r="AD122" s="10"/>
      <c r="AE122" s="10"/>
    </row>
    <row r="123" spans="2:31" x14ac:dyDescent="0.25">
      <c r="B123" s="158" t="s">
        <v>278</v>
      </c>
      <c r="C123" s="145">
        <v>16261699406</v>
      </c>
      <c r="D123" s="145">
        <v>15727368006.310001</v>
      </c>
      <c r="E123" s="145">
        <v>1121313246.04</v>
      </c>
      <c r="F123" s="145">
        <v>1129934845.3999999</v>
      </c>
      <c r="G123" s="145">
        <v>1149645285.1000004</v>
      </c>
      <c r="H123" s="145">
        <v>1168046058.29</v>
      </c>
      <c r="I123" s="145">
        <v>1134265444.1300001</v>
      </c>
      <c r="J123" s="145">
        <v>1171825168.8600006</v>
      </c>
      <c r="K123" s="144">
        <v>1141196390.7599995</v>
      </c>
      <c r="L123" s="144">
        <v>1145967225.1400001</v>
      </c>
      <c r="M123" s="144">
        <v>1159483888.2299998</v>
      </c>
      <c r="N123" s="144">
        <v>1414169228.9100008</v>
      </c>
      <c r="O123" s="144">
        <v>2281942443.7100005</v>
      </c>
      <c r="P123" s="144">
        <v>1651136067.5499992</v>
      </c>
      <c r="Q123" s="144">
        <f t="shared" si="4"/>
        <v>15668925292.120001</v>
      </c>
      <c r="R123" s="10"/>
      <c r="S123" s="10"/>
      <c r="T123" s="10"/>
      <c r="U123" s="10"/>
      <c r="V123" s="10"/>
      <c r="W123" s="10"/>
      <c r="X123" s="10"/>
      <c r="Y123" s="10"/>
      <c r="Z123" s="10"/>
      <c r="AA123" s="10"/>
      <c r="AB123" s="10"/>
      <c r="AC123" s="10"/>
      <c r="AD123" s="10"/>
      <c r="AE123" s="10"/>
    </row>
    <row r="124" spans="2:31" x14ac:dyDescent="0.25">
      <c r="B124" s="158" t="s">
        <v>279</v>
      </c>
      <c r="C124" s="145">
        <v>299695677</v>
      </c>
      <c r="D124" s="145">
        <v>303906179.94</v>
      </c>
      <c r="E124" s="145">
        <v>13587352.529999997</v>
      </c>
      <c r="F124" s="145">
        <v>15656090.889999999</v>
      </c>
      <c r="G124" s="145">
        <v>18730103.760000005</v>
      </c>
      <c r="H124" s="145">
        <v>16846612.399999999</v>
      </c>
      <c r="I124" s="145">
        <v>24861234.899999995</v>
      </c>
      <c r="J124" s="145">
        <v>29083691.080000017</v>
      </c>
      <c r="K124" s="144">
        <v>17595796.5</v>
      </c>
      <c r="L124" s="144">
        <v>21410061.190000001</v>
      </c>
      <c r="M124" s="144">
        <v>21599997.849999994</v>
      </c>
      <c r="N124" s="144">
        <v>24654372.790000007</v>
      </c>
      <c r="O124" s="144">
        <v>30978281.719999995</v>
      </c>
      <c r="P124" s="144">
        <v>66104025.159999982</v>
      </c>
      <c r="Q124" s="144">
        <f t="shared" si="4"/>
        <v>301107620.76999998</v>
      </c>
      <c r="R124" s="10"/>
      <c r="S124" s="10"/>
      <c r="T124" s="10"/>
      <c r="U124" s="10"/>
      <c r="V124" s="10"/>
      <c r="W124" s="10"/>
      <c r="X124" s="10"/>
      <c r="Y124" s="10"/>
      <c r="Z124" s="10"/>
      <c r="AA124" s="10"/>
      <c r="AB124" s="10"/>
      <c r="AC124" s="10"/>
      <c r="AD124" s="10"/>
      <c r="AE124" s="10"/>
    </row>
    <row r="125" spans="2:31" x14ac:dyDescent="0.25">
      <c r="B125" s="158" t="s">
        <v>280</v>
      </c>
      <c r="C125" s="145">
        <v>780000000</v>
      </c>
      <c r="D125" s="145">
        <v>644272564.21000016</v>
      </c>
      <c r="E125" s="145">
        <v>32084326.500000007</v>
      </c>
      <c r="F125" s="145">
        <v>31758376.270000003</v>
      </c>
      <c r="G125" s="145">
        <v>32012675.279999997</v>
      </c>
      <c r="H125" s="145">
        <v>44445088.489999995</v>
      </c>
      <c r="I125" s="145">
        <v>56090032.050000019</v>
      </c>
      <c r="J125" s="145">
        <v>38023037.729999997</v>
      </c>
      <c r="K125" s="144">
        <v>38316049.219999984</v>
      </c>
      <c r="L125" s="144">
        <v>41423398.899999999</v>
      </c>
      <c r="M125" s="144">
        <v>38488344.009999998</v>
      </c>
      <c r="N125" s="144">
        <v>53100006.649999999</v>
      </c>
      <c r="O125" s="144">
        <v>64357818.649999976</v>
      </c>
      <c r="P125" s="144">
        <v>166995714.94999993</v>
      </c>
      <c r="Q125" s="144">
        <f t="shared" si="4"/>
        <v>637094868.69999981</v>
      </c>
      <c r="R125" s="10"/>
      <c r="S125" s="10"/>
      <c r="T125" s="10"/>
      <c r="U125" s="10"/>
      <c r="V125" s="10"/>
      <c r="W125" s="10"/>
      <c r="X125" s="10"/>
      <c r="Y125" s="10"/>
      <c r="Z125" s="10"/>
      <c r="AA125" s="10"/>
      <c r="AB125" s="10"/>
      <c r="AC125" s="10"/>
      <c r="AD125" s="10"/>
      <c r="AE125" s="10"/>
    </row>
    <row r="126" spans="2:31" x14ac:dyDescent="0.25">
      <c r="B126" s="158" t="s">
        <v>281</v>
      </c>
      <c r="C126" s="145">
        <v>480967816</v>
      </c>
      <c r="D126" s="145">
        <v>521764537.64000034</v>
      </c>
      <c r="E126" s="145">
        <v>17392409.09</v>
      </c>
      <c r="F126" s="145">
        <v>28515460.869999994</v>
      </c>
      <c r="G126" s="145">
        <v>30329185.770000003</v>
      </c>
      <c r="H126" s="145">
        <v>29955027.970000003</v>
      </c>
      <c r="I126" s="145">
        <v>25443148.010000002</v>
      </c>
      <c r="J126" s="145">
        <v>37459118.119999997</v>
      </c>
      <c r="K126" s="144">
        <v>29668072.630000003</v>
      </c>
      <c r="L126" s="144">
        <v>28291097.180000011</v>
      </c>
      <c r="M126" s="144">
        <v>36285571.25</v>
      </c>
      <c r="N126" s="144">
        <v>64963037</v>
      </c>
      <c r="O126" s="144">
        <v>62510747.25</v>
      </c>
      <c r="P126" s="144">
        <v>86058485.200000048</v>
      </c>
      <c r="Q126" s="144">
        <f t="shared" si="4"/>
        <v>476871360.34000003</v>
      </c>
      <c r="R126" s="10"/>
      <c r="S126" s="10"/>
      <c r="T126" s="10"/>
      <c r="U126" s="10"/>
      <c r="V126" s="10"/>
      <c r="W126" s="10"/>
      <c r="X126" s="10"/>
      <c r="Y126" s="10"/>
      <c r="Z126" s="10"/>
      <c r="AA126" s="10"/>
      <c r="AB126" s="10"/>
      <c r="AC126" s="10"/>
      <c r="AD126" s="10"/>
      <c r="AE126" s="10"/>
    </row>
    <row r="127" spans="2:31" x14ac:dyDescent="0.25">
      <c r="B127" s="158" t="s">
        <v>282</v>
      </c>
      <c r="C127" s="145">
        <v>129610339</v>
      </c>
      <c r="D127" s="145">
        <v>113323751.62</v>
      </c>
      <c r="E127" s="145">
        <v>5368832.1999999993</v>
      </c>
      <c r="F127" s="145">
        <v>5794042.4400000004</v>
      </c>
      <c r="G127" s="145">
        <v>5809827.7199999997</v>
      </c>
      <c r="H127" s="145">
        <v>9737662.3299999982</v>
      </c>
      <c r="I127" s="145">
        <v>5994002.6800000006</v>
      </c>
      <c r="J127" s="145">
        <v>5586679.1899999995</v>
      </c>
      <c r="K127" s="144">
        <v>6432586.2799999993</v>
      </c>
      <c r="L127" s="144">
        <v>6093074</v>
      </c>
      <c r="M127" s="144">
        <v>8349709.3800000008</v>
      </c>
      <c r="N127" s="144">
        <v>11006234.810000002</v>
      </c>
      <c r="O127" s="144">
        <v>10837425.609999999</v>
      </c>
      <c r="P127" s="144">
        <v>18968274.849999998</v>
      </c>
      <c r="Q127" s="144">
        <f t="shared" si="4"/>
        <v>99978351.489999995</v>
      </c>
      <c r="R127" s="10"/>
      <c r="S127" s="10"/>
      <c r="T127" s="10"/>
      <c r="U127" s="10"/>
      <c r="V127" s="10"/>
      <c r="W127" s="10"/>
      <c r="X127" s="10"/>
      <c r="Y127" s="10"/>
      <c r="Z127" s="10"/>
      <c r="AA127" s="10"/>
      <c r="AB127" s="10"/>
      <c r="AC127" s="10"/>
      <c r="AD127" s="10"/>
      <c r="AE127" s="10"/>
    </row>
    <row r="128" spans="2:31" x14ac:dyDescent="0.25">
      <c r="B128" s="158" t="s">
        <v>283</v>
      </c>
      <c r="C128" s="145">
        <v>222287434</v>
      </c>
      <c r="D128" s="145">
        <v>253045930.76000011</v>
      </c>
      <c r="E128" s="145">
        <v>10211164.960000001</v>
      </c>
      <c r="F128" s="145">
        <v>9452769.0800000001</v>
      </c>
      <c r="G128" s="145">
        <v>18083874.510000002</v>
      </c>
      <c r="H128" s="145">
        <v>12897220.380000001</v>
      </c>
      <c r="I128" s="145">
        <v>18755756.84</v>
      </c>
      <c r="J128" s="145">
        <v>14122035.58</v>
      </c>
      <c r="K128" s="144">
        <v>17395092.84</v>
      </c>
      <c r="L128" s="144">
        <v>13773486.199999999</v>
      </c>
      <c r="M128" s="144">
        <v>15594904.950000001</v>
      </c>
      <c r="N128" s="144">
        <v>13569464.25</v>
      </c>
      <c r="O128" s="144">
        <v>27106391.220000003</v>
      </c>
      <c r="P128" s="144">
        <v>45519978.70000001</v>
      </c>
      <c r="Q128" s="144">
        <f t="shared" si="4"/>
        <v>216482139.51000002</v>
      </c>
      <c r="R128" s="10"/>
      <c r="S128" s="10"/>
      <c r="T128" s="10"/>
      <c r="U128" s="10"/>
      <c r="V128" s="10"/>
      <c r="W128" s="10"/>
      <c r="X128" s="10"/>
      <c r="Y128" s="10"/>
      <c r="Z128" s="10"/>
      <c r="AA128" s="10"/>
      <c r="AB128" s="10"/>
      <c r="AC128" s="10"/>
      <c r="AD128" s="10"/>
      <c r="AE128" s="10"/>
    </row>
    <row r="129" spans="2:31" x14ac:dyDescent="0.25">
      <c r="B129" s="158" t="s">
        <v>284</v>
      </c>
      <c r="C129" s="145">
        <v>1078790735</v>
      </c>
      <c r="D129" s="145">
        <v>829367971.66000009</v>
      </c>
      <c r="E129" s="145">
        <v>13962889.25</v>
      </c>
      <c r="F129" s="145">
        <v>14205732.990000002</v>
      </c>
      <c r="G129" s="145">
        <v>19647959.670000002</v>
      </c>
      <c r="H129" s="145">
        <v>24850112.470000003</v>
      </c>
      <c r="I129" s="145">
        <v>23260048.259999998</v>
      </c>
      <c r="J129" s="145">
        <v>14897477.540000003</v>
      </c>
      <c r="K129" s="144">
        <v>14066007.960000001</v>
      </c>
      <c r="L129" s="144">
        <v>28848790.350000001</v>
      </c>
      <c r="M129" s="144">
        <v>141665416.03</v>
      </c>
      <c r="N129" s="144">
        <v>13868551.630000001</v>
      </c>
      <c r="O129" s="144">
        <v>151738545.28999999</v>
      </c>
      <c r="P129" s="144">
        <v>300504904.54000002</v>
      </c>
      <c r="Q129" s="144">
        <f t="shared" si="4"/>
        <v>761516435.98000002</v>
      </c>
      <c r="R129" s="10"/>
      <c r="S129" s="10"/>
      <c r="T129" s="10"/>
      <c r="U129" s="10"/>
      <c r="V129" s="10"/>
      <c r="W129" s="10"/>
      <c r="X129" s="10"/>
      <c r="Y129" s="10"/>
      <c r="Z129" s="10"/>
      <c r="AA129" s="10"/>
      <c r="AB129" s="10"/>
      <c r="AC129" s="10"/>
      <c r="AD129" s="10"/>
      <c r="AE129" s="10"/>
    </row>
    <row r="130" spans="2:31" x14ac:dyDescent="0.25">
      <c r="B130" s="158" t="s">
        <v>285</v>
      </c>
      <c r="C130" s="145">
        <v>478918346</v>
      </c>
      <c r="D130" s="145">
        <v>474890382.99999988</v>
      </c>
      <c r="E130" s="145">
        <v>17121304.410000004</v>
      </c>
      <c r="F130" s="145">
        <v>24360877.719999999</v>
      </c>
      <c r="G130" s="145">
        <v>27941895.039999999</v>
      </c>
      <c r="H130" s="145">
        <v>26875586.530000005</v>
      </c>
      <c r="I130" s="145">
        <v>23546458.640000001</v>
      </c>
      <c r="J130" s="145">
        <v>35034002.549999997</v>
      </c>
      <c r="K130" s="144">
        <v>35064927.82</v>
      </c>
      <c r="L130" s="144">
        <v>28266006.769999996</v>
      </c>
      <c r="M130" s="144">
        <v>29162613.899999999</v>
      </c>
      <c r="N130" s="144">
        <v>35719351.460000001</v>
      </c>
      <c r="O130" s="144">
        <v>76266259.139999971</v>
      </c>
      <c r="P130" s="144">
        <v>93893967.959999964</v>
      </c>
      <c r="Q130" s="144">
        <f t="shared" si="4"/>
        <v>453253251.93999994</v>
      </c>
      <c r="R130" s="10"/>
      <c r="S130" s="10"/>
      <c r="T130" s="10"/>
      <c r="U130" s="10"/>
      <c r="V130" s="10"/>
      <c r="W130" s="10"/>
      <c r="X130" s="10"/>
      <c r="Y130" s="10"/>
      <c r="Z130" s="10"/>
      <c r="AA130" s="10"/>
      <c r="AB130" s="10"/>
      <c r="AC130" s="10"/>
      <c r="AD130" s="10"/>
      <c r="AE130" s="10"/>
    </row>
    <row r="131" spans="2:31" x14ac:dyDescent="0.25">
      <c r="B131" s="158" t="s">
        <v>286</v>
      </c>
      <c r="C131" s="145">
        <v>478893141</v>
      </c>
      <c r="D131" s="145">
        <v>500812196.67000002</v>
      </c>
      <c r="E131" s="145">
        <v>20345721.280000001</v>
      </c>
      <c r="F131" s="145">
        <v>21815852.869999997</v>
      </c>
      <c r="G131" s="145">
        <v>25993224.449999999</v>
      </c>
      <c r="H131" s="145">
        <v>29148510.690000009</v>
      </c>
      <c r="I131" s="145">
        <v>31391014.329999994</v>
      </c>
      <c r="J131" s="145">
        <v>23580021.100000001</v>
      </c>
      <c r="K131" s="144">
        <v>47389288.660000004</v>
      </c>
      <c r="L131" s="144">
        <v>26334827.480000004</v>
      </c>
      <c r="M131" s="144">
        <v>35518044.519999996</v>
      </c>
      <c r="N131" s="144">
        <v>52946416.18999999</v>
      </c>
      <c r="O131" s="144">
        <v>55216714.550000004</v>
      </c>
      <c r="P131" s="144">
        <v>102477918.42000008</v>
      </c>
      <c r="Q131" s="144">
        <f t="shared" si="4"/>
        <v>472157554.54000008</v>
      </c>
      <c r="R131" s="10"/>
      <c r="S131" s="10"/>
      <c r="T131" s="10"/>
      <c r="U131" s="10"/>
      <c r="V131" s="10"/>
      <c r="W131" s="10"/>
      <c r="X131" s="10"/>
      <c r="Y131" s="10"/>
      <c r="Z131" s="10"/>
      <c r="AA131" s="10"/>
      <c r="AB131" s="10"/>
      <c r="AC131" s="10"/>
      <c r="AD131" s="10"/>
      <c r="AE131" s="10"/>
    </row>
    <row r="132" spans="2:31" x14ac:dyDescent="0.25">
      <c r="B132" s="158" t="s">
        <v>287</v>
      </c>
      <c r="C132" s="145">
        <v>679497122</v>
      </c>
      <c r="D132" s="145">
        <v>556446341.48000038</v>
      </c>
      <c r="E132" s="145">
        <v>23633353.389999997</v>
      </c>
      <c r="F132" s="145">
        <v>22735596.060000002</v>
      </c>
      <c r="G132" s="145">
        <v>33093685.500000007</v>
      </c>
      <c r="H132" s="145">
        <v>29923675.799999997</v>
      </c>
      <c r="I132" s="145">
        <v>52125526.049999997</v>
      </c>
      <c r="J132" s="145">
        <v>26140605.210000008</v>
      </c>
      <c r="K132" s="144">
        <v>31110515.390000008</v>
      </c>
      <c r="L132" s="144">
        <v>31069010.079999998</v>
      </c>
      <c r="M132" s="144">
        <v>35922958.519999988</v>
      </c>
      <c r="N132" s="144">
        <v>37033139.810000002</v>
      </c>
      <c r="O132" s="144">
        <v>76094103.790000021</v>
      </c>
      <c r="P132" s="144">
        <v>96258271.390000001</v>
      </c>
      <c r="Q132" s="144">
        <f t="shared" si="4"/>
        <v>495140440.99000001</v>
      </c>
      <c r="R132" s="10"/>
      <c r="S132" s="10"/>
      <c r="T132" s="10"/>
      <c r="U132" s="10"/>
      <c r="V132" s="10"/>
      <c r="W132" s="10"/>
      <c r="X132" s="10"/>
      <c r="Y132" s="10"/>
      <c r="Z132" s="10"/>
      <c r="AA132" s="10"/>
      <c r="AB132" s="10"/>
      <c r="AC132" s="10"/>
      <c r="AD132" s="10"/>
      <c r="AE132" s="10"/>
    </row>
    <row r="133" spans="2:31" x14ac:dyDescent="0.25">
      <c r="B133" s="158" t="s">
        <v>288</v>
      </c>
      <c r="C133" s="145">
        <v>187442687</v>
      </c>
      <c r="D133" s="145">
        <v>121507957.62</v>
      </c>
      <c r="E133" s="145">
        <v>6109847.6099999985</v>
      </c>
      <c r="F133" s="145">
        <v>6417695.8499999996</v>
      </c>
      <c r="G133" s="145">
        <v>6745856.29</v>
      </c>
      <c r="H133" s="145">
        <v>6776053.4199999981</v>
      </c>
      <c r="I133" s="145">
        <v>9426636.1899999976</v>
      </c>
      <c r="J133" s="145">
        <v>5177079.5100000007</v>
      </c>
      <c r="K133" s="144">
        <v>5131523.6700000009</v>
      </c>
      <c r="L133" s="144">
        <v>4884456.57</v>
      </c>
      <c r="M133" s="144">
        <v>5193313.379999999</v>
      </c>
      <c r="N133" s="144">
        <v>8204237.8200000003</v>
      </c>
      <c r="O133" s="144">
        <v>8218234.9100000001</v>
      </c>
      <c r="P133" s="144">
        <v>13730815.24</v>
      </c>
      <c r="Q133" s="144">
        <f t="shared" si="4"/>
        <v>86015750.459999993</v>
      </c>
      <c r="R133" s="10"/>
      <c r="S133" s="10"/>
      <c r="T133" s="10"/>
      <c r="U133" s="10"/>
      <c r="V133" s="10"/>
      <c r="W133" s="10"/>
      <c r="X133" s="10"/>
      <c r="Y133" s="10"/>
      <c r="Z133" s="10"/>
      <c r="AA133" s="10"/>
      <c r="AB133" s="10"/>
      <c r="AC133" s="10"/>
      <c r="AD133" s="10"/>
      <c r="AE133" s="10"/>
    </row>
    <row r="134" spans="2:31" x14ac:dyDescent="0.25">
      <c r="B134" s="158" t="s">
        <v>289</v>
      </c>
      <c r="C134" s="145">
        <v>454740734</v>
      </c>
      <c r="D134" s="145">
        <v>555747839.00000012</v>
      </c>
      <c r="E134" s="145">
        <v>23608960.470000003</v>
      </c>
      <c r="F134" s="145">
        <v>33508983.610000003</v>
      </c>
      <c r="G134" s="145">
        <v>38989900.050000004</v>
      </c>
      <c r="H134" s="145">
        <v>28373762.410000004</v>
      </c>
      <c r="I134" s="145">
        <v>43598276.080000013</v>
      </c>
      <c r="J134" s="145">
        <v>50071446.300000012</v>
      </c>
      <c r="K134" s="144">
        <v>28841783.899999999</v>
      </c>
      <c r="L134" s="144">
        <v>31879912.640000004</v>
      </c>
      <c r="M134" s="144">
        <v>33791570.95000001</v>
      </c>
      <c r="N134" s="144">
        <v>39778591.620000005</v>
      </c>
      <c r="O134" s="144">
        <v>76535477.219999999</v>
      </c>
      <c r="P134" s="144">
        <v>124970172.82999998</v>
      </c>
      <c r="Q134" s="144">
        <f t="shared" si="4"/>
        <v>553948838.07999992</v>
      </c>
      <c r="R134" s="10"/>
      <c r="S134" s="10"/>
      <c r="T134" s="10"/>
      <c r="U134" s="10"/>
      <c r="V134" s="10"/>
      <c r="W134" s="10"/>
      <c r="X134" s="10"/>
      <c r="Y134" s="10"/>
      <c r="Z134" s="10"/>
      <c r="AA134" s="10"/>
      <c r="AB134" s="10"/>
      <c r="AC134" s="10"/>
      <c r="AD134" s="10"/>
      <c r="AE134" s="10"/>
    </row>
    <row r="135" spans="2:31" x14ac:dyDescent="0.25">
      <c r="B135" s="40" t="s">
        <v>80</v>
      </c>
      <c r="C135" s="146">
        <f>C136</f>
        <v>194510200000</v>
      </c>
      <c r="D135" s="146">
        <v>187964400561.10989</v>
      </c>
      <c r="E135" s="143">
        <v>10233655478.349998</v>
      </c>
      <c r="F135" s="143">
        <v>12307502689.529993</v>
      </c>
      <c r="G135" s="143">
        <v>17136934196.629993</v>
      </c>
      <c r="H135" s="143">
        <v>14966471432.039995</v>
      </c>
      <c r="I135" s="143">
        <v>14196263169.989994</v>
      </c>
      <c r="J135" s="143">
        <v>15062636033.85</v>
      </c>
      <c r="K135" s="143">
        <v>14138742983.459995</v>
      </c>
      <c r="L135" s="143">
        <v>14313117817.770006</v>
      </c>
      <c r="M135" s="143">
        <v>16965996090.740019</v>
      </c>
      <c r="N135" s="143">
        <v>14774026562.37001</v>
      </c>
      <c r="O135" s="143">
        <v>23342121285.730015</v>
      </c>
      <c r="P135" s="143">
        <v>19337027124.500008</v>
      </c>
      <c r="Q135" s="143">
        <f t="shared" si="4"/>
        <v>186774494864.95999</v>
      </c>
      <c r="R135" s="10"/>
      <c r="S135" s="10"/>
      <c r="T135" s="10"/>
      <c r="U135" s="10"/>
      <c r="V135" s="10"/>
      <c r="W135" s="10"/>
      <c r="X135" s="10"/>
      <c r="Y135" s="10"/>
      <c r="Z135" s="10"/>
      <c r="AA135" s="10"/>
      <c r="AB135" s="10"/>
      <c r="AC135" s="10"/>
      <c r="AD135" s="10"/>
      <c r="AE135" s="10"/>
    </row>
    <row r="136" spans="2:31" s="40" customFormat="1" ht="15" customHeight="1" x14ac:dyDescent="0.25">
      <c r="B136" s="159" t="s">
        <v>290</v>
      </c>
      <c r="C136" s="146">
        <v>194510200000</v>
      </c>
      <c r="D136" s="146">
        <v>187964400561.10989</v>
      </c>
      <c r="E136" s="146">
        <v>10233655478.349998</v>
      </c>
      <c r="F136" s="146">
        <v>12307502689.529993</v>
      </c>
      <c r="G136" s="146">
        <v>17136934196.629993</v>
      </c>
      <c r="H136" s="146">
        <v>14966471432.039995</v>
      </c>
      <c r="I136" s="146">
        <v>14196263169.989994</v>
      </c>
      <c r="J136" s="146">
        <v>15062636033.85</v>
      </c>
      <c r="K136" s="143">
        <v>14138742983.459995</v>
      </c>
      <c r="L136" s="143">
        <v>14313117817.770006</v>
      </c>
      <c r="M136" s="143">
        <v>16965996090.740019</v>
      </c>
      <c r="N136" s="143">
        <v>14774026562.37001</v>
      </c>
      <c r="O136" s="143">
        <v>23342121285.730015</v>
      </c>
      <c r="P136" s="143">
        <v>19337027124.500008</v>
      </c>
      <c r="Q136" s="143">
        <f t="shared" si="4"/>
        <v>186774494864.95999</v>
      </c>
      <c r="R136" s="10"/>
      <c r="S136" s="10"/>
      <c r="T136" s="10"/>
      <c r="U136" s="10"/>
      <c r="V136" s="10"/>
      <c r="W136" s="10"/>
      <c r="X136" s="10"/>
      <c r="Y136" s="10"/>
      <c r="Z136" s="10"/>
      <c r="AA136" s="10"/>
      <c r="AB136" s="10"/>
      <c r="AC136" s="10"/>
      <c r="AD136" s="10"/>
      <c r="AE136" s="10"/>
    </row>
    <row r="137" spans="2:31" x14ac:dyDescent="0.25">
      <c r="B137" s="158" t="s">
        <v>291</v>
      </c>
      <c r="C137" s="145">
        <v>142750329062</v>
      </c>
      <c r="D137" s="145">
        <v>144729259988.12991</v>
      </c>
      <c r="E137" s="145">
        <v>8350174336.6899977</v>
      </c>
      <c r="F137" s="145">
        <v>9624721520.9499912</v>
      </c>
      <c r="G137" s="145">
        <v>11884600456.079994</v>
      </c>
      <c r="H137" s="145">
        <v>11778939283.969995</v>
      </c>
      <c r="I137" s="145">
        <v>11199043316.839996</v>
      </c>
      <c r="J137" s="145">
        <v>12175376607.68</v>
      </c>
      <c r="K137" s="144">
        <v>10674830596.689995</v>
      </c>
      <c r="L137" s="144">
        <v>10077053148.570007</v>
      </c>
      <c r="M137" s="144">
        <v>11390078248.620018</v>
      </c>
      <c r="N137" s="144">
        <v>11377363835.240009</v>
      </c>
      <c r="O137" s="144">
        <v>19697910842.900013</v>
      </c>
      <c r="P137" s="144">
        <v>16274397226.970005</v>
      </c>
      <c r="Q137" s="144">
        <f t="shared" si="4"/>
        <v>144504489421.20001</v>
      </c>
      <c r="R137" s="10"/>
      <c r="S137" s="10"/>
      <c r="T137" s="10"/>
      <c r="U137" s="10"/>
      <c r="V137" s="10"/>
      <c r="W137" s="10"/>
      <c r="X137" s="10"/>
      <c r="Y137" s="10"/>
      <c r="Z137" s="10"/>
      <c r="AA137" s="10"/>
      <c r="AB137" s="10"/>
      <c r="AC137" s="10"/>
      <c r="AD137" s="10"/>
      <c r="AE137" s="10"/>
    </row>
    <row r="138" spans="2:31" x14ac:dyDescent="0.25">
      <c r="B138" s="158" t="s">
        <v>292</v>
      </c>
      <c r="C138" s="145">
        <v>385320084</v>
      </c>
      <c r="D138" s="145">
        <v>112840033.89999977</v>
      </c>
      <c r="E138" s="145">
        <v>0</v>
      </c>
      <c r="F138" s="145">
        <v>612805.07000000007</v>
      </c>
      <c r="G138" s="145">
        <v>390436.94999999995</v>
      </c>
      <c r="H138" s="145">
        <v>586613.3899999999</v>
      </c>
      <c r="I138" s="145">
        <v>224643.75</v>
      </c>
      <c r="J138" s="145">
        <v>343281.82999999996</v>
      </c>
      <c r="K138" s="144">
        <v>1797518.2899999996</v>
      </c>
      <c r="L138" s="144">
        <v>1373507.89</v>
      </c>
      <c r="M138" s="144">
        <v>781058.67999999993</v>
      </c>
      <c r="N138" s="144">
        <v>2486641.02</v>
      </c>
      <c r="O138" s="144">
        <v>1976579.07</v>
      </c>
      <c r="P138" s="144">
        <v>30685960.199999999</v>
      </c>
      <c r="Q138" s="144">
        <f t="shared" si="4"/>
        <v>41259046.140000001</v>
      </c>
      <c r="R138" s="10"/>
      <c r="S138" s="10"/>
      <c r="T138" s="10"/>
      <c r="U138" s="10"/>
      <c r="V138" s="10"/>
      <c r="W138" s="10"/>
      <c r="X138" s="10"/>
      <c r="Y138" s="10"/>
      <c r="Z138" s="10"/>
      <c r="AA138" s="10"/>
      <c r="AB138" s="10"/>
      <c r="AC138" s="10"/>
      <c r="AD138" s="10"/>
      <c r="AE138" s="10"/>
    </row>
    <row r="139" spans="2:31" x14ac:dyDescent="0.25">
      <c r="B139" s="158" t="s">
        <v>293</v>
      </c>
      <c r="C139" s="145">
        <v>408501104</v>
      </c>
      <c r="D139" s="145">
        <v>363474054.99999994</v>
      </c>
      <c r="E139" s="145">
        <v>15974799.799999997</v>
      </c>
      <c r="F139" s="145">
        <v>17389340.169999998</v>
      </c>
      <c r="G139" s="145">
        <v>20977463.770000007</v>
      </c>
      <c r="H139" s="145">
        <v>19728227.43</v>
      </c>
      <c r="I139" s="145">
        <v>23655873.27</v>
      </c>
      <c r="J139" s="145">
        <v>21571427.329999994</v>
      </c>
      <c r="K139" s="144">
        <v>22999681.66</v>
      </c>
      <c r="L139" s="144">
        <v>26945564.529999997</v>
      </c>
      <c r="M139" s="144">
        <v>26713094.350000005</v>
      </c>
      <c r="N139" s="144">
        <v>46868134.670000017</v>
      </c>
      <c r="O139" s="144">
        <v>61772438.129999988</v>
      </c>
      <c r="P139" s="144">
        <v>49519819.820000023</v>
      </c>
      <c r="Q139" s="144">
        <f t="shared" ref="Q139:Q202" si="5">SUM(E139:P139)</f>
        <v>354115864.93000007</v>
      </c>
      <c r="R139" s="10"/>
      <c r="S139" s="10"/>
      <c r="T139" s="10"/>
      <c r="U139" s="10"/>
      <c r="V139" s="10"/>
      <c r="W139" s="10"/>
      <c r="X139" s="10"/>
      <c r="Y139" s="10"/>
      <c r="Z139" s="10"/>
      <c r="AA139" s="10"/>
      <c r="AB139" s="10"/>
      <c r="AC139" s="10"/>
      <c r="AD139" s="10"/>
      <c r="AE139" s="10"/>
    </row>
    <row r="140" spans="2:31" x14ac:dyDescent="0.25">
      <c r="B140" s="158" t="s">
        <v>294</v>
      </c>
      <c r="C140" s="145">
        <v>13113236248</v>
      </c>
      <c r="D140" s="145">
        <v>13127982930.029999</v>
      </c>
      <c r="E140" s="145">
        <v>996709961.14999998</v>
      </c>
      <c r="F140" s="145">
        <v>994519719.42000008</v>
      </c>
      <c r="G140" s="145">
        <v>998445423.69999981</v>
      </c>
      <c r="H140" s="145">
        <v>997017014.3599999</v>
      </c>
      <c r="I140" s="145">
        <v>1000698385.6800001</v>
      </c>
      <c r="J140" s="145">
        <v>994090658.96999979</v>
      </c>
      <c r="K140" s="144">
        <v>991633634.98000014</v>
      </c>
      <c r="L140" s="144">
        <v>988319129.18999982</v>
      </c>
      <c r="M140" s="144">
        <v>993275341.16000009</v>
      </c>
      <c r="N140" s="144">
        <v>991385091.13999999</v>
      </c>
      <c r="O140" s="144">
        <v>2080466599.6199999</v>
      </c>
      <c r="P140" s="144">
        <v>1099051430.45</v>
      </c>
      <c r="Q140" s="144">
        <f t="shared" si="5"/>
        <v>13125612389.82</v>
      </c>
      <c r="R140" s="10"/>
      <c r="S140" s="10"/>
      <c r="T140" s="10"/>
      <c r="U140" s="10"/>
      <c r="V140" s="10"/>
      <c r="W140" s="10"/>
      <c r="X140" s="10"/>
      <c r="Y140" s="10"/>
      <c r="Z140" s="10"/>
      <c r="AA140" s="10"/>
      <c r="AB140" s="10"/>
      <c r="AC140" s="10"/>
      <c r="AD140" s="10"/>
      <c r="AE140" s="10"/>
    </row>
    <row r="141" spans="2:31" x14ac:dyDescent="0.25">
      <c r="B141" s="158" t="s">
        <v>295</v>
      </c>
      <c r="C141" s="145">
        <v>215545437</v>
      </c>
      <c r="D141" s="145">
        <v>200305847.99999997</v>
      </c>
      <c r="E141" s="145">
        <v>6857222.0700000003</v>
      </c>
      <c r="F141" s="145">
        <v>6808970.9400000004</v>
      </c>
      <c r="G141" s="145">
        <v>9803482.4699999988</v>
      </c>
      <c r="H141" s="145">
        <v>7057298.6700000009</v>
      </c>
      <c r="I141" s="145">
        <v>8370739.3200000003</v>
      </c>
      <c r="J141" s="145">
        <v>13646291.720000003</v>
      </c>
      <c r="K141" s="144">
        <v>48838920.899999984</v>
      </c>
      <c r="L141" s="144">
        <v>7475091.3000000007</v>
      </c>
      <c r="M141" s="144">
        <v>19919610.039999999</v>
      </c>
      <c r="N141" s="144">
        <v>13129588.240000002</v>
      </c>
      <c r="O141" s="144">
        <v>30471498.370000001</v>
      </c>
      <c r="P141" s="144">
        <v>27379136.339999996</v>
      </c>
      <c r="Q141" s="144">
        <f t="shared" si="5"/>
        <v>199757850.38</v>
      </c>
      <c r="R141" s="10"/>
      <c r="S141" s="10"/>
      <c r="T141" s="10"/>
      <c r="U141" s="10"/>
      <c r="V141" s="10"/>
      <c r="W141" s="10"/>
      <c r="X141" s="10"/>
      <c r="Y141" s="10"/>
      <c r="Z141" s="10"/>
      <c r="AA141" s="10"/>
      <c r="AB141" s="10"/>
      <c r="AC141" s="10"/>
      <c r="AD141" s="10"/>
      <c r="AE141" s="10"/>
    </row>
    <row r="142" spans="2:31" x14ac:dyDescent="0.25">
      <c r="B142" s="158" t="s">
        <v>296</v>
      </c>
      <c r="C142" s="145">
        <v>2403614449</v>
      </c>
      <c r="D142" s="145">
        <v>1650668802.9700003</v>
      </c>
      <c r="E142" s="145">
        <v>13536382.23</v>
      </c>
      <c r="F142" s="145">
        <v>45453335.95000001</v>
      </c>
      <c r="G142" s="145">
        <v>89563935.810000017</v>
      </c>
      <c r="H142" s="145">
        <v>142211537.38999999</v>
      </c>
      <c r="I142" s="145">
        <v>118183718.22999997</v>
      </c>
      <c r="J142" s="145">
        <v>111480086.37</v>
      </c>
      <c r="K142" s="144">
        <v>143923733.26999998</v>
      </c>
      <c r="L142" s="144">
        <v>205312094.18000001</v>
      </c>
      <c r="M142" s="144">
        <v>133596987.09</v>
      </c>
      <c r="N142" s="144">
        <v>206388234.45999998</v>
      </c>
      <c r="O142" s="144">
        <v>233168726.58000001</v>
      </c>
      <c r="P142" s="144">
        <v>145212829.75</v>
      </c>
      <c r="Q142" s="144">
        <f t="shared" si="5"/>
        <v>1588031601.3099999</v>
      </c>
      <c r="R142" s="10"/>
      <c r="S142" s="10"/>
      <c r="T142" s="10"/>
      <c r="U142" s="10"/>
      <c r="V142" s="10"/>
      <c r="W142" s="10"/>
      <c r="X142" s="10"/>
      <c r="Y142" s="10"/>
      <c r="Z142" s="10"/>
      <c r="AA142" s="10"/>
      <c r="AB142" s="10"/>
      <c r="AC142" s="10"/>
      <c r="AD142" s="10"/>
      <c r="AE142" s="10"/>
    </row>
    <row r="143" spans="2:31" x14ac:dyDescent="0.25">
      <c r="B143" s="158" t="s">
        <v>297</v>
      </c>
      <c r="C143" s="145">
        <v>2720569009</v>
      </c>
      <c r="D143" s="145">
        <v>1822009139.0500002</v>
      </c>
      <c r="E143" s="145">
        <v>45443239.61999999</v>
      </c>
      <c r="F143" s="145">
        <v>115025710.16</v>
      </c>
      <c r="G143" s="145">
        <v>149173590.74000001</v>
      </c>
      <c r="H143" s="145">
        <v>115603733.35999998</v>
      </c>
      <c r="I143" s="145">
        <v>92702145.390000001</v>
      </c>
      <c r="J143" s="145">
        <v>302676868.60999984</v>
      </c>
      <c r="K143" s="144">
        <v>130583550.72999997</v>
      </c>
      <c r="L143" s="144">
        <v>107386231.02000001</v>
      </c>
      <c r="M143" s="144">
        <v>110969116.43000001</v>
      </c>
      <c r="N143" s="144">
        <v>110586010.60000001</v>
      </c>
      <c r="O143" s="144">
        <v>247649139.44999996</v>
      </c>
      <c r="P143" s="144">
        <v>147350220.96999994</v>
      </c>
      <c r="Q143" s="144">
        <f t="shared" si="5"/>
        <v>1675149557.0799999</v>
      </c>
      <c r="R143" s="10"/>
      <c r="S143" s="10"/>
      <c r="T143" s="10"/>
      <c r="U143" s="10"/>
      <c r="V143" s="10"/>
      <c r="W143" s="10"/>
      <c r="X143" s="10"/>
      <c r="Y143" s="10"/>
      <c r="Z143" s="10"/>
      <c r="AA143" s="10"/>
      <c r="AB143" s="10"/>
      <c r="AC143" s="10"/>
      <c r="AD143" s="10"/>
      <c r="AE143" s="10"/>
    </row>
    <row r="144" spans="2:31" x14ac:dyDescent="0.25">
      <c r="B144" s="158" t="s">
        <v>298</v>
      </c>
      <c r="C144" s="145">
        <v>6686626554</v>
      </c>
      <c r="D144" s="145">
        <v>5575099248.1499968</v>
      </c>
      <c r="E144" s="145">
        <v>14294812.620000001</v>
      </c>
      <c r="F144" s="145">
        <v>298681410.81999999</v>
      </c>
      <c r="G144" s="145">
        <v>478335890.6299997</v>
      </c>
      <c r="H144" s="145">
        <v>269935910.96000004</v>
      </c>
      <c r="I144" s="145">
        <v>245433538.61999989</v>
      </c>
      <c r="J144" s="145">
        <v>275507096.88000005</v>
      </c>
      <c r="K144" s="144">
        <v>302339966.54999983</v>
      </c>
      <c r="L144" s="144">
        <v>459836363.55999994</v>
      </c>
      <c r="M144" s="144">
        <v>412036654.64999992</v>
      </c>
      <c r="N144" s="144">
        <v>695514955.92999995</v>
      </c>
      <c r="O144" s="144">
        <v>552431212.89999986</v>
      </c>
      <c r="P144" s="144">
        <v>950673952.40999949</v>
      </c>
      <c r="Q144" s="144">
        <f t="shared" si="5"/>
        <v>4955021766.5299988</v>
      </c>
      <c r="R144" s="10"/>
      <c r="S144" s="10"/>
      <c r="T144" s="10"/>
      <c r="U144" s="10"/>
      <c r="V144" s="10"/>
      <c r="W144" s="10"/>
      <c r="X144" s="10"/>
      <c r="Y144" s="10"/>
      <c r="Z144" s="10"/>
      <c r="AA144" s="10"/>
      <c r="AB144" s="10"/>
      <c r="AC144" s="10"/>
      <c r="AD144" s="10"/>
      <c r="AE144" s="10"/>
    </row>
    <row r="145" spans="2:31" x14ac:dyDescent="0.25">
      <c r="B145" s="158" t="s">
        <v>299</v>
      </c>
      <c r="C145" s="145">
        <v>25826458053</v>
      </c>
      <c r="D145" s="145">
        <v>20382760515.880001</v>
      </c>
      <c r="E145" s="145">
        <v>790664724.17000008</v>
      </c>
      <c r="F145" s="145">
        <v>1204289876.0500004</v>
      </c>
      <c r="G145" s="145">
        <v>3505643516.48</v>
      </c>
      <c r="H145" s="145">
        <v>1635391812.5100002</v>
      </c>
      <c r="I145" s="145">
        <v>1507950808.8900001</v>
      </c>
      <c r="J145" s="145">
        <v>1167943714.4600003</v>
      </c>
      <c r="K145" s="144">
        <v>1821795380.3900008</v>
      </c>
      <c r="L145" s="144">
        <v>2439416687.5299993</v>
      </c>
      <c r="M145" s="144">
        <v>3878625979.7199993</v>
      </c>
      <c r="N145" s="144">
        <v>1330304071.0700006</v>
      </c>
      <c r="O145" s="144">
        <v>436274248.71000016</v>
      </c>
      <c r="P145" s="144">
        <v>612756547.59000015</v>
      </c>
      <c r="Q145" s="144">
        <f t="shared" si="5"/>
        <v>20331057367.57</v>
      </c>
      <c r="R145" s="10"/>
      <c r="S145" s="10"/>
      <c r="T145" s="10"/>
      <c r="U145" s="10"/>
      <c r="V145" s="10"/>
      <c r="W145" s="10"/>
      <c r="X145" s="10"/>
      <c r="Y145" s="10"/>
      <c r="Z145" s="10"/>
      <c r="AA145" s="10"/>
      <c r="AB145" s="10"/>
      <c r="AC145" s="10"/>
      <c r="AD145" s="10"/>
      <c r="AE145" s="10"/>
    </row>
    <row r="146" spans="2:31" s="40" customFormat="1" ht="15" customHeight="1" x14ac:dyDescent="0.25">
      <c r="B146" s="40" t="s">
        <v>81</v>
      </c>
      <c r="C146" s="146">
        <f>C147</f>
        <v>107449061312</v>
      </c>
      <c r="D146" s="146">
        <v>146315946561.23993</v>
      </c>
      <c r="E146" s="143">
        <v>5578841705.8700008</v>
      </c>
      <c r="F146" s="143">
        <v>10824044413.390001</v>
      </c>
      <c r="G146" s="143">
        <v>11532024560.440002</v>
      </c>
      <c r="H146" s="143">
        <v>16117327668.790005</v>
      </c>
      <c r="I146" s="143">
        <v>10241494636.59</v>
      </c>
      <c r="J146" s="143">
        <v>10008926879.890001</v>
      </c>
      <c r="K146" s="143">
        <v>12983890630.530006</v>
      </c>
      <c r="L146" s="143">
        <v>11847762039.630011</v>
      </c>
      <c r="M146" s="143">
        <v>10936550535.020008</v>
      </c>
      <c r="N146" s="143">
        <v>10501801190.049999</v>
      </c>
      <c r="O146" s="143">
        <v>11475249335.769999</v>
      </c>
      <c r="P146" s="143">
        <v>23744128112.109978</v>
      </c>
      <c r="Q146" s="143">
        <f t="shared" si="5"/>
        <v>145792041708.07999</v>
      </c>
      <c r="R146" s="10"/>
      <c r="S146" s="10"/>
      <c r="T146" s="10"/>
      <c r="U146" s="10"/>
      <c r="V146" s="10"/>
      <c r="W146" s="10"/>
      <c r="X146" s="10"/>
      <c r="Y146" s="10"/>
      <c r="Z146" s="10"/>
      <c r="AA146" s="10"/>
      <c r="AB146" s="10"/>
      <c r="AC146" s="10"/>
      <c r="AD146" s="10"/>
      <c r="AE146" s="10"/>
    </row>
    <row r="147" spans="2:31" s="40" customFormat="1" ht="15" customHeight="1" x14ac:dyDescent="0.25">
      <c r="B147" s="159" t="s">
        <v>300</v>
      </c>
      <c r="C147" s="146">
        <v>107449061312</v>
      </c>
      <c r="D147" s="146">
        <v>146315946561.23993</v>
      </c>
      <c r="E147" s="146">
        <v>5578841705.8700008</v>
      </c>
      <c r="F147" s="146">
        <v>10824044413.390001</v>
      </c>
      <c r="G147" s="146">
        <v>11532024560.440002</v>
      </c>
      <c r="H147" s="146">
        <v>16117327668.790005</v>
      </c>
      <c r="I147" s="146">
        <v>10241494636.59</v>
      </c>
      <c r="J147" s="146">
        <v>10008926879.890001</v>
      </c>
      <c r="K147" s="143">
        <v>12983890630.530006</v>
      </c>
      <c r="L147" s="143">
        <v>11847762039.630011</v>
      </c>
      <c r="M147" s="143">
        <v>10936550535.020008</v>
      </c>
      <c r="N147" s="143">
        <v>10501801190.049999</v>
      </c>
      <c r="O147" s="143">
        <v>11475249335.769999</v>
      </c>
      <c r="P147" s="143">
        <v>23744128112.109978</v>
      </c>
      <c r="Q147" s="143">
        <f t="shared" si="5"/>
        <v>145792041708.07999</v>
      </c>
      <c r="R147" s="10"/>
      <c r="S147" s="10"/>
      <c r="T147" s="10"/>
      <c r="U147" s="10"/>
      <c r="V147" s="10"/>
      <c r="W147" s="10"/>
      <c r="X147" s="10"/>
      <c r="Y147" s="10"/>
      <c r="Z147" s="10"/>
      <c r="AA147" s="10"/>
      <c r="AB147" s="10"/>
      <c r="AC147" s="10"/>
      <c r="AD147" s="10"/>
      <c r="AE147" s="10"/>
    </row>
    <row r="148" spans="2:31" x14ac:dyDescent="0.25">
      <c r="B148" s="158" t="s">
        <v>301</v>
      </c>
      <c r="C148" s="145">
        <v>98936627573</v>
      </c>
      <c r="D148" s="145">
        <v>134959275620.33992</v>
      </c>
      <c r="E148" s="145">
        <v>5318212111.7700014</v>
      </c>
      <c r="F148" s="145">
        <v>10423208999.34</v>
      </c>
      <c r="G148" s="145">
        <v>11055806207.510004</v>
      </c>
      <c r="H148" s="145">
        <v>15273720373.290003</v>
      </c>
      <c r="I148" s="145">
        <v>9687372873.5099983</v>
      </c>
      <c r="J148" s="145">
        <v>9502265081.3600025</v>
      </c>
      <c r="K148" s="144">
        <v>12350667601.130007</v>
      </c>
      <c r="L148" s="144">
        <v>10677228713.200012</v>
      </c>
      <c r="M148" s="144">
        <v>9615175448.4200096</v>
      </c>
      <c r="N148" s="144">
        <v>9177233762.3699989</v>
      </c>
      <c r="O148" s="144">
        <v>9786161104.3500004</v>
      </c>
      <c r="P148" s="144">
        <v>21959624618.119976</v>
      </c>
      <c r="Q148" s="144">
        <f t="shared" si="5"/>
        <v>134826676894.37001</v>
      </c>
      <c r="R148" s="10"/>
      <c r="S148" s="10"/>
      <c r="T148" s="10"/>
      <c r="U148" s="10"/>
      <c r="V148" s="10"/>
      <c r="W148" s="10"/>
      <c r="X148" s="10"/>
      <c r="Y148" s="10"/>
      <c r="Z148" s="10"/>
      <c r="AA148" s="10"/>
      <c r="AB148" s="10"/>
      <c r="AC148" s="10"/>
      <c r="AD148" s="10"/>
      <c r="AE148" s="10"/>
    </row>
    <row r="149" spans="2:31" x14ac:dyDescent="0.25">
      <c r="B149" s="158" t="s">
        <v>302</v>
      </c>
      <c r="C149" s="145">
        <v>450499563</v>
      </c>
      <c r="D149" s="145">
        <v>231833858.62</v>
      </c>
      <c r="E149" s="145">
        <v>0</v>
      </c>
      <c r="F149" s="145">
        <v>0</v>
      </c>
      <c r="G149" s="145">
        <v>131280</v>
      </c>
      <c r="H149" s="145">
        <v>13785415.249999996</v>
      </c>
      <c r="I149" s="145">
        <v>17281160.290000003</v>
      </c>
      <c r="J149" s="145">
        <v>13818657.330000006</v>
      </c>
      <c r="K149" s="144">
        <v>12482498.819999998</v>
      </c>
      <c r="L149" s="144">
        <v>32971257.340000004</v>
      </c>
      <c r="M149" s="144">
        <v>34473768.350000009</v>
      </c>
      <c r="N149" s="144">
        <v>28136875.539999995</v>
      </c>
      <c r="O149" s="144">
        <v>26632412.509999994</v>
      </c>
      <c r="P149" s="144">
        <v>43799371.559999965</v>
      </c>
      <c r="Q149" s="144">
        <f t="shared" si="5"/>
        <v>223512696.98999998</v>
      </c>
      <c r="R149" s="10"/>
      <c r="S149" s="10"/>
      <c r="T149" s="10"/>
      <c r="U149" s="10"/>
      <c r="V149" s="10"/>
      <c r="W149" s="10"/>
      <c r="X149" s="10"/>
      <c r="Y149" s="10"/>
      <c r="Z149" s="10"/>
      <c r="AA149" s="10"/>
      <c r="AB149" s="10"/>
      <c r="AC149" s="10"/>
      <c r="AD149" s="10"/>
      <c r="AE149" s="10"/>
    </row>
    <row r="150" spans="2:31" x14ac:dyDescent="0.25">
      <c r="B150" s="158" t="s">
        <v>303</v>
      </c>
      <c r="C150" s="145">
        <v>294563406</v>
      </c>
      <c r="D150" s="145">
        <v>113507936.31999999</v>
      </c>
      <c r="E150" s="145">
        <v>0</v>
      </c>
      <c r="F150" s="145">
        <v>0</v>
      </c>
      <c r="G150" s="145">
        <v>0</v>
      </c>
      <c r="H150" s="145">
        <v>2186646.4699999997</v>
      </c>
      <c r="I150" s="145">
        <v>1121201.1599999999</v>
      </c>
      <c r="J150" s="145">
        <v>6678490.0800000001</v>
      </c>
      <c r="K150" s="144">
        <v>5183824.5999999996</v>
      </c>
      <c r="L150" s="144">
        <v>1976012.48</v>
      </c>
      <c r="M150" s="144">
        <v>1033996.1000000001</v>
      </c>
      <c r="N150" s="144">
        <v>9916739.8800000027</v>
      </c>
      <c r="O150" s="144">
        <v>397624.05</v>
      </c>
      <c r="P150" s="144">
        <v>6170989.6100000003</v>
      </c>
      <c r="Q150" s="144">
        <f t="shared" si="5"/>
        <v>34665524.430000007</v>
      </c>
      <c r="R150" s="10"/>
      <c r="S150" s="10"/>
      <c r="T150" s="10"/>
      <c r="U150" s="10"/>
      <c r="V150" s="10"/>
      <c r="W150" s="10"/>
      <c r="X150" s="10"/>
      <c r="Y150" s="10"/>
      <c r="Z150" s="10"/>
      <c r="AA150" s="10"/>
      <c r="AB150" s="10"/>
      <c r="AC150" s="10"/>
      <c r="AD150" s="10"/>
      <c r="AE150" s="10"/>
    </row>
    <row r="151" spans="2:31" x14ac:dyDescent="0.25">
      <c r="B151" s="158" t="s">
        <v>304</v>
      </c>
      <c r="C151" s="145">
        <v>2052521573</v>
      </c>
      <c r="D151" s="145">
        <v>1328279697.5600002</v>
      </c>
      <c r="E151" s="145">
        <v>1350063</v>
      </c>
      <c r="F151" s="145">
        <v>6451926.4500000002</v>
      </c>
      <c r="G151" s="145">
        <v>5415128.9800000004</v>
      </c>
      <c r="H151" s="145">
        <v>4316572.54</v>
      </c>
      <c r="I151" s="145">
        <v>33287229.610000003</v>
      </c>
      <c r="J151" s="145">
        <v>24604169.379999999</v>
      </c>
      <c r="K151" s="144">
        <v>5456968.4699999997</v>
      </c>
      <c r="L151" s="144">
        <v>11467231.83</v>
      </c>
      <c r="M151" s="144">
        <v>44432219.260000005</v>
      </c>
      <c r="N151" s="144">
        <v>6763151.7899999991</v>
      </c>
      <c r="O151" s="144">
        <v>642897072.1400001</v>
      </c>
      <c r="P151" s="144">
        <v>297312464.53000015</v>
      </c>
      <c r="Q151" s="144">
        <f t="shared" si="5"/>
        <v>1083754197.9800003</v>
      </c>
      <c r="R151" s="10"/>
      <c r="S151" s="10"/>
      <c r="T151" s="10"/>
      <c r="U151" s="10"/>
      <c r="V151" s="10"/>
      <c r="W151" s="10"/>
      <c r="X151" s="10"/>
      <c r="Y151" s="10"/>
      <c r="Z151" s="10"/>
      <c r="AA151" s="10"/>
      <c r="AB151" s="10"/>
      <c r="AC151" s="10"/>
      <c r="AD151" s="10"/>
      <c r="AE151" s="10"/>
    </row>
    <row r="152" spans="2:31" x14ac:dyDescent="0.25">
      <c r="B152" s="158" t="s">
        <v>305</v>
      </c>
      <c r="C152" s="145">
        <v>452348048</v>
      </c>
      <c r="D152" s="145">
        <v>333923076.82999992</v>
      </c>
      <c r="E152" s="145">
        <v>6879850.8200000012</v>
      </c>
      <c r="F152" s="145">
        <v>6831470.0200000005</v>
      </c>
      <c r="G152" s="145">
        <v>16410926.309999999</v>
      </c>
      <c r="H152" s="145">
        <v>13125532.530000001</v>
      </c>
      <c r="I152" s="145">
        <v>25136387.590000004</v>
      </c>
      <c r="J152" s="145">
        <v>10611735.310000002</v>
      </c>
      <c r="K152" s="144">
        <v>13527387.210000005</v>
      </c>
      <c r="L152" s="144">
        <v>15404971.889999999</v>
      </c>
      <c r="M152" s="144">
        <v>16560902.209999999</v>
      </c>
      <c r="N152" s="144">
        <v>21915972.399999999</v>
      </c>
      <c r="O152" s="144">
        <v>16141036.929999998</v>
      </c>
      <c r="P152" s="144">
        <v>151765883.58000004</v>
      </c>
      <c r="Q152" s="144">
        <f t="shared" si="5"/>
        <v>314312056.80000007</v>
      </c>
      <c r="R152" s="10"/>
      <c r="S152" s="10"/>
      <c r="T152" s="10"/>
      <c r="U152" s="10"/>
      <c r="V152" s="10"/>
      <c r="W152" s="10"/>
      <c r="X152" s="10"/>
      <c r="Y152" s="10"/>
      <c r="Z152" s="10"/>
      <c r="AA152" s="10"/>
      <c r="AB152" s="10"/>
      <c r="AC152" s="10"/>
      <c r="AD152" s="10"/>
      <c r="AE152" s="10"/>
    </row>
    <row r="153" spans="2:31" x14ac:dyDescent="0.25">
      <c r="B153" s="158" t="s">
        <v>306</v>
      </c>
      <c r="C153" s="145">
        <v>4156294851</v>
      </c>
      <c r="D153" s="145">
        <v>8407681064.3800011</v>
      </c>
      <c r="E153" s="145">
        <v>186595893.66</v>
      </c>
      <c r="F153" s="145">
        <v>385315694.67999995</v>
      </c>
      <c r="G153" s="145">
        <v>451954736.79999989</v>
      </c>
      <c r="H153" s="145">
        <v>600622320.36000001</v>
      </c>
      <c r="I153" s="145">
        <v>336601067.62</v>
      </c>
      <c r="J153" s="145">
        <v>443066081.01000005</v>
      </c>
      <c r="K153" s="144">
        <v>594703702.77000046</v>
      </c>
      <c r="L153" s="144">
        <v>1084078028.7500002</v>
      </c>
      <c r="M153" s="144">
        <v>1205323795.1299996</v>
      </c>
      <c r="N153" s="144">
        <v>1254453587.9899998</v>
      </c>
      <c r="O153" s="144">
        <v>952696777.66999996</v>
      </c>
      <c r="P153" s="144">
        <v>875274321.00999975</v>
      </c>
      <c r="Q153" s="144">
        <f t="shared" si="5"/>
        <v>8370686007.4500008</v>
      </c>
      <c r="R153" s="10"/>
      <c r="S153" s="10"/>
      <c r="T153" s="10"/>
      <c r="U153" s="10"/>
      <c r="V153" s="10"/>
      <c r="W153" s="10"/>
      <c r="X153" s="10"/>
      <c r="Y153" s="10"/>
      <c r="Z153" s="10"/>
      <c r="AA153" s="10"/>
      <c r="AB153" s="10"/>
      <c r="AC153" s="10"/>
      <c r="AD153" s="10"/>
      <c r="AE153" s="10"/>
    </row>
    <row r="154" spans="2:31" x14ac:dyDescent="0.25">
      <c r="B154" s="158" t="s">
        <v>307</v>
      </c>
      <c r="C154" s="145">
        <v>14729477</v>
      </c>
      <c r="D154" s="145">
        <v>6829405</v>
      </c>
      <c r="E154" s="145">
        <v>623443.61999999988</v>
      </c>
      <c r="F154" s="145">
        <v>641473.73</v>
      </c>
      <c r="G154" s="145">
        <v>651428.87</v>
      </c>
      <c r="H154" s="145">
        <v>470428.9</v>
      </c>
      <c r="I154" s="145">
        <v>470247.43</v>
      </c>
      <c r="J154" s="145">
        <v>471385.16000000003</v>
      </c>
      <c r="K154" s="144">
        <v>427067.67000000004</v>
      </c>
      <c r="L154" s="144">
        <v>426888.45999999996</v>
      </c>
      <c r="M154" s="144">
        <v>221299.84</v>
      </c>
      <c r="N154" s="144">
        <v>1783961.34</v>
      </c>
      <c r="O154" s="144">
        <v>113273.89</v>
      </c>
      <c r="P154" s="144">
        <v>434753.54000000004</v>
      </c>
      <c r="Q154" s="144">
        <f t="shared" si="5"/>
        <v>6735652.4499999993</v>
      </c>
      <c r="R154" s="10"/>
      <c r="S154" s="10"/>
      <c r="T154" s="10"/>
      <c r="U154" s="10"/>
      <c r="V154" s="10"/>
      <c r="W154" s="10"/>
      <c r="X154" s="10"/>
      <c r="Y154" s="10"/>
      <c r="Z154" s="10"/>
      <c r="AA154" s="10"/>
      <c r="AB154" s="10"/>
      <c r="AC154" s="10"/>
      <c r="AD154" s="10"/>
      <c r="AE154" s="10"/>
    </row>
    <row r="155" spans="2:31" x14ac:dyDescent="0.25">
      <c r="B155" s="158" t="s">
        <v>308</v>
      </c>
      <c r="C155" s="145">
        <v>1091476821</v>
      </c>
      <c r="D155" s="145">
        <v>934615902.19000006</v>
      </c>
      <c r="E155" s="145">
        <v>65180342.999999993</v>
      </c>
      <c r="F155" s="145">
        <v>1594849.17</v>
      </c>
      <c r="G155" s="145">
        <v>1654851.97</v>
      </c>
      <c r="H155" s="145">
        <v>209100379.45000002</v>
      </c>
      <c r="I155" s="145">
        <v>140224469.38</v>
      </c>
      <c r="J155" s="145">
        <v>7411280.2600000007</v>
      </c>
      <c r="K155" s="144">
        <v>1441579.8599999999</v>
      </c>
      <c r="L155" s="144">
        <v>24208935.68</v>
      </c>
      <c r="M155" s="144">
        <v>19329105.710000001</v>
      </c>
      <c r="N155" s="144">
        <v>1597138.7400000002</v>
      </c>
      <c r="O155" s="144">
        <v>50210034.229999997</v>
      </c>
      <c r="P155" s="144">
        <v>409745710.16000003</v>
      </c>
      <c r="Q155" s="144">
        <f t="shared" si="5"/>
        <v>931698677.61000013</v>
      </c>
      <c r="R155" s="10"/>
      <c r="S155" s="10"/>
      <c r="T155" s="10"/>
      <c r="U155" s="10"/>
      <c r="V155" s="10"/>
      <c r="W155" s="10"/>
      <c r="X155" s="10"/>
      <c r="Y155" s="10"/>
      <c r="Z155" s="10"/>
      <c r="AA155" s="10"/>
      <c r="AB155" s="10"/>
      <c r="AC155" s="10"/>
      <c r="AD155" s="10"/>
      <c r="AE155" s="10"/>
    </row>
    <row r="156" spans="2:31" s="40" customFormat="1" ht="15" customHeight="1" x14ac:dyDescent="0.25">
      <c r="B156" s="40" t="s">
        <v>163</v>
      </c>
      <c r="C156" s="146">
        <f>C157</f>
        <v>2833726697</v>
      </c>
      <c r="D156" s="146">
        <v>3072341076.2600007</v>
      </c>
      <c r="E156" s="143">
        <v>82066597.539999992</v>
      </c>
      <c r="F156" s="143">
        <v>160994148.88000005</v>
      </c>
      <c r="G156" s="143">
        <v>145391189.48999998</v>
      </c>
      <c r="H156" s="143">
        <v>162991906.84000009</v>
      </c>
      <c r="I156" s="143">
        <v>217020649.10999995</v>
      </c>
      <c r="J156" s="143">
        <v>184572176.88999996</v>
      </c>
      <c r="K156" s="143">
        <v>200700005.23000005</v>
      </c>
      <c r="L156" s="143">
        <v>346857482.2700001</v>
      </c>
      <c r="M156" s="143">
        <v>232820070.74000013</v>
      </c>
      <c r="N156" s="143">
        <v>194305614.92000002</v>
      </c>
      <c r="O156" s="143">
        <v>352794056.50999999</v>
      </c>
      <c r="P156" s="143">
        <v>761098040.0399996</v>
      </c>
      <c r="Q156" s="143">
        <f t="shared" si="5"/>
        <v>3041611938.4600005</v>
      </c>
      <c r="R156" s="10"/>
      <c r="S156" s="10"/>
      <c r="T156" s="10"/>
      <c r="U156" s="10"/>
      <c r="V156" s="10"/>
      <c r="W156" s="10"/>
      <c r="X156" s="10"/>
      <c r="Y156" s="10"/>
      <c r="Z156" s="10"/>
      <c r="AA156" s="10"/>
      <c r="AB156" s="10"/>
      <c r="AC156" s="10"/>
      <c r="AD156" s="10"/>
      <c r="AE156" s="10"/>
    </row>
    <row r="157" spans="2:31" s="40" customFormat="1" ht="15" customHeight="1" x14ac:dyDescent="0.25">
      <c r="B157" s="159" t="s">
        <v>309</v>
      </c>
      <c r="C157" s="146">
        <v>2833726697</v>
      </c>
      <c r="D157" s="146">
        <v>3072341076.2600007</v>
      </c>
      <c r="E157" s="146">
        <v>82066597.539999992</v>
      </c>
      <c r="F157" s="146">
        <v>160994148.88000005</v>
      </c>
      <c r="G157" s="146">
        <v>145391189.48999998</v>
      </c>
      <c r="H157" s="146">
        <v>162991906.84000009</v>
      </c>
      <c r="I157" s="146">
        <v>217020649.10999995</v>
      </c>
      <c r="J157" s="146">
        <v>184572176.88999996</v>
      </c>
      <c r="K157" s="143">
        <v>200700005.23000005</v>
      </c>
      <c r="L157" s="143">
        <v>346857482.2700001</v>
      </c>
      <c r="M157" s="143">
        <v>232820070.74000013</v>
      </c>
      <c r="N157" s="143">
        <v>194305614.92000002</v>
      </c>
      <c r="O157" s="143">
        <v>352794056.50999999</v>
      </c>
      <c r="P157" s="143">
        <v>761098040.0399996</v>
      </c>
      <c r="Q157" s="143">
        <f t="shared" si="5"/>
        <v>3041611938.4600005</v>
      </c>
      <c r="R157" s="10"/>
      <c r="S157" s="10"/>
      <c r="T157" s="10"/>
      <c r="U157" s="10"/>
      <c r="V157" s="10"/>
      <c r="W157" s="10"/>
      <c r="X157" s="10"/>
      <c r="Y157" s="10"/>
      <c r="Z157" s="10"/>
      <c r="AA157" s="10"/>
      <c r="AB157" s="10"/>
      <c r="AC157" s="10"/>
      <c r="AD157" s="10"/>
      <c r="AE157" s="10"/>
    </row>
    <row r="158" spans="2:31" x14ac:dyDescent="0.25">
      <c r="B158" s="158" t="s">
        <v>310</v>
      </c>
      <c r="C158" s="145">
        <v>2833726697</v>
      </c>
      <c r="D158" s="145">
        <v>3072341076.2600007</v>
      </c>
      <c r="E158" s="145">
        <v>82066597.539999992</v>
      </c>
      <c r="F158" s="145">
        <v>160994148.88000005</v>
      </c>
      <c r="G158" s="145">
        <v>145391189.48999998</v>
      </c>
      <c r="H158" s="145">
        <v>162991906.84000009</v>
      </c>
      <c r="I158" s="145">
        <v>217020649.10999995</v>
      </c>
      <c r="J158" s="145">
        <v>184572176.88999996</v>
      </c>
      <c r="K158" s="144">
        <v>200700005.23000005</v>
      </c>
      <c r="L158" s="144">
        <v>346857482.2700001</v>
      </c>
      <c r="M158" s="144">
        <v>232820070.74000013</v>
      </c>
      <c r="N158" s="144">
        <v>194305614.92000002</v>
      </c>
      <c r="O158" s="144">
        <v>352794056.50999999</v>
      </c>
      <c r="P158" s="144">
        <v>761098040.0399996</v>
      </c>
      <c r="Q158" s="144">
        <f t="shared" si="5"/>
        <v>3041611938.4600005</v>
      </c>
      <c r="R158" s="10"/>
      <c r="S158" s="10"/>
      <c r="T158" s="10"/>
      <c r="U158" s="10"/>
      <c r="V158" s="10"/>
      <c r="W158" s="10"/>
      <c r="X158" s="10"/>
      <c r="Y158" s="10"/>
      <c r="Z158" s="10"/>
      <c r="AA158" s="10"/>
      <c r="AB158" s="10"/>
      <c r="AC158" s="10"/>
      <c r="AD158" s="10"/>
      <c r="AE158" s="10"/>
    </row>
    <row r="159" spans="2:31" s="40" customFormat="1" ht="15" customHeight="1" x14ac:dyDescent="0.25">
      <c r="B159" s="40" t="s">
        <v>83</v>
      </c>
      <c r="C159" s="146">
        <f>C160</f>
        <v>2031641613</v>
      </c>
      <c r="D159" s="146">
        <v>1943004027.4599991</v>
      </c>
      <c r="E159" s="143">
        <v>115345308.37000002</v>
      </c>
      <c r="F159" s="143">
        <v>123909293.62999997</v>
      </c>
      <c r="G159" s="143">
        <v>146708423.38000008</v>
      </c>
      <c r="H159" s="143">
        <v>134913754.24000001</v>
      </c>
      <c r="I159" s="143">
        <v>140796242.22</v>
      </c>
      <c r="J159" s="143">
        <v>128023730.56999995</v>
      </c>
      <c r="K159" s="143">
        <v>208564655.01000002</v>
      </c>
      <c r="L159" s="143">
        <v>128628423.85000004</v>
      </c>
      <c r="M159" s="143">
        <v>142169878.13</v>
      </c>
      <c r="N159" s="143">
        <v>118811021.10999998</v>
      </c>
      <c r="O159" s="143">
        <v>177410899.41999993</v>
      </c>
      <c r="P159" s="143">
        <v>308791946.58999991</v>
      </c>
      <c r="Q159" s="143">
        <f t="shared" si="5"/>
        <v>1874073576.5199997</v>
      </c>
      <c r="R159" s="10"/>
      <c r="S159" s="10"/>
      <c r="T159" s="10"/>
      <c r="U159" s="10"/>
      <c r="V159" s="10"/>
      <c r="W159" s="10"/>
      <c r="X159" s="10"/>
      <c r="Y159" s="10"/>
      <c r="Z159" s="10"/>
      <c r="AA159" s="10"/>
      <c r="AB159" s="10"/>
      <c r="AC159" s="10"/>
      <c r="AD159" s="10"/>
      <c r="AE159" s="10"/>
    </row>
    <row r="160" spans="2:31" s="40" customFormat="1" ht="15" customHeight="1" x14ac:dyDescent="0.25">
      <c r="B160" s="159" t="s">
        <v>311</v>
      </c>
      <c r="C160" s="146">
        <v>2031641613</v>
      </c>
      <c r="D160" s="146">
        <v>1943004027.4599991</v>
      </c>
      <c r="E160" s="146">
        <v>115345308.37000002</v>
      </c>
      <c r="F160" s="146">
        <v>123909293.62999997</v>
      </c>
      <c r="G160" s="146">
        <v>146708423.38000008</v>
      </c>
      <c r="H160" s="146">
        <v>134913754.24000001</v>
      </c>
      <c r="I160" s="146">
        <v>140796242.22</v>
      </c>
      <c r="J160" s="146">
        <v>128023730.56999995</v>
      </c>
      <c r="K160" s="143">
        <v>208564655.01000002</v>
      </c>
      <c r="L160" s="143">
        <v>128628423.85000004</v>
      </c>
      <c r="M160" s="143">
        <v>142169878.13</v>
      </c>
      <c r="N160" s="143">
        <v>118811021.10999998</v>
      </c>
      <c r="O160" s="143">
        <v>177410899.41999993</v>
      </c>
      <c r="P160" s="143">
        <v>308791946.58999991</v>
      </c>
      <c r="Q160" s="143">
        <f t="shared" si="5"/>
        <v>1874073576.5199997</v>
      </c>
      <c r="R160" s="10"/>
      <c r="S160" s="10"/>
      <c r="T160" s="10"/>
      <c r="U160" s="10"/>
      <c r="V160" s="10"/>
      <c r="W160" s="10"/>
      <c r="X160" s="10"/>
      <c r="Y160" s="10"/>
      <c r="Z160" s="10"/>
      <c r="AA160" s="10"/>
      <c r="AB160" s="10"/>
      <c r="AC160" s="10"/>
      <c r="AD160" s="10"/>
      <c r="AE160" s="10"/>
    </row>
    <row r="161" spans="2:31" x14ac:dyDescent="0.25">
      <c r="B161" s="158" t="s">
        <v>312</v>
      </c>
      <c r="C161" s="145">
        <v>2031641613</v>
      </c>
      <c r="D161" s="145">
        <v>1943004027.4599991</v>
      </c>
      <c r="E161" s="145">
        <v>115345308.37000002</v>
      </c>
      <c r="F161" s="145">
        <v>123909293.62999997</v>
      </c>
      <c r="G161" s="145">
        <v>146708423.38000008</v>
      </c>
      <c r="H161" s="145">
        <v>134913754.24000001</v>
      </c>
      <c r="I161" s="145">
        <v>140796242.22</v>
      </c>
      <c r="J161" s="145">
        <v>128023730.56999995</v>
      </c>
      <c r="K161" s="144">
        <v>208564655.01000002</v>
      </c>
      <c r="L161" s="144">
        <v>128628423.85000004</v>
      </c>
      <c r="M161" s="144">
        <v>142169878.13</v>
      </c>
      <c r="N161" s="144">
        <v>118811021.10999998</v>
      </c>
      <c r="O161" s="144">
        <v>177410899.41999993</v>
      </c>
      <c r="P161" s="144">
        <v>308791946.58999991</v>
      </c>
      <c r="Q161" s="144">
        <f t="shared" si="5"/>
        <v>1874073576.5199997</v>
      </c>
      <c r="R161" s="10"/>
      <c r="S161" s="10"/>
      <c r="T161" s="10"/>
      <c r="U161" s="10"/>
      <c r="V161" s="10"/>
      <c r="W161" s="10"/>
      <c r="X161" s="10"/>
      <c r="Y161" s="10"/>
      <c r="Z161" s="10"/>
      <c r="AA161" s="10"/>
      <c r="AB161" s="10"/>
      <c r="AC161" s="10"/>
      <c r="AD161" s="10"/>
      <c r="AE161" s="10"/>
    </row>
    <row r="162" spans="2:31" s="40" customFormat="1" ht="15" customHeight="1" x14ac:dyDescent="0.25">
      <c r="B162" s="40" t="s">
        <v>84</v>
      </c>
      <c r="C162" s="146">
        <f>C163</f>
        <v>13835081458</v>
      </c>
      <c r="D162" s="146">
        <v>17215807933.360001</v>
      </c>
      <c r="E162" s="143">
        <v>668561805.88000011</v>
      </c>
      <c r="F162" s="143">
        <v>909221064.80999994</v>
      </c>
      <c r="G162" s="143">
        <v>1164341437.3299999</v>
      </c>
      <c r="H162" s="143">
        <v>1171024324.4500003</v>
      </c>
      <c r="I162" s="143">
        <v>1121446785.0900006</v>
      </c>
      <c r="J162" s="143">
        <v>1165606291.2000003</v>
      </c>
      <c r="K162" s="143">
        <v>916187908.6200006</v>
      </c>
      <c r="L162" s="143">
        <v>1843347084.4400005</v>
      </c>
      <c r="M162" s="143">
        <v>1056498783.5199999</v>
      </c>
      <c r="N162" s="143">
        <v>1570252948.7399998</v>
      </c>
      <c r="O162" s="143">
        <v>3231316525.9100008</v>
      </c>
      <c r="P162" s="143">
        <v>2100416141.8899999</v>
      </c>
      <c r="Q162" s="143">
        <f t="shared" si="5"/>
        <v>16918221101.880005</v>
      </c>
      <c r="R162" s="10"/>
      <c r="S162" s="10"/>
      <c r="T162" s="10"/>
      <c r="U162" s="10"/>
      <c r="V162" s="10"/>
      <c r="W162" s="10"/>
      <c r="X162" s="10"/>
      <c r="Y162" s="10"/>
      <c r="Z162" s="10"/>
      <c r="AA162" s="10"/>
      <c r="AB162" s="10"/>
      <c r="AC162" s="10"/>
      <c r="AD162" s="10"/>
      <c r="AE162" s="10"/>
    </row>
    <row r="163" spans="2:31" s="40" customFormat="1" ht="15" customHeight="1" x14ac:dyDescent="0.25">
      <c r="B163" s="159" t="s">
        <v>313</v>
      </c>
      <c r="C163" s="146">
        <v>13835081458</v>
      </c>
      <c r="D163" s="146">
        <v>17215807933.360001</v>
      </c>
      <c r="E163" s="146">
        <v>668561805.88000011</v>
      </c>
      <c r="F163" s="146">
        <v>909221064.80999994</v>
      </c>
      <c r="G163" s="146">
        <v>1164341437.3299999</v>
      </c>
      <c r="H163" s="146">
        <v>1171024324.4500003</v>
      </c>
      <c r="I163" s="146">
        <v>1121446785.0900006</v>
      </c>
      <c r="J163" s="146">
        <v>1165606291.2000003</v>
      </c>
      <c r="K163" s="143">
        <v>916187908.6200006</v>
      </c>
      <c r="L163" s="143">
        <v>1843347084.4400005</v>
      </c>
      <c r="M163" s="143">
        <v>1056498783.5199999</v>
      </c>
      <c r="N163" s="143">
        <v>1570252948.7399998</v>
      </c>
      <c r="O163" s="143">
        <v>3231316525.9100008</v>
      </c>
      <c r="P163" s="143">
        <v>2100416141.8899999</v>
      </c>
      <c r="Q163" s="143">
        <f t="shared" si="5"/>
        <v>16918221101.880005</v>
      </c>
      <c r="R163" s="10"/>
      <c r="S163" s="10"/>
      <c r="T163" s="10"/>
      <c r="U163" s="10"/>
      <c r="V163" s="10"/>
      <c r="W163" s="10"/>
      <c r="X163" s="10"/>
      <c r="Y163" s="10"/>
      <c r="Z163" s="10"/>
      <c r="AA163" s="10"/>
      <c r="AB163" s="10"/>
      <c r="AC163" s="10"/>
      <c r="AD163" s="10"/>
      <c r="AE163" s="10"/>
    </row>
    <row r="164" spans="2:31" x14ac:dyDescent="0.25">
      <c r="B164" s="158" t="s">
        <v>314</v>
      </c>
      <c r="C164" s="145">
        <v>13181702698</v>
      </c>
      <c r="D164" s="145">
        <v>16581499781.6</v>
      </c>
      <c r="E164" s="145">
        <v>634702677.94000006</v>
      </c>
      <c r="F164" s="145">
        <v>871459063.63</v>
      </c>
      <c r="G164" s="145">
        <v>1123246886.7399998</v>
      </c>
      <c r="H164" s="145">
        <v>1129525405.7000003</v>
      </c>
      <c r="I164" s="145">
        <v>1078975821.1600006</v>
      </c>
      <c r="J164" s="145">
        <v>1129199357.9700003</v>
      </c>
      <c r="K164" s="144">
        <v>876006340.89000058</v>
      </c>
      <c r="L164" s="144">
        <v>1795597324.2600005</v>
      </c>
      <c r="M164" s="144">
        <v>1008905741.8</v>
      </c>
      <c r="N164" s="144">
        <v>1518286543.4999998</v>
      </c>
      <c r="O164" s="144">
        <v>3151639609.2800012</v>
      </c>
      <c r="P164" s="144">
        <v>2004941431.8699999</v>
      </c>
      <c r="Q164" s="144">
        <f t="shared" si="5"/>
        <v>16322486204.740002</v>
      </c>
      <c r="R164" s="10"/>
      <c r="S164" s="10"/>
      <c r="T164" s="10"/>
      <c r="U164" s="10"/>
      <c r="V164" s="10"/>
      <c r="W164" s="10"/>
      <c r="X164" s="10"/>
      <c r="Y164" s="10"/>
      <c r="Z164" s="10"/>
      <c r="AA164" s="10"/>
      <c r="AB164" s="10"/>
      <c r="AC164" s="10"/>
      <c r="AD164" s="10"/>
      <c r="AE164" s="10"/>
    </row>
    <row r="165" spans="2:31" x14ac:dyDescent="0.25">
      <c r="B165" s="158" t="s">
        <v>315</v>
      </c>
      <c r="C165" s="145">
        <v>627298702</v>
      </c>
      <c r="D165" s="145">
        <v>612062974.64999998</v>
      </c>
      <c r="E165" s="145">
        <v>33013217.689999998</v>
      </c>
      <c r="F165" s="145">
        <v>36969049.020000003</v>
      </c>
      <c r="G165" s="145">
        <v>40131342.640000001</v>
      </c>
      <c r="H165" s="145">
        <v>40462910.850000024</v>
      </c>
      <c r="I165" s="145">
        <v>41642793.270000011</v>
      </c>
      <c r="J165" s="145">
        <v>35623900.450000003</v>
      </c>
      <c r="K165" s="144">
        <v>38658639.150000006</v>
      </c>
      <c r="L165" s="144">
        <v>46018196.970000036</v>
      </c>
      <c r="M165" s="144">
        <v>46427104.920000009</v>
      </c>
      <c r="N165" s="144">
        <v>50767288.770000003</v>
      </c>
      <c r="O165" s="144">
        <v>77921285.429999977</v>
      </c>
      <c r="P165" s="144">
        <v>93836679.080000043</v>
      </c>
      <c r="Q165" s="144">
        <f t="shared" si="5"/>
        <v>581472408.24000013</v>
      </c>
      <c r="R165" s="10"/>
      <c r="S165" s="10"/>
      <c r="T165" s="10"/>
      <c r="U165" s="10"/>
      <c r="V165" s="10"/>
      <c r="W165" s="10"/>
      <c r="X165" s="10"/>
      <c r="Y165" s="10"/>
      <c r="Z165" s="10"/>
      <c r="AA165" s="10"/>
      <c r="AB165" s="10"/>
      <c r="AC165" s="10"/>
      <c r="AD165" s="10"/>
      <c r="AE165" s="10"/>
    </row>
    <row r="166" spans="2:31" x14ac:dyDescent="0.25">
      <c r="B166" s="158" t="s">
        <v>316</v>
      </c>
      <c r="C166" s="145">
        <v>26080058</v>
      </c>
      <c r="D166" s="145">
        <v>22245177.109999999</v>
      </c>
      <c r="E166" s="145">
        <v>845910.24999999988</v>
      </c>
      <c r="F166" s="145">
        <v>792952.16</v>
      </c>
      <c r="G166" s="145">
        <v>963207.95000000019</v>
      </c>
      <c r="H166" s="145">
        <v>1036007.9</v>
      </c>
      <c r="I166" s="145">
        <v>828170.65999999992</v>
      </c>
      <c r="J166" s="145">
        <v>783032.78</v>
      </c>
      <c r="K166" s="144">
        <v>1522928.58</v>
      </c>
      <c r="L166" s="144">
        <v>1731563.21</v>
      </c>
      <c r="M166" s="144">
        <v>1165936.8</v>
      </c>
      <c r="N166" s="144">
        <v>1199116.47</v>
      </c>
      <c r="O166" s="144">
        <v>1755631.2</v>
      </c>
      <c r="P166" s="144">
        <v>1638030.9399999997</v>
      </c>
      <c r="Q166" s="144">
        <f t="shared" si="5"/>
        <v>14262488.9</v>
      </c>
      <c r="R166" s="10"/>
      <c r="S166" s="10"/>
      <c r="T166" s="10"/>
      <c r="U166" s="10"/>
      <c r="V166" s="10"/>
      <c r="W166" s="10"/>
      <c r="X166" s="10"/>
      <c r="Y166" s="10"/>
      <c r="Z166" s="10"/>
      <c r="AA166" s="10"/>
      <c r="AB166" s="10"/>
      <c r="AC166" s="10"/>
      <c r="AD166" s="10"/>
      <c r="AE166" s="10"/>
    </row>
    <row r="167" spans="2:31" s="40" customFormat="1" ht="15" customHeight="1" x14ac:dyDescent="0.25">
      <c r="B167" s="40" t="s">
        <v>317</v>
      </c>
      <c r="C167" s="146">
        <f>C168</f>
        <v>48788599383</v>
      </c>
      <c r="D167" s="146">
        <v>45966356246.199997</v>
      </c>
      <c r="E167" s="143">
        <v>563274776.93000007</v>
      </c>
      <c r="F167" s="143">
        <v>1911387824.1300001</v>
      </c>
      <c r="G167" s="143">
        <v>1840303872.1999998</v>
      </c>
      <c r="H167" s="143">
        <v>2151131069.3000007</v>
      </c>
      <c r="I167" s="143">
        <v>1755208484.47</v>
      </c>
      <c r="J167" s="143">
        <v>3230602945.77</v>
      </c>
      <c r="K167" s="143">
        <v>2605688168.2200003</v>
      </c>
      <c r="L167" s="143">
        <v>2914536123.9700003</v>
      </c>
      <c r="M167" s="143">
        <v>4747311280.0899982</v>
      </c>
      <c r="N167" s="143">
        <v>3781671687.5899992</v>
      </c>
      <c r="O167" s="143">
        <v>3785079968.7599993</v>
      </c>
      <c r="P167" s="143">
        <v>16457175822.63999</v>
      </c>
      <c r="Q167" s="143">
        <f t="shared" si="5"/>
        <v>45743372024.069992</v>
      </c>
      <c r="R167" s="10"/>
      <c r="S167" s="10"/>
      <c r="T167" s="10"/>
      <c r="U167" s="10"/>
      <c r="V167" s="10"/>
      <c r="W167" s="10"/>
      <c r="X167" s="10"/>
      <c r="Y167" s="10"/>
      <c r="Z167" s="10"/>
      <c r="AA167" s="10"/>
      <c r="AB167" s="10"/>
      <c r="AC167" s="10"/>
      <c r="AD167" s="10"/>
      <c r="AE167" s="10"/>
    </row>
    <row r="168" spans="2:31" s="40" customFormat="1" ht="15" customHeight="1" x14ac:dyDescent="0.25">
      <c r="B168" s="159" t="s">
        <v>318</v>
      </c>
      <c r="C168" s="146">
        <v>48788599383</v>
      </c>
      <c r="D168" s="146">
        <v>45966356246.199997</v>
      </c>
      <c r="E168" s="146">
        <v>563274776.93000007</v>
      </c>
      <c r="F168" s="146">
        <v>1911387824.1300001</v>
      </c>
      <c r="G168" s="146">
        <v>1840303872.1999998</v>
      </c>
      <c r="H168" s="146">
        <v>2151131069.3000007</v>
      </c>
      <c r="I168" s="146">
        <v>1755208484.47</v>
      </c>
      <c r="J168" s="146">
        <v>3230602945.77</v>
      </c>
      <c r="K168" s="143">
        <v>2605688168.2200003</v>
      </c>
      <c r="L168" s="143">
        <v>2914536123.9700003</v>
      </c>
      <c r="M168" s="143">
        <v>4747311280.0899982</v>
      </c>
      <c r="N168" s="143">
        <v>3781671687.5899992</v>
      </c>
      <c r="O168" s="143">
        <v>3785079968.7599993</v>
      </c>
      <c r="P168" s="143">
        <v>16457175822.63999</v>
      </c>
      <c r="Q168" s="143">
        <f t="shared" si="5"/>
        <v>45743372024.069992</v>
      </c>
      <c r="R168" s="10"/>
      <c r="S168" s="10"/>
      <c r="T168" s="10"/>
      <c r="U168" s="10"/>
      <c r="V168" s="10"/>
      <c r="W168" s="10"/>
      <c r="X168" s="10"/>
      <c r="Y168" s="10"/>
      <c r="Z168" s="10"/>
      <c r="AA168" s="10"/>
      <c r="AB168" s="10"/>
      <c r="AC168" s="10"/>
      <c r="AD168" s="10"/>
      <c r="AE168" s="10"/>
    </row>
    <row r="169" spans="2:31" x14ac:dyDescent="0.25">
      <c r="B169" s="158" t="s">
        <v>319</v>
      </c>
      <c r="C169" s="145">
        <v>40322936372</v>
      </c>
      <c r="D169" s="145">
        <v>34186125559.259998</v>
      </c>
      <c r="E169" s="145">
        <v>380459988.96000004</v>
      </c>
      <c r="F169" s="145">
        <v>1646542269.6200001</v>
      </c>
      <c r="G169" s="145">
        <v>1300381306.01</v>
      </c>
      <c r="H169" s="145">
        <v>1561642630.730001</v>
      </c>
      <c r="I169" s="145">
        <v>1338113029.1900001</v>
      </c>
      <c r="J169" s="145">
        <v>2692796359.3000002</v>
      </c>
      <c r="K169" s="144">
        <v>2084792457.8200002</v>
      </c>
      <c r="L169" s="144">
        <v>2285440726.1300001</v>
      </c>
      <c r="M169" s="144">
        <v>4134561860.8899984</v>
      </c>
      <c r="N169" s="144">
        <v>2791820496.9099994</v>
      </c>
      <c r="O169" s="144">
        <v>2198389260.999999</v>
      </c>
      <c r="P169" s="144">
        <v>11669302725.949989</v>
      </c>
      <c r="Q169" s="144">
        <f t="shared" si="5"/>
        <v>34084243112.509991</v>
      </c>
      <c r="R169" s="10"/>
      <c r="S169" s="10"/>
      <c r="T169" s="10"/>
      <c r="U169" s="10"/>
      <c r="V169" s="10"/>
      <c r="W169" s="10"/>
      <c r="X169" s="10"/>
      <c r="Y169" s="10"/>
      <c r="Z169" s="10"/>
      <c r="AA169" s="10"/>
      <c r="AB169" s="10"/>
      <c r="AC169" s="10"/>
      <c r="AD169" s="10"/>
      <c r="AE169" s="10"/>
    </row>
    <row r="170" spans="2:31" x14ac:dyDescent="0.25">
      <c r="B170" s="158" t="s">
        <v>320</v>
      </c>
      <c r="C170" s="145">
        <v>266251496</v>
      </c>
      <c r="D170" s="145">
        <v>363601972</v>
      </c>
      <c r="E170" s="145">
        <v>13677873.200000001</v>
      </c>
      <c r="F170" s="145">
        <v>15131903.870000003</v>
      </c>
      <c r="G170" s="145">
        <v>16516807.789999999</v>
      </c>
      <c r="H170" s="145">
        <v>28371325.620000001</v>
      </c>
      <c r="I170" s="145">
        <v>26645119.870000005</v>
      </c>
      <c r="J170" s="145">
        <v>24914613.079999998</v>
      </c>
      <c r="K170" s="144">
        <v>27229827.839999996</v>
      </c>
      <c r="L170" s="144">
        <v>23775377.879999995</v>
      </c>
      <c r="M170" s="144">
        <v>18751315.510000005</v>
      </c>
      <c r="N170" s="144">
        <v>20320977.219999999</v>
      </c>
      <c r="O170" s="144">
        <v>42243892.719999991</v>
      </c>
      <c r="P170" s="144">
        <v>99818466.719999969</v>
      </c>
      <c r="Q170" s="144">
        <f t="shared" si="5"/>
        <v>357397501.31999999</v>
      </c>
      <c r="R170" s="10"/>
      <c r="S170" s="10"/>
      <c r="T170" s="10"/>
      <c r="U170" s="10"/>
      <c r="V170" s="10"/>
      <c r="W170" s="10"/>
      <c r="X170" s="10"/>
      <c r="Y170" s="10"/>
      <c r="Z170" s="10"/>
      <c r="AA170" s="10"/>
      <c r="AB170" s="10"/>
      <c r="AC170" s="10"/>
      <c r="AD170" s="10"/>
      <c r="AE170" s="10"/>
    </row>
    <row r="171" spans="2:31" x14ac:dyDescent="0.25">
      <c r="B171" s="158" t="s">
        <v>321</v>
      </c>
      <c r="C171" s="145">
        <v>5674975615</v>
      </c>
      <c r="D171" s="145">
        <v>8589415748.9400024</v>
      </c>
      <c r="E171" s="145">
        <v>73951480.930000007</v>
      </c>
      <c r="F171" s="145">
        <v>128307169.49000002</v>
      </c>
      <c r="G171" s="145">
        <v>383194355.85999995</v>
      </c>
      <c r="H171" s="145">
        <v>431733464.43000007</v>
      </c>
      <c r="I171" s="145">
        <v>237741392.28</v>
      </c>
      <c r="J171" s="145">
        <v>340565360.9600001</v>
      </c>
      <c r="K171" s="144">
        <v>302002572.69000012</v>
      </c>
      <c r="L171" s="144">
        <v>348366297.7700001</v>
      </c>
      <c r="M171" s="144">
        <v>330119455.36000001</v>
      </c>
      <c r="N171" s="144">
        <v>714964986.94000006</v>
      </c>
      <c r="O171" s="144">
        <v>1281251802.4700003</v>
      </c>
      <c r="P171" s="144">
        <v>3934819750.7600021</v>
      </c>
      <c r="Q171" s="144">
        <f t="shared" si="5"/>
        <v>8507018089.9400024</v>
      </c>
      <c r="R171" s="10"/>
      <c r="S171" s="10"/>
      <c r="T171" s="10"/>
      <c r="U171" s="10"/>
      <c r="V171" s="10"/>
      <c r="W171" s="10"/>
      <c r="X171" s="10"/>
      <c r="Y171" s="10"/>
      <c r="Z171" s="10"/>
      <c r="AA171" s="10"/>
      <c r="AB171" s="10"/>
      <c r="AC171" s="10"/>
      <c r="AD171" s="10"/>
      <c r="AE171" s="10"/>
    </row>
    <row r="172" spans="2:31" x14ac:dyDescent="0.25">
      <c r="B172" s="158" t="s">
        <v>322</v>
      </c>
      <c r="C172" s="145">
        <v>2160744915</v>
      </c>
      <c r="D172" s="145">
        <v>2450537809.0000005</v>
      </c>
      <c r="E172" s="145">
        <v>77424153.030000001</v>
      </c>
      <c r="F172" s="145">
        <v>101592620.82000001</v>
      </c>
      <c r="G172" s="145">
        <v>118403191.09</v>
      </c>
      <c r="H172" s="145">
        <v>101553548.74000001</v>
      </c>
      <c r="I172" s="145">
        <v>128985216.3</v>
      </c>
      <c r="J172" s="145">
        <v>143657516.25</v>
      </c>
      <c r="K172" s="144">
        <v>166087564.75000003</v>
      </c>
      <c r="L172" s="144">
        <v>234200239.03</v>
      </c>
      <c r="M172" s="144">
        <v>236096551.71999994</v>
      </c>
      <c r="N172" s="144">
        <v>230831834.92000002</v>
      </c>
      <c r="O172" s="144">
        <v>214785894.44</v>
      </c>
      <c r="P172" s="144">
        <v>682724675.58999991</v>
      </c>
      <c r="Q172" s="144">
        <f t="shared" si="5"/>
        <v>2436343006.6800003</v>
      </c>
      <c r="R172" s="10"/>
      <c r="S172" s="10"/>
      <c r="T172" s="10"/>
      <c r="U172" s="10"/>
      <c r="V172" s="10"/>
      <c r="W172" s="10"/>
      <c r="X172" s="10"/>
      <c r="Y172" s="10"/>
      <c r="Z172" s="10"/>
      <c r="AA172" s="10"/>
      <c r="AB172" s="10"/>
      <c r="AC172" s="10"/>
      <c r="AD172" s="10"/>
      <c r="AE172" s="10"/>
    </row>
    <row r="173" spans="2:31" x14ac:dyDescent="0.25">
      <c r="B173" s="158" t="s">
        <v>323</v>
      </c>
      <c r="C173" s="145">
        <v>114137102</v>
      </c>
      <c r="D173" s="145">
        <v>127707398</v>
      </c>
      <c r="E173" s="145">
        <v>5637077.8700000001</v>
      </c>
      <c r="F173" s="145">
        <v>7281742.6699999999</v>
      </c>
      <c r="G173" s="145">
        <v>8125006.9399999995</v>
      </c>
      <c r="H173" s="145">
        <v>8349576.5599999987</v>
      </c>
      <c r="I173" s="145">
        <v>8178440.1300000008</v>
      </c>
      <c r="J173" s="145">
        <v>10314775.390000002</v>
      </c>
      <c r="K173" s="144">
        <v>6930771.8800000008</v>
      </c>
      <c r="L173" s="144">
        <v>7590865.0600000005</v>
      </c>
      <c r="M173" s="144">
        <v>11723057.52</v>
      </c>
      <c r="N173" s="144">
        <v>8875301.0599999968</v>
      </c>
      <c r="O173" s="144">
        <v>21895319.839999996</v>
      </c>
      <c r="P173" s="144">
        <v>22305567.91</v>
      </c>
      <c r="Q173" s="144">
        <f t="shared" si="5"/>
        <v>127207502.82999998</v>
      </c>
      <c r="R173" s="10"/>
      <c r="S173" s="10"/>
      <c r="T173" s="10"/>
      <c r="U173" s="10"/>
      <c r="V173" s="10"/>
      <c r="W173" s="10"/>
      <c r="X173" s="10"/>
      <c r="Y173" s="10"/>
      <c r="Z173" s="10"/>
      <c r="AA173" s="10"/>
      <c r="AB173" s="10"/>
      <c r="AC173" s="10"/>
      <c r="AD173" s="10"/>
      <c r="AE173" s="10"/>
    </row>
    <row r="174" spans="2:31" x14ac:dyDescent="0.25">
      <c r="B174" s="158" t="s">
        <v>324</v>
      </c>
      <c r="C174" s="145">
        <v>194688996</v>
      </c>
      <c r="D174" s="145">
        <v>190851573</v>
      </c>
      <c r="E174" s="145">
        <v>10980235.58</v>
      </c>
      <c r="F174" s="145">
        <v>11074907.700000001</v>
      </c>
      <c r="G174" s="145">
        <v>11469334.119999997</v>
      </c>
      <c r="H174" s="145">
        <v>16860885.02</v>
      </c>
      <c r="I174" s="145">
        <v>13188617.659999998</v>
      </c>
      <c r="J174" s="145">
        <v>16579275.470000001</v>
      </c>
      <c r="K174" s="144">
        <v>16709061.750000004</v>
      </c>
      <c r="L174" s="144">
        <v>13673892.91</v>
      </c>
      <c r="M174" s="144">
        <v>13163838.359999998</v>
      </c>
      <c r="N174" s="144">
        <v>12350968.349999998</v>
      </c>
      <c r="O174" s="144">
        <v>16777277.36999999</v>
      </c>
      <c r="P174" s="144">
        <v>29493510.000000004</v>
      </c>
      <c r="Q174" s="144">
        <f t="shared" si="5"/>
        <v>182321804.28999996</v>
      </c>
      <c r="R174" s="10"/>
      <c r="S174" s="10"/>
      <c r="T174" s="10"/>
      <c r="U174" s="10"/>
      <c r="V174" s="10"/>
      <c r="W174" s="10"/>
      <c r="X174" s="10"/>
      <c r="Y174" s="10"/>
      <c r="Z174" s="10"/>
      <c r="AA174" s="10"/>
      <c r="AB174" s="10"/>
      <c r="AC174" s="10"/>
      <c r="AD174" s="10"/>
      <c r="AE174" s="10"/>
    </row>
    <row r="175" spans="2:31" x14ac:dyDescent="0.25">
      <c r="B175" s="158" t="s">
        <v>325</v>
      </c>
      <c r="C175" s="145">
        <v>54864887</v>
      </c>
      <c r="D175" s="145">
        <v>58116186</v>
      </c>
      <c r="E175" s="145">
        <v>1143967.3600000001</v>
      </c>
      <c r="F175" s="145">
        <v>1457209.96</v>
      </c>
      <c r="G175" s="145">
        <v>2213870.3899999997</v>
      </c>
      <c r="H175" s="145">
        <v>2619638.2000000002</v>
      </c>
      <c r="I175" s="145">
        <v>2356669.04</v>
      </c>
      <c r="J175" s="145">
        <v>1775045.32</v>
      </c>
      <c r="K175" s="144">
        <v>1935911.49</v>
      </c>
      <c r="L175" s="144">
        <v>1488725.19</v>
      </c>
      <c r="M175" s="144">
        <v>2895200.73</v>
      </c>
      <c r="N175" s="144">
        <v>2507122.19</v>
      </c>
      <c r="O175" s="144">
        <v>9736520.9199999999</v>
      </c>
      <c r="P175" s="144">
        <v>18711125.710000001</v>
      </c>
      <c r="Q175" s="144">
        <f t="shared" si="5"/>
        <v>48841006.5</v>
      </c>
      <c r="R175" s="10"/>
      <c r="S175" s="10"/>
      <c r="T175" s="10"/>
      <c r="U175" s="10"/>
      <c r="V175" s="10"/>
      <c r="W175" s="10"/>
      <c r="X175" s="10"/>
      <c r="Y175" s="10"/>
      <c r="Z175" s="10"/>
      <c r="AA175" s="10"/>
      <c r="AB175" s="10"/>
      <c r="AC175" s="10"/>
      <c r="AD175" s="10"/>
      <c r="AE175" s="10"/>
    </row>
    <row r="176" spans="2:31" s="40" customFormat="1" ht="15" customHeight="1" x14ac:dyDescent="0.25">
      <c r="B176" s="40" t="s">
        <v>326</v>
      </c>
      <c r="C176" s="146">
        <f>C177</f>
        <v>7108358376</v>
      </c>
      <c r="D176" s="146">
        <v>18130590994.389999</v>
      </c>
      <c r="E176" s="143">
        <v>265798351.02000004</v>
      </c>
      <c r="F176" s="143">
        <v>357486586.36999995</v>
      </c>
      <c r="G176" s="143">
        <v>573114506.37000036</v>
      </c>
      <c r="H176" s="143">
        <v>386953234.15000021</v>
      </c>
      <c r="I176" s="143">
        <v>461131687.8299998</v>
      </c>
      <c r="J176" s="143">
        <v>469255776.48000008</v>
      </c>
      <c r="K176" s="143">
        <v>377737438.90999973</v>
      </c>
      <c r="L176" s="143">
        <v>1226705266.2699993</v>
      </c>
      <c r="M176" s="143">
        <v>1293144722.8300009</v>
      </c>
      <c r="N176" s="143">
        <v>1424269645.9500003</v>
      </c>
      <c r="O176" s="143">
        <v>3383353474.8500009</v>
      </c>
      <c r="P176" s="143">
        <v>7719415964.8599968</v>
      </c>
      <c r="Q176" s="143">
        <f t="shared" si="5"/>
        <v>17938366655.889999</v>
      </c>
      <c r="R176" s="10"/>
      <c r="S176" s="10"/>
      <c r="T176" s="10"/>
      <c r="U176" s="10"/>
      <c r="V176" s="10"/>
      <c r="W176" s="10"/>
      <c r="X176" s="10"/>
      <c r="Y176" s="10"/>
      <c r="Z176" s="10"/>
      <c r="AA176" s="10"/>
      <c r="AB176" s="10"/>
      <c r="AC176" s="10"/>
      <c r="AD176" s="10"/>
      <c r="AE176" s="10"/>
    </row>
    <row r="177" spans="2:31" s="40" customFormat="1" ht="15" customHeight="1" x14ac:dyDescent="0.25">
      <c r="B177" s="159" t="s">
        <v>327</v>
      </c>
      <c r="C177" s="146">
        <v>7108358376</v>
      </c>
      <c r="D177" s="146">
        <v>18130590994.389999</v>
      </c>
      <c r="E177" s="146">
        <v>265798351.02000004</v>
      </c>
      <c r="F177" s="146">
        <v>357486586.36999995</v>
      </c>
      <c r="G177" s="146">
        <v>573114506.37000036</v>
      </c>
      <c r="H177" s="146">
        <v>386953234.15000021</v>
      </c>
      <c r="I177" s="146">
        <v>461131687.8299998</v>
      </c>
      <c r="J177" s="146">
        <v>469255776.48000008</v>
      </c>
      <c r="K177" s="143">
        <v>377737438.90999973</v>
      </c>
      <c r="L177" s="143">
        <v>1226705266.2699993</v>
      </c>
      <c r="M177" s="143">
        <v>1293144722.8300009</v>
      </c>
      <c r="N177" s="143">
        <v>1424269645.9500003</v>
      </c>
      <c r="O177" s="143">
        <v>3383353474.8500009</v>
      </c>
      <c r="P177" s="143">
        <v>7719415964.8599968</v>
      </c>
      <c r="Q177" s="143">
        <f t="shared" si="5"/>
        <v>17938366655.889999</v>
      </c>
      <c r="R177" s="10"/>
      <c r="S177" s="10"/>
      <c r="T177" s="10"/>
      <c r="U177" s="10"/>
      <c r="V177" s="10"/>
      <c r="W177" s="10"/>
      <c r="X177" s="10"/>
      <c r="Y177" s="10"/>
      <c r="Z177" s="10"/>
      <c r="AA177" s="10"/>
      <c r="AB177" s="10"/>
      <c r="AC177" s="10"/>
      <c r="AD177" s="10"/>
      <c r="AE177" s="10"/>
    </row>
    <row r="178" spans="2:31" x14ac:dyDescent="0.25">
      <c r="B178" s="158" t="s">
        <v>328</v>
      </c>
      <c r="C178" s="145">
        <v>6714043346</v>
      </c>
      <c r="D178" s="145">
        <v>17699894457.43</v>
      </c>
      <c r="E178" s="145">
        <v>255464607.80000004</v>
      </c>
      <c r="F178" s="145">
        <v>329058040.08999991</v>
      </c>
      <c r="G178" s="145">
        <v>548729767.32000041</v>
      </c>
      <c r="H178" s="145">
        <v>360362030.50000018</v>
      </c>
      <c r="I178" s="145">
        <v>425521855.25999981</v>
      </c>
      <c r="J178" s="145">
        <v>434613649.1400001</v>
      </c>
      <c r="K178" s="144">
        <v>346801315.07999974</v>
      </c>
      <c r="L178" s="144">
        <v>1195060986.6099992</v>
      </c>
      <c r="M178" s="144">
        <v>1264595253.0500009</v>
      </c>
      <c r="N178" s="144">
        <v>1398274780.7900004</v>
      </c>
      <c r="O178" s="144">
        <v>3326477851.2800007</v>
      </c>
      <c r="P178" s="144">
        <v>7652260210.0799971</v>
      </c>
      <c r="Q178" s="144">
        <f t="shared" si="5"/>
        <v>17537220347</v>
      </c>
      <c r="R178" s="10"/>
      <c r="S178" s="10"/>
      <c r="T178" s="10"/>
      <c r="U178" s="10"/>
      <c r="V178" s="10"/>
      <c r="W178" s="10"/>
      <c r="X178" s="10"/>
      <c r="Y178" s="10"/>
      <c r="Z178" s="10"/>
      <c r="AA178" s="10"/>
      <c r="AB178" s="10"/>
      <c r="AC178" s="10"/>
      <c r="AD178" s="10"/>
      <c r="AE178" s="10"/>
    </row>
    <row r="179" spans="2:31" x14ac:dyDescent="0.25">
      <c r="B179" s="158" t="s">
        <v>329</v>
      </c>
      <c r="C179" s="145">
        <v>153412543</v>
      </c>
      <c r="D179" s="145">
        <v>218246190.09999999</v>
      </c>
      <c r="E179" s="145">
        <v>198695.57</v>
      </c>
      <c r="F179" s="145">
        <v>16025387.289999999</v>
      </c>
      <c r="G179" s="145">
        <v>8211832.8099999996</v>
      </c>
      <c r="H179" s="145">
        <v>13370843.280000005</v>
      </c>
      <c r="I179" s="145">
        <v>22976009.229999997</v>
      </c>
      <c r="J179" s="145">
        <v>20104314.719999995</v>
      </c>
      <c r="K179" s="144">
        <v>15703141.340000002</v>
      </c>
      <c r="L179" s="144">
        <v>17376952.890000001</v>
      </c>
      <c r="M179" s="144">
        <v>13068360.210000001</v>
      </c>
      <c r="N179" s="144">
        <v>14576481.610000001</v>
      </c>
      <c r="O179" s="144">
        <v>21678696.640000001</v>
      </c>
      <c r="P179" s="144">
        <v>36775988.409999996</v>
      </c>
      <c r="Q179" s="144">
        <f t="shared" si="5"/>
        <v>200066704.00000003</v>
      </c>
      <c r="R179" s="10"/>
      <c r="S179" s="10"/>
      <c r="T179" s="10"/>
      <c r="U179" s="10"/>
      <c r="V179" s="10"/>
      <c r="W179" s="10"/>
      <c r="X179" s="10"/>
      <c r="Y179" s="10"/>
      <c r="Z179" s="10"/>
      <c r="AA179" s="10"/>
      <c r="AB179" s="10"/>
      <c r="AC179" s="10"/>
      <c r="AD179" s="10"/>
      <c r="AE179" s="10"/>
    </row>
    <row r="180" spans="2:31" x14ac:dyDescent="0.25">
      <c r="B180" s="158" t="s">
        <v>330</v>
      </c>
      <c r="C180" s="145">
        <v>116264040</v>
      </c>
      <c r="D180" s="145">
        <v>91183751.520000026</v>
      </c>
      <c r="E180" s="145">
        <v>3779385.4499999997</v>
      </c>
      <c r="F180" s="145">
        <v>5155626.97</v>
      </c>
      <c r="G180" s="145">
        <v>6079180.3699999992</v>
      </c>
      <c r="H180" s="145">
        <v>4589481.63</v>
      </c>
      <c r="I180" s="145">
        <v>5103541.1599999992</v>
      </c>
      <c r="J180" s="145">
        <v>6829018.8699999982</v>
      </c>
      <c r="K180" s="144">
        <v>5770401.4900000002</v>
      </c>
      <c r="L180" s="144">
        <v>5828009.1399999987</v>
      </c>
      <c r="M180" s="144">
        <v>6748301.5100000007</v>
      </c>
      <c r="N180" s="144">
        <v>2166823.56</v>
      </c>
      <c r="O180" s="144">
        <v>18805800.509999998</v>
      </c>
      <c r="P180" s="144">
        <v>13338769.609999998</v>
      </c>
      <c r="Q180" s="144">
        <f t="shared" si="5"/>
        <v>84194340.269999996</v>
      </c>
      <c r="R180" s="10"/>
      <c r="S180" s="10"/>
      <c r="T180" s="10"/>
      <c r="U180" s="10"/>
      <c r="V180" s="10"/>
      <c r="W180" s="10"/>
      <c r="X180" s="10"/>
      <c r="Y180" s="10"/>
      <c r="Z180" s="10"/>
      <c r="AA180" s="10"/>
      <c r="AB180" s="10"/>
      <c r="AC180" s="10"/>
      <c r="AD180" s="10"/>
      <c r="AE180" s="10"/>
    </row>
    <row r="181" spans="2:31" x14ac:dyDescent="0.25">
      <c r="B181" s="158" t="s">
        <v>331</v>
      </c>
      <c r="C181" s="145">
        <v>46094771</v>
      </c>
      <c r="D181" s="145">
        <v>44897074.520000011</v>
      </c>
      <c r="E181" s="145">
        <v>2409584.8600000003</v>
      </c>
      <c r="F181" s="145">
        <v>2967655.9399999995</v>
      </c>
      <c r="G181" s="145">
        <v>3152000.67</v>
      </c>
      <c r="H181" s="145">
        <v>3809885.9799999995</v>
      </c>
      <c r="I181" s="145">
        <v>2748571.899999999</v>
      </c>
      <c r="J181" s="145">
        <v>2702567.38</v>
      </c>
      <c r="K181" s="144">
        <v>4129242.3600000008</v>
      </c>
      <c r="L181" s="144">
        <v>2759234.29</v>
      </c>
      <c r="M181" s="144">
        <v>2846656.28</v>
      </c>
      <c r="N181" s="144">
        <v>3828421.49</v>
      </c>
      <c r="O181" s="144">
        <v>3521402.580000001</v>
      </c>
      <c r="P181" s="144">
        <v>7706937.2000000002</v>
      </c>
      <c r="Q181" s="144">
        <f t="shared" si="5"/>
        <v>42582160.93</v>
      </c>
      <c r="R181" s="10"/>
      <c r="S181" s="10"/>
      <c r="T181" s="10"/>
      <c r="U181" s="10"/>
      <c r="V181" s="10"/>
      <c r="W181" s="10"/>
      <c r="X181" s="10"/>
      <c r="Y181" s="10"/>
      <c r="Z181" s="10"/>
      <c r="AA181" s="10"/>
      <c r="AB181" s="10"/>
      <c r="AC181" s="10"/>
      <c r="AD181" s="10"/>
      <c r="AE181" s="10"/>
    </row>
    <row r="182" spans="2:31" x14ac:dyDescent="0.25">
      <c r="B182" s="158" t="s">
        <v>332</v>
      </c>
      <c r="C182" s="145">
        <v>78543676</v>
      </c>
      <c r="D182" s="145">
        <v>76369520.819999993</v>
      </c>
      <c r="E182" s="145">
        <v>3946077.34</v>
      </c>
      <c r="F182" s="145">
        <v>4279876.08</v>
      </c>
      <c r="G182" s="145">
        <v>6941725.2000000002</v>
      </c>
      <c r="H182" s="145">
        <v>4820992.7600000016</v>
      </c>
      <c r="I182" s="145">
        <v>4781710.2799999993</v>
      </c>
      <c r="J182" s="145">
        <v>5006226.37</v>
      </c>
      <c r="K182" s="144">
        <v>5333338.6400000015</v>
      </c>
      <c r="L182" s="144">
        <v>5680083.3400000008</v>
      </c>
      <c r="M182" s="144">
        <v>5886151.7799999993</v>
      </c>
      <c r="N182" s="144">
        <v>5423138.5</v>
      </c>
      <c r="O182" s="144">
        <v>12869723.84</v>
      </c>
      <c r="P182" s="144">
        <v>9334059.5600000005</v>
      </c>
      <c r="Q182" s="144">
        <f t="shared" si="5"/>
        <v>74303103.690000013</v>
      </c>
      <c r="R182" s="10"/>
      <c r="S182" s="10"/>
      <c r="T182" s="10"/>
      <c r="U182" s="10"/>
      <c r="V182" s="10"/>
      <c r="W182" s="10"/>
      <c r="X182" s="10"/>
      <c r="Y182" s="10"/>
      <c r="Z182" s="10"/>
      <c r="AA182" s="10"/>
      <c r="AB182" s="10"/>
      <c r="AC182" s="10"/>
      <c r="AD182" s="10"/>
      <c r="AE182" s="10"/>
    </row>
    <row r="183" spans="2:31" s="40" customFormat="1" ht="15" customHeight="1" x14ac:dyDescent="0.25">
      <c r="B183" s="40" t="s">
        <v>87</v>
      </c>
      <c r="C183" s="146">
        <f>C184</f>
        <v>5989263956</v>
      </c>
      <c r="D183" s="146">
        <v>4007264245.5999999</v>
      </c>
      <c r="E183" s="143">
        <v>92053810.340000048</v>
      </c>
      <c r="F183" s="143">
        <v>306613786.78000003</v>
      </c>
      <c r="G183" s="143">
        <v>334563339.85999978</v>
      </c>
      <c r="H183" s="143">
        <v>228708414.24999997</v>
      </c>
      <c r="I183" s="143">
        <v>132319123.66</v>
      </c>
      <c r="J183" s="143">
        <v>170581877.72000003</v>
      </c>
      <c r="K183" s="143">
        <v>124583527.71000001</v>
      </c>
      <c r="L183" s="143">
        <v>347751195.40000015</v>
      </c>
      <c r="M183" s="143">
        <v>268115726.69000003</v>
      </c>
      <c r="N183" s="143">
        <v>238653060.97999996</v>
      </c>
      <c r="O183" s="143">
        <v>397930873.42000008</v>
      </c>
      <c r="P183" s="143">
        <v>1298335939.6100001</v>
      </c>
      <c r="Q183" s="143">
        <f t="shared" si="5"/>
        <v>3940210676.4200001</v>
      </c>
      <c r="R183" s="10"/>
      <c r="S183" s="10"/>
      <c r="T183" s="10"/>
      <c r="U183" s="10"/>
      <c r="V183" s="10"/>
      <c r="W183" s="10"/>
      <c r="X183" s="10"/>
      <c r="Y183" s="10"/>
      <c r="Z183" s="10"/>
      <c r="AA183" s="10"/>
      <c r="AB183" s="10"/>
      <c r="AC183" s="10"/>
      <c r="AD183" s="10"/>
      <c r="AE183" s="10"/>
    </row>
    <row r="184" spans="2:31" s="40" customFormat="1" ht="15" customHeight="1" x14ac:dyDescent="0.25">
      <c r="B184" s="159" t="s">
        <v>333</v>
      </c>
      <c r="C184" s="146">
        <v>5989263956</v>
      </c>
      <c r="D184" s="146">
        <v>4007264245.5999999</v>
      </c>
      <c r="E184" s="146">
        <v>92053810.340000048</v>
      </c>
      <c r="F184" s="146">
        <v>306613786.78000003</v>
      </c>
      <c r="G184" s="146">
        <v>334563339.85999978</v>
      </c>
      <c r="H184" s="146">
        <v>228708414.24999997</v>
      </c>
      <c r="I184" s="146">
        <v>132319123.66</v>
      </c>
      <c r="J184" s="146">
        <v>170581877.72000003</v>
      </c>
      <c r="K184" s="143">
        <v>124583527.71000001</v>
      </c>
      <c r="L184" s="143">
        <v>347751195.40000015</v>
      </c>
      <c r="M184" s="143">
        <v>268115726.69000003</v>
      </c>
      <c r="N184" s="143">
        <v>238653060.97999996</v>
      </c>
      <c r="O184" s="143">
        <v>397930873.42000008</v>
      </c>
      <c r="P184" s="143">
        <v>1298335939.6100001</v>
      </c>
      <c r="Q184" s="143">
        <f t="shared" si="5"/>
        <v>3940210676.4200001</v>
      </c>
      <c r="R184" s="10"/>
      <c r="S184" s="10"/>
      <c r="T184" s="10"/>
      <c r="U184" s="10"/>
      <c r="V184" s="10"/>
      <c r="W184" s="10"/>
      <c r="X184" s="10"/>
      <c r="Y184" s="10"/>
      <c r="Z184" s="10"/>
      <c r="AA184" s="10"/>
      <c r="AB184" s="10"/>
      <c r="AC184" s="10"/>
      <c r="AD184" s="10"/>
      <c r="AE184" s="10"/>
    </row>
    <row r="185" spans="2:31" x14ac:dyDescent="0.25">
      <c r="B185" s="158" t="s">
        <v>334</v>
      </c>
      <c r="C185" s="145">
        <v>4076075620</v>
      </c>
      <c r="D185" s="145">
        <v>2888607489.8999996</v>
      </c>
      <c r="E185" s="145">
        <v>82305773.320000052</v>
      </c>
      <c r="F185" s="145">
        <v>291382556.93000001</v>
      </c>
      <c r="G185" s="145">
        <v>317563297.05999976</v>
      </c>
      <c r="H185" s="145">
        <v>149563740.04999998</v>
      </c>
      <c r="I185" s="145">
        <v>94706013.489999995</v>
      </c>
      <c r="J185" s="145">
        <v>116479133.20000003</v>
      </c>
      <c r="K185" s="144">
        <v>110952604.51000001</v>
      </c>
      <c r="L185" s="144">
        <v>342502418.72000015</v>
      </c>
      <c r="M185" s="144">
        <v>156656831.98000005</v>
      </c>
      <c r="N185" s="144">
        <v>149271764.89999995</v>
      </c>
      <c r="O185" s="144">
        <v>312855018.86000007</v>
      </c>
      <c r="P185" s="144">
        <v>707264552.13000011</v>
      </c>
      <c r="Q185" s="144">
        <f t="shared" si="5"/>
        <v>2831503705.1500006</v>
      </c>
      <c r="R185" s="10"/>
      <c r="S185" s="10"/>
      <c r="T185" s="10"/>
      <c r="U185" s="10"/>
      <c r="V185" s="10"/>
      <c r="W185" s="10"/>
      <c r="X185" s="10"/>
      <c r="Y185" s="10"/>
      <c r="Z185" s="10"/>
      <c r="AA185" s="10"/>
      <c r="AB185" s="10"/>
      <c r="AC185" s="10"/>
      <c r="AD185" s="10"/>
      <c r="AE185" s="10"/>
    </row>
    <row r="186" spans="2:31" x14ac:dyDescent="0.25">
      <c r="B186" s="158" t="s">
        <v>335</v>
      </c>
      <c r="C186" s="145">
        <v>1913188336</v>
      </c>
      <c r="D186" s="145">
        <v>1118656755.7000003</v>
      </c>
      <c r="E186" s="145">
        <v>9748037.0199999996</v>
      </c>
      <c r="F186" s="145">
        <v>15231229.849999998</v>
      </c>
      <c r="G186" s="145">
        <v>17000042.800000001</v>
      </c>
      <c r="H186" s="145">
        <v>79144674.199999988</v>
      </c>
      <c r="I186" s="145">
        <v>37613110.170000009</v>
      </c>
      <c r="J186" s="145">
        <v>54102744.520000003</v>
      </c>
      <c r="K186" s="144">
        <v>13630923.200000001</v>
      </c>
      <c r="L186" s="144">
        <v>5248776.68</v>
      </c>
      <c r="M186" s="144">
        <v>111458894.70999998</v>
      </c>
      <c r="N186" s="144">
        <v>89381296.079999998</v>
      </c>
      <c r="O186" s="144">
        <v>85075854.559999987</v>
      </c>
      <c r="P186" s="144">
        <v>591071387.4799999</v>
      </c>
      <c r="Q186" s="144">
        <f t="shared" si="5"/>
        <v>1108706971.27</v>
      </c>
      <c r="R186" s="10"/>
      <c r="S186" s="10"/>
      <c r="T186" s="10"/>
      <c r="U186" s="10"/>
      <c r="V186" s="10"/>
      <c r="W186" s="10"/>
      <c r="X186" s="10"/>
      <c r="Y186" s="10"/>
      <c r="Z186" s="10"/>
      <c r="AA186" s="10"/>
      <c r="AB186" s="10"/>
      <c r="AC186" s="10"/>
      <c r="AD186" s="10"/>
      <c r="AE186" s="10"/>
    </row>
    <row r="187" spans="2:31" s="40" customFormat="1" ht="15" customHeight="1" x14ac:dyDescent="0.25">
      <c r="B187" s="40" t="s">
        <v>336</v>
      </c>
      <c r="C187" s="146">
        <f>C188</f>
        <v>7005559301</v>
      </c>
      <c r="D187" s="146">
        <v>10568241559.909998</v>
      </c>
      <c r="E187" s="143">
        <v>502347710.57999992</v>
      </c>
      <c r="F187" s="143">
        <v>947159958.1400001</v>
      </c>
      <c r="G187" s="143">
        <v>722004214.64999986</v>
      </c>
      <c r="H187" s="143">
        <v>669974011.1099999</v>
      </c>
      <c r="I187" s="143">
        <v>621538001.27999985</v>
      </c>
      <c r="J187" s="143">
        <v>733169303.91999984</v>
      </c>
      <c r="K187" s="143">
        <v>730697401.95999992</v>
      </c>
      <c r="L187" s="143">
        <v>1057376445.2899998</v>
      </c>
      <c r="M187" s="143">
        <v>689665066.48999989</v>
      </c>
      <c r="N187" s="143">
        <v>878822153.59000015</v>
      </c>
      <c r="O187" s="143">
        <v>783896632.55999994</v>
      </c>
      <c r="P187" s="143">
        <v>2230078658.1700001</v>
      </c>
      <c r="Q187" s="143">
        <f t="shared" si="5"/>
        <v>10566729557.74</v>
      </c>
      <c r="R187" s="10"/>
      <c r="S187" s="10"/>
      <c r="T187" s="10"/>
      <c r="U187" s="10"/>
      <c r="V187" s="10"/>
      <c r="W187" s="10"/>
      <c r="X187" s="10"/>
      <c r="Y187" s="10"/>
      <c r="Z187" s="10"/>
      <c r="AA187" s="10"/>
      <c r="AB187" s="10"/>
      <c r="AC187" s="10"/>
      <c r="AD187" s="10"/>
      <c r="AE187" s="10"/>
    </row>
    <row r="188" spans="2:31" s="40" customFormat="1" ht="15" customHeight="1" x14ac:dyDescent="0.25">
      <c r="B188" s="159" t="s">
        <v>337</v>
      </c>
      <c r="C188" s="146">
        <v>7005559301</v>
      </c>
      <c r="D188" s="146">
        <v>10568241559.909998</v>
      </c>
      <c r="E188" s="146">
        <v>502347710.57999992</v>
      </c>
      <c r="F188" s="146">
        <v>947159958.1400001</v>
      </c>
      <c r="G188" s="146">
        <v>722004214.64999986</v>
      </c>
      <c r="H188" s="146">
        <v>669974011.1099999</v>
      </c>
      <c r="I188" s="146">
        <v>621538001.27999985</v>
      </c>
      <c r="J188" s="146">
        <v>733169303.91999984</v>
      </c>
      <c r="K188" s="143">
        <v>730697401.95999992</v>
      </c>
      <c r="L188" s="143">
        <v>1057376445.2899998</v>
      </c>
      <c r="M188" s="143">
        <v>689665066.48999989</v>
      </c>
      <c r="N188" s="143">
        <v>878822153.59000015</v>
      </c>
      <c r="O188" s="143">
        <v>783896632.55999994</v>
      </c>
      <c r="P188" s="143">
        <v>2230078658.1700001</v>
      </c>
      <c r="Q188" s="143">
        <f t="shared" si="5"/>
        <v>10566729557.74</v>
      </c>
      <c r="R188" s="10"/>
      <c r="S188" s="10"/>
      <c r="T188" s="10"/>
      <c r="U188" s="10"/>
      <c r="V188" s="10"/>
      <c r="W188" s="10"/>
      <c r="X188" s="10"/>
      <c r="Y188" s="10"/>
      <c r="Z188" s="10"/>
      <c r="AA188" s="10"/>
      <c r="AB188" s="10"/>
      <c r="AC188" s="10"/>
      <c r="AD188" s="10"/>
      <c r="AE188" s="10"/>
    </row>
    <row r="189" spans="2:31" x14ac:dyDescent="0.25">
      <c r="B189" s="158" t="s">
        <v>338</v>
      </c>
      <c r="C189" s="145">
        <v>7005559301</v>
      </c>
      <c r="D189" s="145">
        <v>10568241559.909998</v>
      </c>
      <c r="E189" s="145">
        <v>502347710.57999992</v>
      </c>
      <c r="F189" s="145">
        <v>947159958.1400001</v>
      </c>
      <c r="G189" s="145">
        <v>722004214.64999986</v>
      </c>
      <c r="H189" s="145">
        <v>669974011.1099999</v>
      </c>
      <c r="I189" s="145">
        <v>621538001.27999985</v>
      </c>
      <c r="J189" s="145">
        <v>733169303.91999984</v>
      </c>
      <c r="K189" s="144">
        <v>730697401.95999992</v>
      </c>
      <c r="L189" s="144">
        <v>1057376445.2899998</v>
      </c>
      <c r="M189" s="144">
        <v>689665066.48999989</v>
      </c>
      <c r="N189" s="144">
        <v>878822153.59000015</v>
      </c>
      <c r="O189" s="144">
        <v>783896632.55999994</v>
      </c>
      <c r="P189" s="144">
        <v>2230078658.1700001</v>
      </c>
      <c r="Q189" s="144">
        <f t="shared" si="5"/>
        <v>10566729557.74</v>
      </c>
      <c r="R189" s="10"/>
      <c r="S189" s="10"/>
      <c r="T189" s="10"/>
      <c r="U189" s="10"/>
      <c r="V189" s="10"/>
      <c r="W189" s="10"/>
      <c r="X189" s="10"/>
      <c r="Y189" s="10"/>
      <c r="Z189" s="10"/>
      <c r="AA189" s="10"/>
      <c r="AB189" s="10"/>
      <c r="AC189" s="10"/>
      <c r="AD189" s="10"/>
      <c r="AE189" s="10"/>
    </row>
    <row r="190" spans="2:31" s="40" customFormat="1" ht="15" customHeight="1" x14ac:dyDescent="0.25">
      <c r="B190" s="40" t="s">
        <v>88</v>
      </c>
      <c r="C190" s="146">
        <f>C191</f>
        <v>1090587821</v>
      </c>
      <c r="D190" s="146">
        <v>1077102657.8899999</v>
      </c>
      <c r="E190" s="143">
        <v>58853150.430000015</v>
      </c>
      <c r="F190" s="143">
        <v>99980047.230000004</v>
      </c>
      <c r="G190" s="143">
        <v>75988111.13000001</v>
      </c>
      <c r="H190" s="143">
        <v>78887292.329999998</v>
      </c>
      <c r="I190" s="143">
        <v>73896440.760000005</v>
      </c>
      <c r="J190" s="143">
        <v>78269052.219999984</v>
      </c>
      <c r="K190" s="143">
        <v>74705824.150000006</v>
      </c>
      <c r="L190" s="143">
        <v>75133076.300000012</v>
      </c>
      <c r="M190" s="143">
        <v>81273888.820000023</v>
      </c>
      <c r="N190" s="143">
        <v>76749997.76000002</v>
      </c>
      <c r="O190" s="143">
        <v>85723528.809999987</v>
      </c>
      <c r="P190" s="143">
        <v>191002412.8899999</v>
      </c>
      <c r="Q190" s="143">
        <f t="shared" si="5"/>
        <v>1050462822.8299998</v>
      </c>
      <c r="R190" s="10"/>
      <c r="S190" s="10"/>
      <c r="T190" s="10"/>
      <c r="U190" s="10"/>
      <c r="V190" s="10"/>
      <c r="W190" s="10"/>
      <c r="X190" s="10"/>
      <c r="Y190" s="10"/>
      <c r="Z190" s="10"/>
      <c r="AA190" s="10"/>
      <c r="AB190" s="10"/>
      <c r="AC190" s="10"/>
      <c r="AD190" s="10"/>
      <c r="AE190" s="10"/>
    </row>
    <row r="191" spans="2:31" s="40" customFormat="1" ht="15" customHeight="1" x14ac:dyDescent="0.25">
      <c r="B191" s="159" t="s">
        <v>339</v>
      </c>
      <c r="C191" s="146">
        <v>1090587821</v>
      </c>
      <c r="D191" s="146">
        <v>1077102657.8899999</v>
      </c>
      <c r="E191" s="146">
        <v>58853150.430000015</v>
      </c>
      <c r="F191" s="146">
        <v>99980047.230000004</v>
      </c>
      <c r="G191" s="146">
        <v>75988111.13000001</v>
      </c>
      <c r="H191" s="146">
        <v>78887292.329999998</v>
      </c>
      <c r="I191" s="146">
        <v>73896440.760000005</v>
      </c>
      <c r="J191" s="146">
        <v>78269052.219999984</v>
      </c>
      <c r="K191" s="143">
        <v>74705824.150000006</v>
      </c>
      <c r="L191" s="143">
        <v>75133076.300000012</v>
      </c>
      <c r="M191" s="143">
        <v>81273888.820000023</v>
      </c>
      <c r="N191" s="143">
        <v>76749997.76000002</v>
      </c>
      <c r="O191" s="143">
        <v>85723528.809999987</v>
      </c>
      <c r="P191" s="143">
        <v>191002412.8899999</v>
      </c>
      <c r="Q191" s="143">
        <f t="shared" si="5"/>
        <v>1050462822.8299998</v>
      </c>
      <c r="R191" s="10"/>
      <c r="S191" s="10"/>
      <c r="T191" s="10"/>
      <c r="U191" s="10"/>
      <c r="V191" s="10"/>
      <c r="W191" s="10"/>
      <c r="X191" s="10"/>
      <c r="Y191" s="10"/>
      <c r="Z191" s="10"/>
      <c r="AA191" s="10"/>
      <c r="AB191" s="10"/>
      <c r="AC191" s="10"/>
      <c r="AD191" s="10"/>
      <c r="AE191" s="10"/>
    </row>
    <row r="192" spans="2:31" x14ac:dyDescent="0.25">
      <c r="B192" s="158" t="s">
        <v>340</v>
      </c>
      <c r="C192" s="145">
        <v>1090587821</v>
      </c>
      <c r="D192" s="145">
        <v>1077102657.8899999</v>
      </c>
      <c r="E192" s="145">
        <v>58853150.430000015</v>
      </c>
      <c r="F192" s="145">
        <v>99980047.230000004</v>
      </c>
      <c r="G192" s="145">
        <v>75988111.13000001</v>
      </c>
      <c r="H192" s="145">
        <v>78887292.329999998</v>
      </c>
      <c r="I192" s="145">
        <v>73896440.760000005</v>
      </c>
      <c r="J192" s="145">
        <v>78269052.219999984</v>
      </c>
      <c r="K192" s="144">
        <v>74705824.150000006</v>
      </c>
      <c r="L192" s="144">
        <v>75133076.300000012</v>
      </c>
      <c r="M192" s="144">
        <v>81273888.820000023</v>
      </c>
      <c r="N192" s="144">
        <v>76749997.76000002</v>
      </c>
      <c r="O192" s="144">
        <v>85723528.809999987</v>
      </c>
      <c r="P192" s="144">
        <v>191002412.8899999</v>
      </c>
      <c r="Q192" s="144">
        <f t="shared" si="5"/>
        <v>1050462822.8299998</v>
      </c>
      <c r="R192" s="10"/>
      <c r="S192" s="10"/>
      <c r="T192" s="10"/>
      <c r="U192" s="10"/>
      <c r="V192" s="10"/>
      <c r="W192" s="10"/>
      <c r="X192" s="10"/>
      <c r="Y192" s="10"/>
      <c r="Z192" s="10"/>
      <c r="AA192" s="10"/>
      <c r="AB192" s="10"/>
      <c r="AC192" s="10"/>
      <c r="AD192" s="10"/>
      <c r="AE192" s="10"/>
    </row>
    <row r="193" spans="2:31" s="40" customFormat="1" ht="15" customHeight="1" x14ac:dyDescent="0.25">
      <c r="B193" s="40" t="s">
        <v>89</v>
      </c>
      <c r="C193" s="146">
        <f>C194</f>
        <v>2587888533</v>
      </c>
      <c r="D193" s="146">
        <v>2927859368.3400002</v>
      </c>
      <c r="E193" s="143">
        <v>148758375.02999997</v>
      </c>
      <c r="F193" s="143">
        <v>201568589.73999995</v>
      </c>
      <c r="G193" s="143">
        <v>231504483.84999996</v>
      </c>
      <c r="H193" s="143">
        <v>213465528.92000002</v>
      </c>
      <c r="I193" s="143">
        <v>223524363.66</v>
      </c>
      <c r="J193" s="143">
        <v>197047163.69999996</v>
      </c>
      <c r="K193" s="143">
        <v>219551442.83000004</v>
      </c>
      <c r="L193" s="143">
        <v>206276215.05999994</v>
      </c>
      <c r="M193" s="143">
        <v>210808677.35000002</v>
      </c>
      <c r="N193" s="143">
        <v>184141559.18000001</v>
      </c>
      <c r="O193" s="143">
        <v>277391412.72999996</v>
      </c>
      <c r="P193" s="143">
        <v>483042685.04000014</v>
      </c>
      <c r="Q193" s="143">
        <f t="shared" si="5"/>
        <v>2797080497.0899997</v>
      </c>
      <c r="R193" s="10"/>
      <c r="S193" s="10"/>
      <c r="T193" s="10"/>
      <c r="U193" s="10"/>
      <c r="V193" s="10"/>
      <c r="W193" s="10"/>
      <c r="X193" s="10"/>
      <c r="Y193" s="10"/>
      <c r="Z193" s="10"/>
      <c r="AA193" s="10"/>
      <c r="AB193" s="10"/>
      <c r="AC193" s="10"/>
      <c r="AD193" s="10"/>
      <c r="AE193" s="10"/>
    </row>
    <row r="194" spans="2:31" s="40" customFormat="1" ht="15" customHeight="1" x14ac:dyDescent="0.25">
      <c r="B194" s="159" t="s">
        <v>341</v>
      </c>
      <c r="C194" s="146">
        <v>2587888533</v>
      </c>
      <c r="D194" s="146">
        <v>2927859368.3400002</v>
      </c>
      <c r="E194" s="146">
        <v>148758375.02999997</v>
      </c>
      <c r="F194" s="146">
        <v>201568589.73999995</v>
      </c>
      <c r="G194" s="146">
        <v>231504483.84999996</v>
      </c>
      <c r="H194" s="146">
        <v>213465528.92000002</v>
      </c>
      <c r="I194" s="146">
        <v>223524363.66</v>
      </c>
      <c r="J194" s="146">
        <v>197047163.69999996</v>
      </c>
      <c r="K194" s="143">
        <v>219551442.83000004</v>
      </c>
      <c r="L194" s="143">
        <v>206276215.05999994</v>
      </c>
      <c r="M194" s="143">
        <v>210808677.35000002</v>
      </c>
      <c r="N194" s="143">
        <v>184141559.18000001</v>
      </c>
      <c r="O194" s="143">
        <v>277391412.72999996</v>
      </c>
      <c r="P194" s="143">
        <v>483042685.04000014</v>
      </c>
      <c r="Q194" s="143">
        <f t="shared" si="5"/>
        <v>2797080497.0899997</v>
      </c>
      <c r="R194" s="10"/>
      <c r="S194" s="10"/>
      <c r="T194" s="10"/>
      <c r="U194" s="10"/>
      <c r="V194" s="10"/>
      <c r="W194" s="10"/>
      <c r="X194" s="10"/>
      <c r="Y194" s="10"/>
      <c r="Z194" s="10"/>
      <c r="AA194" s="10"/>
      <c r="AB194" s="10"/>
      <c r="AC194" s="10"/>
      <c r="AD194" s="10"/>
      <c r="AE194" s="10"/>
    </row>
    <row r="195" spans="2:31" x14ac:dyDescent="0.25">
      <c r="B195" s="158" t="s">
        <v>342</v>
      </c>
      <c r="C195" s="145">
        <v>1889657313</v>
      </c>
      <c r="D195" s="145">
        <v>2158452315.0300002</v>
      </c>
      <c r="E195" s="145">
        <v>98953835.359999985</v>
      </c>
      <c r="F195" s="145">
        <v>153034268.80999997</v>
      </c>
      <c r="G195" s="145">
        <v>172695808.98999998</v>
      </c>
      <c r="H195" s="145">
        <v>150860851.46000001</v>
      </c>
      <c r="I195" s="145">
        <v>160947682.81999999</v>
      </c>
      <c r="J195" s="145">
        <v>140644405.81999996</v>
      </c>
      <c r="K195" s="144">
        <v>166334667.53000003</v>
      </c>
      <c r="L195" s="144">
        <v>154699343.51999995</v>
      </c>
      <c r="M195" s="144">
        <v>152852026.79000002</v>
      </c>
      <c r="N195" s="144">
        <v>129108052.91000001</v>
      </c>
      <c r="O195" s="144">
        <v>210105358.57999998</v>
      </c>
      <c r="P195" s="144">
        <v>356466034.48000014</v>
      </c>
      <c r="Q195" s="144">
        <f t="shared" si="5"/>
        <v>2046702337.0700002</v>
      </c>
      <c r="R195" s="10"/>
      <c r="S195" s="10"/>
      <c r="T195" s="10"/>
      <c r="U195" s="10"/>
      <c r="V195" s="10"/>
      <c r="W195" s="10"/>
      <c r="X195" s="10"/>
      <c r="Y195" s="10"/>
      <c r="Z195" s="10"/>
      <c r="AA195" s="10"/>
      <c r="AB195" s="10"/>
      <c r="AC195" s="10"/>
      <c r="AD195" s="10"/>
      <c r="AE195" s="10"/>
    </row>
    <row r="196" spans="2:31" x14ac:dyDescent="0.25">
      <c r="B196" s="158" t="s">
        <v>343</v>
      </c>
      <c r="C196" s="145">
        <v>74380450</v>
      </c>
      <c r="D196" s="145">
        <v>93250118.340000018</v>
      </c>
      <c r="E196" s="145">
        <v>4904573.5899999989</v>
      </c>
      <c r="F196" s="145">
        <v>4904573.59</v>
      </c>
      <c r="G196" s="145">
        <v>4904573.59</v>
      </c>
      <c r="H196" s="145">
        <v>5208936.17</v>
      </c>
      <c r="I196" s="145">
        <v>5544502.3100000005</v>
      </c>
      <c r="J196" s="145">
        <v>10525553.66</v>
      </c>
      <c r="K196" s="144">
        <v>4996808.620000001</v>
      </c>
      <c r="L196" s="144">
        <v>4948611.1099999994</v>
      </c>
      <c r="M196" s="144">
        <v>4898806.9800000004</v>
      </c>
      <c r="N196" s="144">
        <v>8970589.9499999993</v>
      </c>
      <c r="O196" s="144">
        <v>10952101.970000001</v>
      </c>
      <c r="P196" s="144">
        <v>11745202.060000002</v>
      </c>
      <c r="Q196" s="144">
        <f t="shared" si="5"/>
        <v>82504833.600000009</v>
      </c>
      <c r="R196" s="10"/>
      <c r="S196" s="10"/>
      <c r="T196" s="10"/>
      <c r="U196" s="10"/>
      <c r="V196" s="10"/>
      <c r="W196" s="10"/>
      <c r="X196" s="10"/>
      <c r="Y196" s="10"/>
      <c r="Z196" s="10"/>
      <c r="AA196" s="10"/>
      <c r="AB196" s="10"/>
      <c r="AC196" s="10"/>
      <c r="AD196" s="10"/>
      <c r="AE196" s="10"/>
    </row>
    <row r="197" spans="2:31" x14ac:dyDescent="0.25">
      <c r="B197" s="158" t="s">
        <v>344</v>
      </c>
      <c r="C197" s="145">
        <v>145000000</v>
      </c>
      <c r="D197" s="145">
        <v>151661095.10000002</v>
      </c>
      <c r="E197" s="145">
        <v>9123544.620000001</v>
      </c>
      <c r="F197" s="145">
        <v>7957278.4799999995</v>
      </c>
      <c r="G197" s="145">
        <v>10008178.589999998</v>
      </c>
      <c r="H197" s="145">
        <v>12802352.110000001</v>
      </c>
      <c r="I197" s="145">
        <v>18514242.759999998</v>
      </c>
      <c r="J197" s="145">
        <v>10809936.630000001</v>
      </c>
      <c r="K197" s="144">
        <v>10978864.030000001</v>
      </c>
      <c r="L197" s="144">
        <v>10429762.810000001</v>
      </c>
      <c r="M197" s="144">
        <v>10137326.119999999</v>
      </c>
      <c r="N197" s="144">
        <v>10458615.899999997</v>
      </c>
      <c r="O197" s="144">
        <v>19346044.869999997</v>
      </c>
      <c r="P197" s="144">
        <v>18992184.640000001</v>
      </c>
      <c r="Q197" s="144">
        <f t="shared" si="5"/>
        <v>149558331.56</v>
      </c>
      <c r="R197" s="10"/>
      <c r="S197" s="10"/>
      <c r="T197" s="10"/>
      <c r="U197" s="10"/>
      <c r="V197" s="10"/>
      <c r="W197" s="10"/>
      <c r="X197" s="10"/>
      <c r="Y197" s="10"/>
      <c r="Z197" s="10"/>
      <c r="AA197" s="10"/>
      <c r="AB197" s="10"/>
      <c r="AC197" s="10"/>
      <c r="AD197" s="10"/>
      <c r="AE197" s="10"/>
    </row>
    <row r="198" spans="2:31" x14ac:dyDescent="0.25">
      <c r="B198" s="158" t="s">
        <v>345</v>
      </c>
      <c r="C198" s="145">
        <v>478850770</v>
      </c>
      <c r="D198" s="145">
        <v>524495839.86999995</v>
      </c>
      <c r="E198" s="145">
        <v>35776421.459999993</v>
      </c>
      <c r="F198" s="145">
        <v>35672468.859999999</v>
      </c>
      <c r="G198" s="145">
        <v>43895922.679999992</v>
      </c>
      <c r="H198" s="145">
        <v>44593389.179999992</v>
      </c>
      <c r="I198" s="145">
        <v>38517935.770000003</v>
      </c>
      <c r="J198" s="145">
        <v>35067267.590000004</v>
      </c>
      <c r="K198" s="144">
        <v>37241102.650000006</v>
      </c>
      <c r="L198" s="144">
        <v>36198497.619999997</v>
      </c>
      <c r="M198" s="144">
        <v>42920517.459999993</v>
      </c>
      <c r="N198" s="144">
        <v>35604300.419999994</v>
      </c>
      <c r="O198" s="144">
        <v>36987907.309999995</v>
      </c>
      <c r="P198" s="144">
        <v>95839263.859999999</v>
      </c>
      <c r="Q198" s="144">
        <f t="shared" si="5"/>
        <v>518314994.86000001</v>
      </c>
      <c r="R198" s="10"/>
      <c r="S198" s="10"/>
      <c r="T198" s="10"/>
      <c r="U198" s="10"/>
      <c r="V198" s="10"/>
      <c r="W198" s="10"/>
      <c r="X198" s="10"/>
      <c r="Y198" s="10"/>
      <c r="Z198" s="10"/>
      <c r="AA198" s="10"/>
      <c r="AB198" s="10"/>
      <c r="AC198" s="10"/>
      <c r="AD198" s="10"/>
      <c r="AE198" s="10"/>
    </row>
    <row r="199" spans="2:31" s="40" customFormat="1" ht="15" customHeight="1" x14ac:dyDescent="0.25">
      <c r="B199" s="40" t="s">
        <v>90</v>
      </c>
      <c r="C199" s="146">
        <f>C200</f>
        <v>660711909</v>
      </c>
      <c r="D199" s="146">
        <v>638339565.44000006</v>
      </c>
      <c r="E199" s="143">
        <v>13252736.030000001</v>
      </c>
      <c r="F199" s="143">
        <v>62177233.879999995</v>
      </c>
      <c r="G199" s="143">
        <v>44855393.759999998</v>
      </c>
      <c r="H199" s="143">
        <v>34852519.289999999</v>
      </c>
      <c r="I199" s="143">
        <v>45079490.490000002</v>
      </c>
      <c r="J199" s="143">
        <v>33486954.289999999</v>
      </c>
      <c r="K199" s="143">
        <v>45630598.319999985</v>
      </c>
      <c r="L199" s="143">
        <v>52374878.419999994</v>
      </c>
      <c r="M199" s="143">
        <v>56377609.940000005</v>
      </c>
      <c r="N199" s="143">
        <v>53825512.460000001</v>
      </c>
      <c r="O199" s="143">
        <v>74783847.610000029</v>
      </c>
      <c r="P199" s="143">
        <v>110152134.04000001</v>
      </c>
      <c r="Q199" s="143">
        <f t="shared" si="5"/>
        <v>626848908.52999997</v>
      </c>
      <c r="R199" s="10"/>
      <c r="S199" s="10"/>
      <c r="T199" s="10"/>
      <c r="U199" s="10"/>
      <c r="V199" s="10"/>
      <c r="W199" s="10"/>
      <c r="X199" s="10"/>
      <c r="Y199" s="10"/>
      <c r="Z199" s="10"/>
      <c r="AA199" s="10"/>
      <c r="AB199" s="10"/>
      <c r="AC199" s="10"/>
      <c r="AD199" s="10"/>
      <c r="AE199" s="10"/>
    </row>
    <row r="200" spans="2:31" s="40" customFormat="1" ht="15" customHeight="1" x14ac:dyDescent="0.25">
      <c r="B200" s="159" t="s">
        <v>346</v>
      </c>
      <c r="C200" s="146">
        <v>660711909</v>
      </c>
      <c r="D200" s="146">
        <v>638339565.44000006</v>
      </c>
      <c r="E200" s="146">
        <v>13252736.030000001</v>
      </c>
      <c r="F200" s="146">
        <v>62177233.879999995</v>
      </c>
      <c r="G200" s="146">
        <v>44855393.759999998</v>
      </c>
      <c r="H200" s="146">
        <v>34852519.289999999</v>
      </c>
      <c r="I200" s="146">
        <v>45079490.490000002</v>
      </c>
      <c r="J200" s="146">
        <v>33486954.289999999</v>
      </c>
      <c r="K200" s="143">
        <v>45630598.319999985</v>
      </c>
      <c r="L200" s="143">
        <v>52374878.419999994</v>
      </c>
      <c r="M200" s="143">
        <v>56377609.940000005</v>
      </c>
      <c r="N200" s="143">
        <v>53825512.460000001</v>
      </c>
      <c r="O200" s="143">
        <v>74783847.610000029</v>
      </c>
      <c r="P200" s="143">
        <v>110152134.04000001</v>
      </c>
      <c r="Q200" s="143">
        <f t="shared" si="5"/>
        <v>626848908.52999997</v>
      </c>
      <c r="R200" s="10"/>
      <c r="S200" s="10"/>
      <c r="T200" s="10"/>
      <c r="U200" s="10"/>
      <c r="V200" s="10"/>
      <c r="W200" s="10"/>
      <c r="X200" s="10"/>
      <c r="Y200" s="10"/>
      <c r="Z200" s="10"/>
      <c r="AA200" s="10"/>
      <c r="AB200" s="10"/>
      <c r="AC200" s="10"/>
      <c r="AD200" s="10"/>
      <c r="AE200" s="10"/>
    </row>
    <row r="201" spans="2:31" x14ac:dyDescent="0.25">
      <c r="B201" s="158" t="s">
        <v>347</v>
      </c>
      <c r="C201" s="145">
        <v>660711909</v>
      </c>
      <c r="D201" s="145">
        <v>638339565.44000006</v>
      </c>
      <c r="E201" s="145">
        <v>13252736.030000001</v>
      </c>
      <c r="F201" s="145">
        <v>62177233.879999995</v>
      </c>
      <c r="G201" s="145">
        <v>44855393.759999998</v>
      </c>
      <c r="H201" s="145">
        <v>34852519.289999999</v>
      </c>
      <c r="I201" s="145">
        <v>45079490.490000002</v>
      </c>
      <c r="J201" s="145">
        <v>33486954.289999999</v>
      </c>
      <c r="K201" s="144">
        <v>45630598.319999985</v>
      </c>
      <c r="L201" s="144">
        <v>52374878.419999994</v>
      </c>
      <c r="M201" s="144">
        <v>56377609.940000005</v>
      </c>
      <c r="N201" s="144">
        <v>53825512.460000001</v>
      </c>
      <c r="O201" s="144">
        <v>74783847.610000029</v>
      </c>
      <c r="P201" s="144">
        <v>110152134.04000001</v>
      </c>
      <c r="Q201" s="144">
        <f t="shared" si="5"/>
        <v>626848908.52999997</v>
      </c>
      <c r="R201" s="10"/>
      <c r="S201" s="10"/>
      <c r="T201" s="10"/>
      <c r="U201" s="10"/>
      <c r="V201" s="10"/>
      <c r="W201" s="10"/>
      <c r="X201" s="10"/>
      <c r="Y201" s="10"/>
      <c r="Z201" s="10"/>
      <c r="AA201" s="10"/>
      <c r="AB201" s="10"/>
      <c r="AC201" s="10"/>
      <c r="AD201" s="10"/>
      <c r="AE201" s="10"/>
    </row>
    <row r="202" spans="2:31" s="40" customFormat="1" ht="15" customHeight="1" x14ac:dyDescent="0.25">
      <c r="B202" s="40" t="s">
        <v>98</v>
      </c>
      <c r="C202" s="146">
        <f>C203</f>
        <v>12790477309</v>
      </c>
      <c r="D202" s="146">
        <v>12484224240.639999</v>
      </c>
      <c r="E202" s="143">
        <v>256501995.2299999</v>
      </c>
      <c r="F202" s="143">
        <v>477401148.79000002</v>
      </c>
      <c r="G202" s="143">
        <v>573128533.08999991</v>
      </c>
      <c r="H202" s="143">
        <v>1037088574.3400002</v>
      </c>
      <c r="I202" s="143">
        <v>569782581.93999982</v>
      </c>
      <c r="J202" s="143">
        <v>1212963991.6700006</v>
      </c>
      <c r="K202" s="143">
        <v>713957698.19999981</v>
      </c>
      <c r="L202" s="143">
        <v>725859552.10000026</v>
      </c>
      <c r="M202" s="143">
        <v>1608668212.3200004</v>
      </c>
      <c r="N202" s="143">
        <v>1588297770.2000003</v>
      </c>
      <c r="O202" s="143">
        <v>1806768064.5100012</v>
      </c>
      <c r="P202" s="143">
        <v>1667192898.970001</v>
      </c>
      <c r="Q202" s="143">
        <f t="shared" si="5"/>
        <v>12237611021.360004</v>
      </c>
      <c r="R202" s="10"/>
      <c r="S202" s="10"/>
      <c r="T202" s="10"/>
      <c r="U202" s="10"/>
      <c r="V202" s="10"/>
      <c r="W202" s="10"/>
      <c r="X202" s="10"/>
      <c r="Y202" s="10"/>
      <c r="Z202" s="10"/>
      <c r="AA202" s="10"/>
      <c r="AB202" s="10"/>
      <c r="AC202" s="10"/>
      <c r="AD202" s="10"/>
      <c r="AE202" s="10"/>
    </row>
    <row r="203" spans="2:31" s="40" customFormat="1" ht="15" customHeight="1" x14ac:dyDescent="0.25">
      <c r="B203" s="159" t="s">
        <v>348</v>
      </c>
      <c r="C203" s="146">
        <v>12790477309</v>
      </c>
      <c r="D203" s="146">
        <v>12484224240.639999</v>
      </c>
      <c r="E203" s="146">
        <v>256501995.2299999</v>
      </c>
      <c r="F203" s="146">
        <v>477401148.79000002</v>
      </c>
      <c r="G203" s="146">
        <v>573128533.08999991</v>
      </c>
      <c r="H203" s="146">
        <v>1037088574.3400002</v>
      </c>
      <c r="I203" s="146">
        <v>569782581.93999982</v>
      </c>
      <c r="J203" s="146">
        <v>1212963991.6700006</v>
      </c>
      <c r="K203" s="143">
        <v>713957698.19999981</v>
      </c>
      <c r="L203" s="143">
        <v>725859552.10000026</v>
      </c>
      <c r="M203" s="143">
        <v>1608668212.3200004</v>
      </c>
      <c r="N203" s="143">
        <v>1588297770.2000003</v>
      </c>
      <c r="O203" s="143">
        <v>1806768064.5100012</v>
      </c>
      <c r="P203" s="143">
        <v>1667192898.970001</v>
      </c>
      <c r="Q203" s="143">
        <f t="shared" ref="Q203:Q250" si="6">SUM(E203:P203)</f>
        <v>12237611021.360004</v>
      </c>
      <c r="R203" s="10"/>
      <c r="S203" s="10"/>
      <c r="T203" s="10"/>
      <c r="U203" s="10"/>
      <c r="V203" s="10"/>
      <c r="W203" s="10"/>
      <c r="X203" s="10"/>
      <c r="Y203" s="10"/>
      <c r="Z203" s="10"/>
      <c r="AA203" s="10"/>
      <c r="AB203" s="10"/>
      <c r="AC203" s="10"/>
      <c r="AD203" s="10"/>
      <c r="AE203" s="10"/>
    </row>
    <row r="204" spans="2:31" x14ac:dyDescent="0.25">
      <c r="B204" s="158" t="s">
        <v>349</v>
      </c>
      <c r="C204" s="145">
        <v>10737488666</v>
      </c>
      <c r="D204" s="145">
        <v>10612466665.640001</v>
      </c>
      <c r="E204" s="145">
        <v>256501995.2299999</v>
      </c>
      <c r="F204" s="145">
        <v>435364687.47000003</v>
      </c>
      <c r="G204" s="145">
        <v>501394526.32999986</v>
      </c>
      <c r="H204" s="145">
        <v>992383226.33000016</v>
      </c>
      <c r="I204" s="145">
        <v>498328808.75999987</v>
      </c>
      <c r="J204" s="145">
        <v>1065052971.7800004</v>
      </c>
      <c r="K204" s="144">
        <v>612061737.9599998</v>
      </c>
      <c r="L204" s="144">
        <v>564708681.63000035</v>
      </c>
      <c r="M204" s="144">
        <v>1452037315.1300004</v>
      </c>
      <c r="N204" s="144">
        <v>1373692665.7600002</v>
      </c>
      <c r="O204" s="144">
        <v>1568434035.3300011</v>
      </c>
      <c r="P204" s="144">
        <v>1115982094.9400005</v>
      </c>
      <c r="Q204" s="144">
        <f t="shared" si="6"/>
        <v>10435942746.650002</v>
      </c>
      <c r="R204" s="10"/>
      <c r="S204" s="10"/>
      <c r="T204" s="10"/>
      <c r="U204" s="10"/>
      <c r="V204" s="10"/>
      <c r="W204" s="10"/>
      <c r="X204" s="10"/>
      <c r="Y204" s="10"/>
      <c r="Z204" s="10"/>
      <c r="AA204" s="10"/>
      <c r="AB204" s="10"/>
      <c r="AC204" s="10"/>
      <c r="AD204" s="10"/>
      <c r="AE204" s="10"/>
    </row>
    <row r="205" spans="2:31" x14ac:dyDescent="0.25">
      <c r="B205" s="158" t="s">
        <v>350</v>
      </c>
      <c r="C205" s="145">
        <v>2052988643</v>
      </c>
      <c r="D205" s="145">
        <v>1871757574.9999983</v>
      </c>
      <c r="E205" s="145">
        <v>0</v>
      </c>
      <c r="F205" s="145">
        <v>42036461.319999993</v>
      </c>
      <c r="G205" s="145">
        <v>71734006.76000002</v>
      </c>
      <c r="H205" s="145">
        <v>44705348.009999976</v>
      </c>
      <c r="I205" s="145">
        <v>71453773.179999992</v>
      </c>
      <c r="J205" s="145">
        <v>147911019.89000002</v>
      </c>
      <c r="K205" s="144">
        <v>101895960.23999999</v>
      </c>
      <c r="L205" s="144">
        <v>161150870.46999988</v>
      </c>
      <c r="M205" s="144">
        <v>156630897.19000012</v>
      </c>
      <c r="N205" s="144">
        <v>214605104.44000003</v>
      </c>
      <c r="O205" s="144">
        <v>238334029.17999995</v>
      </c>
      <c r="P205" s="144">
        <v>551210804.03000045</v>
      </c>
      <c r="Q205" s="144">
        <f t="shared" si="6"/>
        <v>1801668274.7100003</v>
      </c>
      <c r="R205" s="10"/>
      <c r="S205" s="10"/>
      <c r="T205" s="10"/>
      <c r="U205" s="10"/>
      <c r="V205" s="10"/>
      <c r="W205" s="10"/>
      <c r="X205" s="10"/>
      <c r="Y205" s="10"/>
      <c r="Z205" s="10"/>
      <c r="AA205" s="10"/>
      <c r="AB205" s="10"/>
      <c r="AC205" s="10"/>
      <c r="AD205" s="10"/>
      <c r="AE205" s="10"/>
    </row>
    <row r="206" spans="2:31" s="40" customFormat="1" ht="15" customHeight="1" x14ac:dyDescent="0.25">
      <c r="B206" s="40" t="s">
        <v>351</v>
      </c>
      <c r="C206" s="146">
        <f>C207</f>
        <v>15363014394</v>
      </c>
      <c r="D206" s="146">
        <v>17016354955.13999</v>
      </c>
      <c r="E206" s="143">
        <v>808835970.71999991</v>
      </c>
      <c r="F206" s="143">
        <v>986989856.56000006</v>
      </c>
      <c r="G206" s="143">
        <v>1279356745.8600008</v>
      </c>
      <c r="H206" s="143">
        <v>1135782053.3200002</v>
      </c>
      <c r="I206" s="143">
        <v>984774506.69999993</v>
      </c>
      <c r="J206" s="143">
        <v>1180711356.7299998</v>
      </c>
      <c r="K206" s="143">
        <v>1109694563.9299996</v>
      </c>
      <c r="L206" s="143">
        <v>1152123220.8799996</v>
      </c>
      <c r="M206" s="143">
        <v>1059968852.0699998</v>
      </c>
      <c r="N206" s="143">
        <v>1372266338.8999991</v>
      </c>
      <c r="O206" s="143">
        <v>2548618788.1899986</v>
      </c>
      <c r="P206" s="143">
        <v>3256987211.3200006</v>
      </c>
      <c r="Q206" s="143">
        <f t="shared" si="6"/>
        <v>16876109465.179996</v>
      </c>
      <c r="R206" s="10"/>
      <c r="S206" s="10"/>
      <c r="T206" s="10"/>
      <c r="U206" s="10"/>
      <c r="V206" s="10"/>
      <c r="W206" s="10"/>
      <c r="X206" s="10"/>
      <c r="Y206" s="10"/>
      <c r="Z206" s="10"/>
      <c r="AA206" s="10"/>
      <c r="AB206" s="10"/>
      <c r="AC206" s="10"/>
      <c r="AD206" s="10"/>
      <c r="AE206" s="10"/>
    </row>
    <row r="207" spans="2:31" s="40" customFormat="1" ht="15" customHeight="1" x14ac:dyDescent="0.25">
      <c r="B207" s="159" t="s">
        <v>352</v>
      </c>
      <c r="C207" s="146">
        <v>15363014394</v>
      </c>
      <c r="D207" s="146">
        <v>17016354955.13999</v>
      </c>
      <c r="E207" s="146">
        <v>808835970.71999991</v>
      </c>
      <c r="F207" s="146">
        <v>986989856.56000006</v>
      </c>
      <c r="G207" s="146">
        <v>1279356745.8600008</v>
      </c>
      <c r="H207" s="146">
        <v>1135782053.3200002</v>
      </c>
      <c r="I207" s="146">
        <v>984774506.69999993</v>
      </c>
      <c r="J207" s="146">
        <v>1180711356.7299998</v>
      </c>
      <c r="K207" s="143">
        <v>1109694563.9299996</v>
      </c>
      <c r="L207" s="143">
        <v>1152123220.8799996</v>
      </c>
      <c r="M207" s="143">
        <v>1059968852.0699998</v>
      </c>
      <c r="N207" s="143">
        <v>1372266338.8999991</v>
      </c>
      <c r="O207" s="143">
        <v>2548618788.1899986</v>
      </c>
      <c r="P207" s="143">
        <v>3256987211.3200006</v>
      </c>
      <c r="Q207" s="143">
        <f t="shared" si="6"/>
        <v>16876109465.179996</v>
      </c>
      <c r="R207" s="10"/>
      <c r="S207" s="10"/>
      <c r="T207" s="10"/>
      <c r="U207" s="10"/>
      <c r="V207" s="10"/>
      <c r="W207" s="10"/>
      <c r="X207" s="10"/>
      <c r="Y207" s="10"/>
      <c r="Z207" s="10"/>
      <c r="AA207" s="10"/>
      <c r="AB207" s="10"/>
      <c r="AC207" s="10"/>
      <c r="AD207" s="10"/>
      <c r="AE207" s="10"/>
    </row>
    <row r="208" spans="2:31" x14ac:dyDescent="0.25">
      <c r="B208" s="158" t="s">
        <v>353</v>
      </c>
      <c r="C208" s="145">
        <v>14299616525</v>
      </c>
      <c r="D208" s="145">
        <v>15916641081.829988</v>
      </c>
      <c r="E208" s="145">
        <v>788877728.64999998</v>
      </c>
      <c r="F208" s="145">
        <v>892880452.3900001</v>
      </c>
      <c r="G208" s="145">
        <v>1206275515.6500008</v>
      </c>
      <c r="H208" s="145">
        <v>1054392067.7</v>
      </c>
      <c r="I208" s="145">
        <v>894455300.63999999</v>
      </c>
      <c r="J208" s="145">
        <v>1098702783.1699998</v>
      </c>
      <c r="K208" s="144">
        <v>1032598607.5199999</v>
      </c>
      <c r="L208" s="144">
        <v>1053152191.7099994</v>
      </c>
      <c r="M208" s="144">
        <v>983217164.93999982</v>
      </c>
      <c r="N208" s="144">
        <v>1289938254.3999989</v>
      </c>
      <c r="O208" s="144">
        <v>2429169545.2299991</v>
      </c>
      <c r="P208" s="144">
        <v>3089884690.4000006</v>
      </c>
      <c r="Q208" s="144">
        <f t="shared" si="6"/>
        <v>15813544302.399998</v>
      </c>
      <c r="R208" s="10"/>
      <c r="S208" s="10"/>
      <c r="T208" s="10"/>
      <c r="U208" s="10"/>
      <c r="V208" s="10"/>
      <c r="W208" s="10"/>
      <c r="X208" s="10"/>
      <c r="Y208" s="10"/>
      <c r="Z208" s="10"/>
      <c r="AA208" s="10"/>
      <c r="AB208" s="10"/>
      <c r="AC208" s="10"/>
      <c r="AD208" s="10"/>
      <c r="AE208" s="10"/>
    </row>
    <row r="209" spans="2:31" x14ac:dyDescent="0.25">
      <c r="B209" s="158" t="s">
        <v>354</v>
      </c>
      <c r="C209" s="145">
        <v>498313348</v>
      </c>
      <c r="D209" s="145">
        <v>479660474.44999999</v>
      </c>
      <c r="E209" s="145">
        <v>705477.88</v>
      </c>
      <c r="F209" s="145">
        <v>41607025.290000007</v>
      </c>
      <c r="G209" s="145">
        <v>28822911.600000001</v>
      </c>
      <c r="H209" s="145">
        <v>42456692.690000005</v>
      </c>
      <c r="I209" s="145">
        <v>37250270.160000004</v>
      </c>
      <c r="J209" s="145">
        <v>36472046.260000013</v>
      </c>
      <c r="K209" s="144">
        <v>36665976.290000014</v>
      </c>
      <c r="L209" s="144">
        <v>49427838.520000003</v>
      </c>
      <c r="M209" s="144">
        <v>34303985.860000007</v>
      </c>
      <c r="N209" s="144">
        <v>40226483.880000025</v>
      </c>
      <c r="O209" s="144">
        <v>70750033.469999969</v>
      </c>
      <c r="P209" s="144">
        <v>37722675.920000002</v>
      </c>
      <c r="Q209" s="144">
        <f t="shared" si="6"/>
        <v>456411417.82000005</v>
      </c>
      <c r="R209" s="10"/>
      <c r="S209" s="10"/>
      <c r="T209" s="10"/>
      <c r="U209" s="10"/>
      <c r="V209" s="10"/>
      <c r="W209" s="10"/>
      <c r="X209" s="10"/>
      <c r="Y209" s="10"/>
      <c r="Z209" s="10"/>
      <c r="AA209" s="10"/>
      <c r="AB209" s="10"/>
      <c r="AC209" s="10"/>
      <c r="AD209" s="10"/>
      <c r="AE209" s="10"/>
    </row>
    <row r="210" spans="2:31" x14ac:dyDescent="0.25">
      <c r="B210" s="158" t="s">
        <v>355</v>
      </c>
      <c r="C210" s="145">
        <v>526860072</v>
      </c>
      <c r="D210" s="145">
        <v>581828949.86000001</v>
      </c>
      <c r="E210" s="145">
        <v>17483598.66</v>
      </c>
      <c r="F210" s="145">
        <v>50177996.530000009</v>
      </c>
      <c r="G210" s="145">
        <v>41009748.430000007</v>
      </c>
      <c r="H210" s="145">
        <v>36411880.450000003</v>
      </c>
      <c r="I210" s="145">
        <v>50241906.300000004</v>
      </c>
      <c r="J210" s="145">
        <v>43066061.019999996</v>
      </c>
      <c r="K210" s="144">
        <v>37982992.25999999</v>
      </c>
      <c r="L210" s="144">
        <v>46716867.769999996</v>
      </c>
      <c r="M210" s="144">
        <v>39589802.859999999</v>
      </c>
      <c r="N210" s="144">
        <v>38515361.480000012</v>
      </c>
      <c r="O210" s="144">
        <v>44849415.120000005</v>
      </c>
      <c r="P210" s="144">
        <v>123744526.79999998</v>
      </c>
      <c r="Q210" s="144">
        <f t="shared" si="6"/>
        <v>569790157.68000007</v>
      </c>
      <c r="R210" s="10"/>
      <c r="S210" s="10"/>
      <c r="T210" s="10"/>
      <c r="U210" s="10"/>
      <c r="V210" s="10"/>
      <c r="W210" s="10"/>
      <c r="X210" s="10"/>
      <c r="Y210" s="10"/>
      <c r="Z210" s="10"/>
      <c r="AA210" s="10"/>
      <c r="AB210" s="10"/>
      <c r="AC210" s="10"/>
      <c r="AD210" s="10"/>
      <c r="AE210" s="10"/>
    </row>
    <row r="211" spans="2:31" x14ac:dyDescent="0.25">
      <c r="B211" s="158" t="s">
        <v>356</v>
      </c>
      <c r="C211" s="145">
        <v>38224449</v>
      </c>
      <c r="D211" s="145">
        <v>38224449</v>
      </c>
      <c r="E211" s="145">
        <v>1769165.53</v>
      </c>
      <c r="F211" s="145">
        <v>2324382.35</v>
      </c>
      <c r="G211" s="145">
        <v>3248570.18</v>
      </c>
      <c r="H211" s="145">
        <v>2521412.48</v>
      </c>
      <c r="I211" s="145">
        <v>2827029.6</v>
      </c>
      <c r="J211" s="145">
        <v>2470466.2800000003</v>
      </c>
      <c r="K211" s="144">
        <v>2446987.86</v>
      </c>
      <c r="L211" s="144">
        <v>2826322.88</v>
      </c>
      <c r="M211" s="144">
        <v>2857898.41</v>
      </c>
      <c r="N211" s="144">
        <v>3586239.14</v>
      </c>
      <c r="O211" s="144">
        <v>3849794.3699999996</v>
      </c>
      <c r="P211" s="144">
        <v>5635318.2000000002</v>
      </c>
      <c r="Q211" s="144">
        <f t="shared" si="6"/>
        <v>36363587.280000001</v>
      </c>
      <c r="R211" s="10"/>
      <c r="S211" s="10"/>
      <c r="T211" s="10"/>
      <c r="U211" s="10"/>
      <c r="V211" s="10"/>
      <c r="W211" s="10"/>
      <c r="X211" s="10"/>
      <c r="Y211" s="10"/>
      <c r="Z211" s="10"/>
      <c r="AA211" s="10"/>
      <c r="AB211" s="10"/>
      <c r="AC211" s="10"/>
      <c r="AD211" s="10"/>
      <c r="AE211" s="10"/>
    </row>
    <row r="212" spans="2:31" s="40" customFormat="1" ht="15" customHeight="1" x14ac:dyDescent="0.25">
      <c r="B212" s="40" t="s">
        <v>357</v>
      </c>
      <c r="C212" s="146">
        <f>C213</f>
        <v>2970299999</v>
      </c>
      <c r="D212" s="146">
        <v>2558797020.499999</v>
      </c>
      <c r="E212" s="143">
        <v>116247194.47999997</v>
      </c>
      <c r="F212" s="143">
        <v>163336913.42999998</v>
      </c>
      <c r="G212" s="143">
        <v>175637935.13000017</v>
      </c>
      <c r="H212" s="143">
        <v>130013830.35000005</v>
      </c>
      <c r="I212" s="143">
        <v>117317235.27000006</v>
      </c>
      <c r="J212" s="143">
        <v>144400730.49999994</v>
      </c>
      <c r="K212" s="143">
        <v>192609137.93000004</v>
      </c>
      <c r="L212" s="143">
        <v>145269678.84000003</v>
      </c>
      <c r="M212" s="143">
        <v>280030252.96000004</v>
      </c>
      <c r="N212" s="143">
        <v>219024179.42999998</v>
      </c>
      <c r="O212" s="143">
        <v>276607071.81</v>
      </c>
      <c r="P212" s="143">
        <v>477999983.98999977</v>
      </c>
      <c r="Q212" s="143">
        <f t="shared" si="6"/>
        <v>2438494144.1199999</v>
      </c>
      <c r="R212" s="10"/>
      <c r="S212" s="10"/>
      <c r="T212" s="10"/>
      <c r="U212" s="10"/>
      <c r="V212" s="10"/>
      <c r="W212" s="10"/>
      <c r="X212" s="10"/>
      <c r="Y212" s="10"/>
      <c r="Z212" s="10"/>
      <c r="AA212" s="10"/>
      <c r="AB212" s="10"/>
      <c r="AC212" s="10"/>
      <c r="AD212" s="10"/>
      <c r="AE212" s="10"/>
    </row>
    <row r="213" spans="2:31" s="89" customFormat="1" ht="15" customHeight="1" x14ac:dyDescent="0.25">
      <c r="B213" s="159" t="s">
        <v>358</v>
      </c>
      <c r="C213" s="146">
        <v>2970299999</v>
      </c>
      <c r="D213" s="146">
        <v>2558797020.499999</v>
      </c>
      <c r="E213" s="146">
        <v>116247194.47999997</v>
      </c>
      <c r="F213" s="146">
        <v>163336913.42999998</v>
      </c>
      <c r="G213" s="146">
        <v>175637935.13000017</v>
      </c>
      <c r="H213" s="146">
        <v>130013830.35000005</v>
      </c>
      <c r="I213" s="146">
        <v>117317235.27000006</v>
      </c>
      <c r="J213" s="146">
        <v>144400730.49999994</v>
      </c>
      <c r="K213" s="143">
        <v>192609137.93000004</v>
      </c>
      <c r="L213" s="143">
        <v>145269678.84000003</v>
      </c>
      <c r="M213" s="143">
        <v>280030252.96000004</v>
      </c>
      <c r="N213" s="143">
        <v>219024179.42999998</v>
      </c>
      <c r="O213" s="143">
        <v>276607071.81</v>
      </c>
      <c r="P213" s="143">
        <v>477999983.98999977</v>
      </c>
      <c r="Q213" s="143">
        <f t="shared" si="6"/>
        <v>2438494144.1199999</v>
      </c>
      <c r="R213" s="10"/>
      <c r="S213" s="10"/>
      <c r="T213" s="10"/>
      <c r="U213" s="10"/>
      <c r="V213" s="10"/>
      <c r="W213" s="10"/>
      <c r="X213" s="10"/>
      <c r="Y213" s="10"/>
      <c r="Z213" s="10"/>
      <c r="AA213" s="10"/>
      <c r="AB213" s="10"/>
      <c r="AC213" s="10"/>
      <c r="AD213" s="10"/>
      <c r="AE213" s="10"/>
    </row>
    <row r="214" spans="2:31" s="12" customFormat="1" x14ac:dyDescent="0.25">
      <c r="B214" s="158" t="s">
        <v>359</v>
      </c>
      <c r="C214" s="145">
        <v>2445193805</v>
      </c>
      <c r="D214" s="145">
        <v>1877284057.0899994</v>
      </c>
      <c r="E214" s="145">
        <v>95171222.769999981</v>
      </c>
      <c r="F214" s="145">
        <v>134687116.30999997</v>
      </c>
      <c r="G214" s="145">
        <v>138634891.93000019</v>
      </c>
      <c r="H214" s="145">
        <v>99816678.980000049</v>
      </c>
      <c r="I214" s="145">
        <v>85715537.860000044</v>
      </c>
      <c r="J214" s="145">
        <v>108478493.50999993</v>
      </c>
      <c r="K214" s="164">
        <v>159831899.08000004</v>
      </c>
      <c r="L214" s="164">
        <v>99880834.340000018</v>
      </c>
      <c r="M214" s="164">
        <v>234377888.21000004</v>
      </c>
      <c r="N214" s="164">
        <v>175570796.22999996</v>
      </c>
      <c r="O214" s="164">
        <v>214629568.85999995</v>
      </c>
      <c r="P214" s="164">
        <v>275851449.02999991</v>
      </c>
      <c r="Q214" s="145">
        <f t="shared" si="6"/>
        <v>1822646377.1100001</v>
      </c>
      <c r="R214" s="10"/>
      <c r="S214" s="10"/>
      <c r="T214" s="10"/>
      <c r="U214" s="10"/>
      <c r="V214" s="10"/>
      <c r="W214" s="10"/>
      <c r="X214" s="10"/>
      <c r="Y214" s="10"/>
      <c r="Z214" s="10"/>
      <c r="AA214" s="10"/>
      <c r="AB214" s="10"/>
      <c r="AC214" s="10"/>
      <c r="AD214" s="10"/>
      <c r="AE214" s="10"/>
    </row>
    <row r="215" spans="2:31" s="12" customFormat="1" x14ac:dyDescent="0.25">
      <c r="B215" s="158" t="s">
        <v>360</v>
      </c>
      <c r="C215" s="145">
        <v>0</v>
      </c>
      <c r="D215" s="145">
        <v>44197336</v>
      </c>
      <c r="E215" s="145">
        <v>0</v>
      </c>
      <c r="F215" s="145">
        <v>0</v>
      </c>
      <c r="G215" s="145">
        <v>0</v>
      </c>
      <c r="H215" s="145">
        <v>0</v>
      </c>
      <c r="I215" s="145">
        <v>0</v>
      </c>
      <c r="J215" s="145">
        <v>0</v>
      </c>
      <c r="K215" s="166">
        <v>0</v>
      </c>
      <c r="L215" s="166">
        <v>0</v>
      </c>
      <c r="M215" s="166">
        <v>0</v>
      </c>
      <c r="N215" s="166">
        <v>0</v>
      </c>
      <c r="O215" s="166">
        <v>0</v>
      </c>
      <c r="P215" s="164">
        <v>13210246.440000001</v>
      </c>
      <c r="Q215" s="145">
        <f t="shared" si="6"/>
        <v>13210246.440000001</v>
      </c>
      <c r="R215" s="10"/>
      <c r="S215" s="10"/>
      <c r="T215" s="10"/>
      <c r="U215" s="10"/>
      <c r="V215" s="10"/>
      <c r="W215" s="10"/>
      <c r="X215" s="10"/>
      <c r="Y215" s="10"/>
      <c r="Z215" s="10"/>
      <c r="AA215" s="10"/>
      <c r="AB215" s="10"/>
      <c r="AC215" s="10"/>
      <c r="AD215" s="10"/>
      <c r="AE215" s="10"/>
    </row>
    <row r="216" spans="2:31" s="12" customFormat="1" x14ac:dyDescent="0.25">
      <c r="B216" s="158" t="s">
        <v>361</v>
      </c>
      <c r="C216" s="145">
        <v>485032867</v>
      </c>
      <c r="D216" s="145">
        <v>598784607.40999973</v>
      </c>
      <c r="E216" s="145">
        <v>19412863.32</v>
      </c>
      <c r="F216" s="145">
        <v>26768935.210000005</v>
      </c>
      <c r="G216" s="145">
        <v>34707802.280000001</v>
      </c>
      <c r="H216" s="145">
        <v>25600783.079999994</v>
      </c>
      <c r="I216" s="145">
        <v>28736389.790000003</v>
      </c>
      <c r="J216" s="145">
        <v>32440622.52999999</v>
      </c>
      <c r="K216" s="164">
        <v>30164199.779999994</v>
      </c>
      <c r="L216" s="164">
        <v>42498014.189999998</v>
      </c>
      <c r="M216" s="164">
        <v>41856631.849999994</v>
      </c>
      <c r="N216" s="164">
        <v>41157718.74000001</v>
      </c>
      <c r="O216" s="164">
        <v>56859099.890000015</v>
      </c>
      <c r="P216" s="164">
        <v>184071064.6399999</v>
      </c>
      <c r="Q216" s="145">
        <f t="shared" si="6"/>
        <v>564274125.29999983</v>
      </c>
      <c r="R216" s="10"/>
      <c r="S216" s="10"/>
      <c r="T216" s="10"/>
      <c r="U216" s="10"/>
      <c r="V216" s="10"/>
      <c r="W216" s="10"/>
      <c r="X216" s="10"/>
      <c r="Y216" s="10"/>
      <c r="Z216" s="10"/>
      <c r="AA216" s="10"/>
      <c r="AB216" s="10"/>
      <c r="AC216" s="10"/>
      <c r="AD216" s="10"/>
      <c r="AE216" s="10"/>
    </row>
    <row r="217" spans="2:31" s="12" customFormat="1" x14ac:dyDescent="0.25">
      <c r="B217" s="158" t="s">
        <v>362</v>
      </c>
      <c r="C217" s="145">
        <v>40073327</v>
      </c>
      <c r="D217" s="145">
        <v>38531020</v>
      </c>
      <c r="E217" s="145">
        <v>1663108.3900000001</v>
      </c>
      <c r="F217" s="145">
        <v>1880861.9100000001</v>
      </c>
      <c r="G217" s="145">
        <v>2295240.92</v>
      </c>
      <c r="H217" s="145">
        <v>4596368.29</v>
      </c>
      <c r="I217" s="145">
        <v>2865307.62</v>
      </c>
      <c r="J217" s="145">
        <v>3481614.4599999995</v>
      </c>
      <c r="K217" s="164">
        <v>2613039.0700000008</v>
      </c>
      <c r="L217" s="164">
        <v>2890830.3099999996</v>
      </c>
      <c r="M217" s="164">
        <v>3795732.9</v>
      </c>
      <c r="N217" s="164">
        <v>2295664.4600000004</v>
      </c>
      <c r="O217" s="164">
        <v>5118403.0600000015</v>
      </c>
      <c r="P217" s="164">
        <v>4867223.879999999</v>
      </c>
      <c r="Q217" s="145">
        <f t="shared" si="6"/>
        <v>38363395.270000003</v>
      </c>
      <c r="R217" s="10"/>
      <c r="S217" s="10"/>
      <c r="T217" s="10"/>
      <c r="U217" s="10"/>
      <c r="V217" s="10"/>
      <c r="W217" s="10"/>
      <c r="X217" s="10"/>
      <c r="Y217" s="10"/>
      <c r="Z217" s="10"/>
      <c r="AA217" s="10"/>
      <c r="AB217" s="10"/>
      <c r="AC217" s="10"/>
      <c r="AD217" s="10"/>
      <c r="AE217" s="10"/>
    </row>
    <row r="218" spans="2:31" s="40" customFormat="1" ht="15" customHeight="1" x14ac:dyDescent="0.25">
      <c r="B218" s="40" t="s">
        <v>363</v>
      </c>
      <c r="C218" s="146">
        <f>C219</f>
        <v>1014051490</v>
      </c>
      <c r="D218" s="146">
        <v>960196152.18999982</v>
      </c>
      <c r="E218" s="143">
        <v>37259981.149999999</v>
      </c>
      <c r="F218" s="143">
        <v>50303615.829999998</v>
      </c>
      <c r="G218" s="143">
        <v>52245599.740000039</v>
      </c>
      <c r="H218" s="143">
        <v>53708839.790000021</v>
      </c>
      <c r="I218" s="143">
        <v>72897125.850000024</v>
      </c>
      <c r="J218" s="143">
        <v>62775205.380000003</v>
      </c>
      <c r="K218" s="143">
        <v>60116621.240000002</v>
      </c>
      <c r="L218" s="143">
        <v>86907180.980000019</v>
      </c>
      <c r="M218" s="143">
        <v>69265551.479999989</v>
      </c>
      <c r="N218" s="143">
        <v>60082675.179999992</v>
      </c>
      <c r="O218" s="143">
        <v>111818615.39999996</v>
      </c>
      <c r="P218" s="143">
        <v>198642896.26000002</v>
      </c>
      <c r="Q218" s="143">
        <f t="shared" si="6"/>
        <v>916023908.27999997</v>
      </c>
      <c r="R218" s="10"/>
      <c r="S218" s="10"/>
      <c r="T218" s="10"/>
      <c r="U218" s="10"/>
      <c r="V218" s="10"/>
      <c r="W218" s="10"/>
      <c r="X218" s="10"/>
      <c r="Y218" s="10"/>
      <c r="Z218" s="10"/>
      <c r="AA218" s="10"/>
      <c r="AB218" s="10"/>
      <c r="AC218" s="10"/>
      <c r="AD218" s="10"/>
      <c r="AE218" s="10"/>
    </row>
    <row r="219" spans="2:31" s="89" customFormat="1" ht="15" customHeight="1" x14ac:dyDescent="0.25">
      <c r="B219" s="159" t="s">
        <v>364</v>
      </c>
      <c r="C219" s="146">
        <v>1014051490</v>
      </c>
      <c r="D219" s="146">
        <v>960196152.18999982</v>
      </c>
      <c r="E219" s="146">
        <v>37259981.149999999</v>
      </c>
      <c r="F219" s="146">
        <v>50303615.829999998</v>
      </c>
      <c r="G219" s="146">
        <v>52245599.740000039</v>
      </c>
      <c r="H219" s="146">
        <v>53708839.790000021</v>
      </c>
      <c r="I219" s="146">
        <v>72897125.850000024</v>
      </c>
      <c r="J219" s="146">
        <v>62775205.380000003</v>
      </c>
      <c r="K219" s="143">
        <v>60116621.240000002</v>
      </c>
      <c r="L219" s="143">
        <v>86907180.980000019</v>
      </c>
      <c r="M219" s="143">
        <v>69265551.479999989</v>
      </c>
      <c r="N219" s="143">
        <v>60082675.179999992</v>
      </c>
      <c r="O219" s="143">
        <v>111818615.39999996</v>
      </c>
      <c r="P219" s="143">
        <v>198642896.26000002</v>
      </c>
      <c r="Q219" s="143">
        <f t="shared" si="6"/>
        <v>916023908.27999997</v>
      </c>
      <c r="R219" s="10"/>
      <c r="S219" s="10"/>
      <c r="T219" s="10"/>
      <c r="U219" s="10"/>
      <c r="V219" s="10"/>
      <c r="W219" s="10"/>
      <c r="X219" s="10"/>
      <c r="Y219" s="10"/>
      <c r="Z219" s="10"/>
      <c r="AA219" s="10"/>
      <c r="AB219" s="10"/>
      <c r="AC219" s="10"/>
      <c r="AD219" s="10"/>
      <c r="AE219" s="10"/>
    </row>
    <row r="220" spans="2:31" s="12" customFormat="1" x14ac:dyDescent="0.25">
      <c r="B220" s="158" t="s">
        <v>365</v>
      </c>
      <c r="C220" s="145">
        <v>852758800</v>
      </c>
      <c r="D220" s="145">
        <v>787800932.18999982</v>
      </c>
      <c r="E220" s="145">
        <v>29882867.449999999</v>
      </c>
      <c r="F220" s="145">
        <v>41261624.520000003</v>
      </c>
      <c r="G220" s="145">
        <v>42648596.710000038</v>
      </c>
      <c r="H220" s="145">
        <v>44094080.37000002</v>
      </c>
      <c r="I220" s="145">
        <v>58626703.500000015</v>
      </c>
      <c r="J220" s="145">
        <v>52682089.130000003</v>
      </c>
      <c r="K220" s="164">
        <v>46115025.659999996</v>
      </c>
      <c r="L220" s="164">
        <v>71939909.780000016</v>
      </c>
      <c r="M220" s="164">
        <v>54910658.839999989</v>
      </c>
      <c r="N220" s="164">
        <v>48615471.50999999</v>
      </c>
      <c r="O220" s="164">
        <v>87285020.879999965</v>
      </c>
      <c r="P220" s="164">
        <v>169054627.77000001</v>
      </c>
      <c r="Q220" s="145">
        <f t="shared" si="6"/>
        <v>747116676.12</v>
      </c>
      <c r="R220" s="10"/>
      <c r="S220" s="10"/>
      <c r="T220" s="10"/>
      <c r="U220" s="10"/>
      <c r="V220" s="10"/>
      <c r="W220" s="10"/>
      <c r="X220" s="10"/>
      <c r="Y220" s="10"/>
      <c r="Z220" s="10"/>
      <c r="AA220" s="10"/>
      <c r="AB220" s="10"/>
      <c r="AC220" s="10"/>
      <c r="AD220" s="10"/>
      <c r="AE220" s="10"/>
    </row>
    <row r="221" spans="2:31" s="12" customFormat="1" x14ac:dyDescent="0.25">
      <c r="B221" s="158" t="s">
        <v>366</v>
      </c>
      <c r="C221" s="145">
        <v>161292690</v>
      </c>
      <c r="D221" s="145">
        <v>172395220</v>
      </c>
      <c r="E221" s="145">
        <v>7377113.6999999993</v>
      </c>
      <c r="F221" s="145">
        <v>9041991.3099999987</v>
      </c>
      <c r="G221" s="145">
        <v>9597003.0299999993</v>
      </c>
      <c r="H221" s="145">
        <v>9614759.4200000037</v>
      </c>
      <c r="I221" s="145">
        <v>14270422.350000003</v>
      </c>
      <c r="J221" s="145">
        <v>10093116.250000002</v>
      </c>
      <c r="K221" s="164">
        <v>14001595.580000004</v>
      </c>
      <c r="L221" s="164">
        <v>14967271.199999997</v>
      </c>
      <c r="M221" s="164">
        <v>14354892.640000001</v>
      </c>
      <c r="N221" s="164">
        <v>11467203.67</v>
      </c>
      <c r="O221" s="164">
        <v>24533594.519999996</v>
      </c>
      <c r="P221" s="164">
        <v>29588268.49000001</v>
      </c>
      <c r="Q221" s="145">
        <f t="shared" si="6"/>
        <v>168907232.16000003</v>
      </c>
      <c r="R221" s="10"/>
      <c r="S221" s="10"/>
      <c r="T221" s="10"/>
      <c r="U221" s="10"/>
      <c r="V221" s="10"/>
      <c r="W221" s="10"/>
      <c r="X221" s="10"/>
      <c r="Y221" s="10"/>
      <c r="Z221" s="10"/>
      <c r="AA221" s="10"/>
      <c r="AB221" s="10"/>
      <c r="AC221" s="10"/>
      <c r="AD221" s="10"/>
      <c r="AE221" s="10"/>
    </row>
    <row r="222" spans="2:31" s="40" customFormat="1" ht="15" customHeight="1" x14ac:dyDescent="0.25">
      <c r="B222" s="40" t="s">
        <v>130</v>
      </c>
      <c r="C222" s="146">
        <f>C223</f>
        <v>1363034330</v>
      </c>
      <c r="D222" s="146">
        <v>1583940482.79</v>
      </c>
      <c r="E222" s="143">
        <v>58342360.110000007</v>
      </c>
      <c r="F222" s="143">
        <v>81821450.250000015</v>
      </c>
      <c r="G222" s="143">
        <v>109060964.98999998</v>
      </c>
      <c r="H222" s="143">
        <v>81305540.419999987</v>
      </c>
      <c r="I222" s="143">
        <v>126792724.20999998</v>
      </c>
      <c r="J222" s="143">
        <v>95681197.289999962</v>
      </c>
      <c r="K222" s="143">
        <v>95337818.140000001</v>
      </c>
      <c r="L222" s="143">
        <v>108732591.34000002</v>
      </c>
      <c r="M222" s="143">
        <v>177437740.23000002</v>
      </c>
      <c r="N222" s="143">
        <v>152468206.70000002</v>
      </c>
      <c r="O222" s="143">
        <v>146816358.78999999</v>
      </c>
      <c r="P222" s="143">
        <v>290841913.93000001</v>
      </c>
      <c r="Q222" s="143">
        <f t="shared" si="6"/>
        <v>1524638866.4000001</v>
      </c>
      <c r="R222" s="10"/>
      <c r="S222" s="10"/>
      <c r="T222" s="10"/>
      <c r="U222" s="10"/>
      <c r="V222" s="10"/>
      <c r="W222" s="10"/>
      <c r="X222" s="10"/>
      <c r="Y222" s="10"/>
      <c r="Z222" s="10"/>
      <c r="AA222" s="10"/>
      <c r="AB222" s="10"/>
      <c r="AC222" s="10"/>
      <c r="AD222" s="10"/>
      <c r="AE222" s="10"/>
    </row>
    <row r="223" spans="2:31" s="89" customFormat="1" ht="15" customHeight="1" x14ac:dyDescent="0.25">
      <c r="B223" s="159" t="s">
        <v>367</v>
      </c>
      <c r="C223" s="146">
        <v>1363034330</v>
      </c>
      <c r="D223" s="146">
        <v>1583940482.79</v>
      </c>
      <c r="E223" s="146">
        <v>58342360.110000007</v>
      </c>
      <c r="F223" s="146">
        <v>81821450.250000015</v>
      </c>
      <c r="G223" s="146">
        <v>109060964.98999998</v>
      </c>
      <c r="H223" s="146">
        <v>81305540.419999987</v>
      </c>
      <c r="I223" s="146">
        <v>126792724.20999998</v>
      </c>
      <c r="J223" s="146">
        <v>95681197.289999962</v>
      </c>
      <c r="K223" s="143">
        <v>95337818.140000001</v>
      </c>
      <c r="L223" s="143">
        <v>108732591.34000002</v>
      </c>
      <c r="M223" s="143">
        <v>177437740.23000002</v>
      </c>
      <c r="N223" s="143">
        <v>152468206.70000002</v>
      </c>
      <c r="O223" s="143">
        <v>146816358.78999999</v>
      </c>
      <c r="P223" s="143">
        <v>290841913.93000001</v>
      </c>
      <c r="Q223" s="143">
        <f t="shared" si="6"/>
        <v>1524638866.4000001</v>
      </c>
      <c r="R223" s="10"/>
      <c r="S223" s="10"/>
      <c r="T223" s="10"/>
      <c r="U223" s="10"/>
      <c r="V223" s="10"/>
      <c r="W223" s="10"/>
      <c r="X223" s="10"/>
      <c r="Y223" s="10"/>
      <c r="Z223" s="10"/>
      <c r="AA223" s="10"/>
      <c r="AB223" s="10"/>
      <c r="AC223" s="10"/>
      <c r="AD223" s="10"/>
      <c r="AE223" s="10"/>
    </row>
    <row r="224" spans="2:31" s="12" customFormat="1" x14ac:dyDescent="0.25">
      <c r="B224" s="158" t="s">
        <v>368</v>
      </c>
      <c r="C224" s="145">
        <v>1123793109</v>
      </c>
      <c r="D224" s="145">
        <v>1340848285.53</v>
      </c>
      <c r="E224" s="145">
        <v>46649176.910000004</v>
      </c>
      <c r="F224" s="145">
        <v>67981356.980000004</v>
      </c>
      <c r="G224" s="145">
        <v>93482980.359999985</v>
      </c>
      <c r="H224" s="145">
        <v>65464579.30999998</v>
      </c>
      <c r="I224" s="145">
        <v>110385463.71999998</v>
      </c>
      <c r="J224" s="145">
        <v>79553526.239999965</v>
      </c>
      <c r="K224" s="164">
        <v>78894019.450000003</v>
      </c>
      <c r="L224" s="164">
        <v>85070755.360000014</v>
      </c>
      <c r="M224" s="164">
        <v>162534740.46000001</v>
      </c>
      <c r="N224" s="164">
        <v>136216964.21000001</v>
      </c>
      <c r="O224" s="164">
        <v>117242356.21999998</v>
      </c>
      <c r="P224" s="164">
        <v>252069872.94999999</v>
      </c>
      <c r="Q224" s="145">
        <f t="shared" si="6"/>
        <v>1295545792.1700001</v>
      </c>
      <c r="R224" s="10"/>
      <c r="S224" s="10"/>
      <c r="T224" s="10"/>
      <c r="U224" s="10"/>
      <c r="V224" s="10"/>
      <c r="W224" s="10"/>
      <c r="X224" s="10"/>
      <c r="Y224" s="10"/>
      <c r="Z224" s="10"/>
      <c r="AA224" s="10"/>
      <c r="AB224" s="10"/>
      <c r="AC224" s="10"/>
      <c r="AD224" s="10"/>
      <c r="AE224" s="10"/>
    </row>
    <row r="225" spans="2:31" s="12" customFormat="1" x14ac:dyDescent="0.25">
      <c r="B225" s="158" t="s">
        <v>369</v>
      </c>
      <c r="C225" s="145">
        <v>169891753</v>
      </c>
      <c r="D225" s="145">
        <v>171545875.25999999</v>
      </c>
      <c r="E225" s="145">
        <v>8061467.2000000011</v>
      </c>
      <c r="F225" s="145">
        <v>9275544.8500000052</v>
      </c>
      <c r="G225" s="145">
        <v>11128675.860000001</v>
      </c>
      <c r="H225" s="145">
        <v>11790322.100000003</v>
      </c>
      <c r="I225" s="145">
        <v>12060804.440000001</v>
      </c>
      <c r="J225" s="145">
        <v>11562105.189999998</v>
      </c>
      <c r="K225" s="164">
        <v>11645590.700000003</v>
      </c>
      <c r="L225" s="164">
        <v>16963398.140000001</v>
      </c>
      <c r="M225" s="164">
        <v>10872700.939999998</v>
      </c>
      <c r="N225" s="164">
        <v>12620754.160000002</v>
      </c>
      <c r="O225" s="164">
        <v>23351337.959999986</v>
      </c>
      <c r="P225" s="164">
        <v>26220798.630000006</v>
      </c>
      <c r="Q225" s="145">
        <f t="shared" si="6"/>
        <v>165553500.16999999</v>
      </c>
      <c r="R225" s="10"/>
      <c r="S225" s="10"/>
      <c r="T225" s="10"/>
      <c r="U225" s="10"/>
      <c r="V225" s="10"/>
      <c r="W225" s="10"/>
      <c r="X225" s="10"/>
      <c r="Y225" s="10"/>
      <c r="Z225" s="10"/>
      <c r="AA225" s="10"/>
      <c r="AB225" s="10"/>
      <c r="AC225" s="10"/>
      <c r="AD225" s="10"/>
      <c r="AE225" s="10"/>
    </row>
    <row r="226" spans="2:31" s="12" customFormat="1" x14ac:dyDescent="0.25">
      <c r="B226" s="158" t="s">
        <v>370</v>
      </c>
      <c r="C226" s="145">
        <v>69349468</v>
      </c>
      <c r="D226" s="145">
        <v>71546322</v>
      </c>
      <c r="E226" s="145">
        <v>3631716</v>
      </c>
      <c r="F226" s="145">
        <v>4564548.42</v>
      </c>
      <c r="G226" s="145">
        <v>4449308.7699999996</v>
      </c>
      <c r="H226" s="145">
        <v>4050639.0100000002</v>
      </c>
      <c r="I226" s="145">
        <v>4346456.0499999989</v>
      </c>
      <c r="J226" s="145">
        <v>4565565.8599999994</v>
      </c>
      <c r="K226" s="164">
        <v>4798207.99</v>
      </c>
      <c r="L226" s="164">
        <v>6698437.8399999999</v>
      </c>
      <c r="M226" s="164">
        <v>4030298.83</v>
      </c>
      <c r="N226" s="164">
        <v>3630488.3299999991</v>
      </c>
      <c r="O226" s="164">
        <v>6222664.6100000003</v>
      </c>
      <c r="P226" s="164">
        <v>12551242.35</v>
      </c>
      <c r="Q226" s="145">
        <f t="shared" si="6"/>
        <v>63539574.059999995</v>
      </c>
      <c r="R226" s="10"/>
      <c r="S226" s="10"/>
      <c r="T226" s="10"/>
      <c r="U226" s="10"/>
      <c r="V226" s="10"/>
      <c r="W226" s="10"/>
      <c r="X226" s="10"/>
      <c r="Y226" s="10"/>
      <c r="Z226" s="10"/>
      <c r="AA226" s="10"/>
      <c r="AB226" s="10"/>
      <c r="AC226" s="10"/>
      <c r="AD226" s="10"/>
      <c r="AE226" s="10"/>
    </row>
    <row r="227" spans="2:31" s="12" customFormat="1" x14ac:dyDescent="0.25">
      <c r="B227" s="40" t="s">
        <v>101</v>
      </c>
      <c r="C227" s="162">
        <f>C228</f>
        <v>184836130000</v>
      </c>
      <c r="D227" s="162">
        <v>172943863074.72</v>
      </c>
      <c r="E227" s="143">
        <v>12279854553.460001</v>
      </c>
      <c r="F227" s="143">
        <v>13430838826.41</v>
      </c>
      <c r="G227" s="143">
        <v>8930114365.7000008</v>
      </c>
      <c r="H227" s="143">
        <v>5630603993.1100006</v>
      </c>
      <c r="I227" s="143">
        <v>10676625866.84</v>
      </c>
      <c r="J227" s="143">
        <v>37356568932.400002</v>
      </c>
      <c r="K227" s="143">
        <v>11476705856.780003</v>
      </c>
      <c r="L227" s="143">
        <v>8699193786.4200039</v>
      </c>
      <c r="M227" s="143">
        <v>12326859508.799997</v>
      </c>
      <c r="N227" s="143">
        <v>4364672120.6399994</v>
      </c>
      <c r="O227" s="143">
        <v>14112934917.419998</v>
      </c>
      <c r="P227" s="143">
        <v>33145502250.869995</v>
      </c>
      <c r="Q227" s="143">
        <f t="shared" si="6"/>
        <v>172430474978.85001</v>
      </c>
      <c r="R227" s="10"/>
      <c r="S227" s="10"/>
      <c r="T227" s="10"/>
      <c r="U227" s="10"/>
      <c r="V227" s="10"/>
      <c r="W227" s="10"/>
      <c r="X227" s="10"/>
      <c r="Y227" s="10"/>
      <c r="Z227" s="10"/>
      <c r="AA227" s="10"/>
      <c r="AB227" s="10"/>
      <c r="AC227" s="10"/>
      <c r="AD227" s="10"/>
      <c r="AE227" s="10"/>
    </row>
    <row r="228" spans="2:31" s="12" customFormat="1" x14ac:dyDescent="0.25">
      <c r="B228" s="159" t="s">
        <v>371</v>
      </c>
      <c r="C228" s="162">
        <v>184836130000</v>
      </c>
      <c r="D228" s="162">
        <v>172943863074.72</v>
      </c>
      <c r="E228" s="162">
        <v>12279854553.460001</v>
      </c>
      <c r="F228" s="162">
        <v>13430838826.41</v>
      </c>
      <c r="G228" s="162">
        <v>8930114365.7000008</v>
      </c>
      <c r="H228" s="162">
        <v>5630603993.1100006</v>
      </c>
      <c r="I228" s="162">
        <v>10676625866.84</v>
      </c>
      <c r="J228" s="162">
        <v>37356568932.400002</v>
      </c>
      <c r="K228" s="143">
        <v>11476705856.780003</v>
      </c>
      <c r="L228" s="143">
        <v>8699193786.4200039</v>
      </c>
      <c r="M228" s="143">
        <v>12326859508.799997</v>
      </c>
      <c r="N228" s="143">
        <v>4364672120.6399994</v>
      </c>
      <c r="O228" s="143">
        <v>14112934917.419998</v>
      </c>
      <c r="P228" s="143">
        <v>33145502250.869995</v>
      </c>
      <c r="Q228" s="143">
        <f t="shared" si="6"/>
        <v>172430474978.85001</v>
      </c>
      <c r="R228" s="10"/>
      <c r="S228" s="10"/>
      <c r="T228" s="10"/>
      <c r="U228" s="10"/>
      <c r="V228" s="10"/>
      <c r="W228" s="10"/>
      <c r="X228" s="10"/>
      <c r="Y228" s="10"/>
      <c r="Z228" s="10"/>
      <c r="AA228" s="10"/>
      <c r="AB228" s="10"/>
      <c r="AC228" s="10"/>
      <c r="AD228" s="10"/>
      <c r="AE228" s="10"/>
    </row>
    <row r="229" spans="2:31" s="12" customFormat="1" x14ac:dyDescent="0.25">
      <c r="B229" s="158" t="s">
        <v>372</v>
      </c>
      <c r="C229" s="166">
        <v>184836130000</v>
      </c>
      <c r="D229" s="166">
        <v>172943863074.72</v>
      </c>
      <c r="E229" s="166">
        <v>12279854553.460001</v>
      </c>
      <c r="F229" s="166">
        <v>13430838826.41</v>
      </c>
      <c r="G229" s="166">
        <v>8930114365.7000008</v>
      </c>
      <c r="H229" s="166">
        <v>5630603993.1100006</v>
      </c>
      <c r="I229" s="166">
        <v>10676625866.84</v>
      </c>
      <c r="J229" s="166">
        <v>37356568932.400002</v>
      </c>
      <c r="K229" s="164">
        <v>11476705856.780003</v>
      </c>
      <c r="L229" s="164">
        <v>8699193786.4200039</v>
      </c>
      <c r="M229" s="164">
        <v>12326859508.799997</v>
      </c>
      <c r="N229" s="164">
        <v>4364672120.6399994</v>
      </c>
      <c r="O229" s="164">
        <v>14112934917.419998</v>
      </c>
      <c r="P229" s="164">
        <v>33145502250.869995</v>
      </c>
      <c r="Q229" s="145">
        <f t="shared" si="6"/>
        <v>172430474978.85001</v>
      </c>
      <c r="R229" s="10"/>
      <c r="S229" s="10"/>
      <c r="T229" s="10"/>
      <c r="U229" s="10"/>
      <c r="V229" s="10"/>
      <c r="W229" s="10"/>
      <c r="X229" s="10"/>
      <c r="Y229" s="10"/>
      <c r="Z229" s="10"/>
      <c r="AA229" s="10"/>
      <c r="AB229" s="10"/>
      <c r="AC229" s="10"/>
      <c r="AD229" s="10"/>
      <c r="AE229" s="10"/>
    </row>
    <row r="230" spans="2:31" s="12" customFormat="1" x14ac:dyDescent="0.25">
      <c r="B230" s="40" t="s">
        <v>95</v>
      </c>
      <c r="C230" s="162">
        <f>C231</f>
        <v>78974564626</v>
      </c>
      <c r="D230" s="162">
        <v>98370247440.639999</v>
      </c>
      <c r="E230" s="143">
        <v>2543786153.8600001</v>
      </c>
      <c r="F230" s="143">
        <v>7648117174.3400002</v>
      </c>
      <c r="G230" s="143">
        <v>5732182425.7700005</v>
      </c>
      <c r="H230" s="143">
        <v>6894110434.6000004</v>
      </c>
      <c r="I230" s="143">
        <v>5382542570.9100008</v>
      </c>
      <c r="J230" s="143">
        <v>4786161350.210001</v>
      </c>
      <c r="K230" s="143">
        <v>5283294851.0799999</v>
      </c>
      <c r="L230" s="143">
        <v>7645299090.5500011</v>
      </c>
      <c r="M230" s="143">
        <v>8361275598.8299999</v>
      </c>
      <c r="N230" s="143">
        <v>8360771136.8500004</v>
      </c>
      <c r="O230" s="143">
        <v>14093440041.510004</v>
      </c>
      <c r="P230" s="143">
        <v>21386391905.080009</v>
      </c>
      <c r="Q230" s="143">
        <f t="shared" si="6"/>
        <v>98117372733.590027</v>
      </c>
      <c r="R230" s="10"/>
      <c r="S230" s="10"/>
      <c r="T230" s="10"/>
      <c r="U230" s="10"/>
      <c r="V230" s="10"/>
      <c r="W230" s="10"/>
      <c r="X230" s="10"/>
      <c r="Y230" s="10"/>
      <c r="Z230" s="10"/>
      <c r="AA230" s="10"/>
      <c r="AB230" s="10"/>
      <c r="AC230" s="10"/>
      <c r="AD230" s="10"/>
      <c r="AE230" s="10"/>
    </row>
    <row r="231" spans="2:31" s="12" customFormat="1" x14ac:dyDescent="0.25">
      <c r="B231" s="159" t="s">
        <v>373</v>
      </c>
      <c r="C231" s="162">
        <v>78974564626</v>
      </c>
      <c r="D231" s="162">
        <v>98370247440.639999</v>
      </c>
      <c r="E231" s="162">
        <v>2543786153.8600001</v>
      </c>
      <c r="F231" s="162">
        <v>7648117174.3400002</v>
      </c>
      <c r="G231" s="162">
        <v>5732182425.7700005</v>
      </c>
      <c r="H231" s="162">
        <v>6894110434.6000004</v>
      </c>
      <c r="I231" s="162">
        <v>5382542570.9100008</v>
      </c>
      <c r="J231" s="162">
        <v>4786161350.210001</v>
      </c>
      <c r="K231" s="143">
        <v>5283294851.0799999</v>
      </c>
      <c r="L231" s="143">
        <v>7645299090.5500011</v>
      </c>
      <c r="M231" s="143">
        <v>8361275598.8299999</v>
      </c>
      <c r="N231" s="143">
        <v>8360771136.8500004</v>
      </c>
      <c r="O231" s="143">
        <v>14093440041.510004</v>
      </c>
      <c r="P231" s="143">
        <v>21386391905.080009</v>
      </c>
      <c r="Q231" s="143">
        <f t="shared" si="6"/>
        <v>98117372733.590027</v>
      </c>
      <c r="R231" s="10"/>
      <c r="S231" s="10"/>
      <c r="T231" s="10"/>
      <c r="U231" s="10"/>
      <c r="V231" s="10"/>
      <c r="W231" s="10"/>
      <c r="X231" s="10"/>
      <c r="Y231" s="10"/>
      <c r="Z231" s="10"/>
      <c r="AA231" s="10"/>
      <c r="AB231" s="10"/>
      <c r="AC231" s="10"/>
      <c r="AD231" s="10"/>
      <c r="AE231" s="10"/>
    </row>
    <row r="232" spans="2:31" s="12" customFormat="1" x14ac:dyDescent="0.25">
      <c r="B232" s="158" t="s">
        <v>374</v>
      </c>
      <c r="C232" s="166">
        <v>78974564626</v>
      </c>
      <c r="D232" s="166">
        <v>98370247440.639999</v>
      </c>
      <c r="E232" s="166">
        <v>2543786153.8600001</v>
      </c>
      <c r="F232" s="166">
        <v>7648117174.3400002</v>
      </c>
      <c r="G232" s="166">
        <v>5732182425.7700005</v>
      </c>
      <c r="H232" s="166">
        <v>6894110434.6000004</v>
      </c>
      <c r="I232" s="166">
        <v>5382542570.9100008</v>
      </c>
      <c r="J232" s="166">
        <v>4786161350.210001</v>
      </c>
      <c r="K232" s="164">
        <v>5283294851.0799999</v>
      </c>
      <c r="L232" s="164">
        <v>7645299090.5500011</v>
      </c>
      <c r="M232" s="164">
        <v>8361275598.8299999</v>
      </c>
      <c r="N232" s="164">
        <v>8360771136.8500004</v>
      </c>
      <c r="O232" s="164">
        <v>14093440041.510004</v>
      </c>
      <c r="P232" s="164">
        <v>21386391905.080009</v>
      </c>
      <c r="Q232" s="145">
        <f t="shared" si="6"/>
        <v>98117372733.590027</v>
      </c>
      <c r="R232" s="10"/>
      <c r="S232" s="10"/>
      <c r="T232" s="10"/>
      <c r="U232" s="10"/>
      <c r="V232" s="10"/>
      <c r="W232" s="10"/>
      <c r="X232" s="10"/>
      <c r="Y232" s="10"/>
      <c r="Z232" s="10"/>
      <c r="AA232" s="10"/>
      <c r="AB232" s="10"/>
      <c r="AC232" s="10"/>
      <c r="AD232" s="10"/>
      <c r="AE232" s="10"/>
    </row>
    <row r="233" spans="2:31" s="40" customFormat="1" ht="15" customHeight="1" x14ac:dyDescent="0.25">
      <c r="B233" s="155" t="s">
        <v>43</v>
      </c>
      <c r="C233" s="156">
        <f>C234</f>
        <v>8737865213</v>
      </c>
      <c r="D233" s="156">
        <v>11268985415</v>
      </c>
      <c r="E233" s="156">
        <v>726855278.74000037</v>
      </c>
      <c r="F233" s="156">
        <v>726855278.73999989</v>
      </c>
      <c r="G233" s="156">
        <v>726855278.74000049</v>
      </c>
      <c r="H233" s="156">
        <v>726855278.74000061</v>
      </c>
      <c r="I233" s="156">
        <v>726855278.74000049</v>
      </c>
      <c r="J233" s="156">
        <v>726855278.73999965</v>
      </c>
      <c r="K233" s="156">
        <v>726855278.74000025</v>
      </c>
      <c r="L233" s="156">
        <v>726855278.74000049</v>
      </c>
      <c r="M233" s="156">
        <v>726855278.74000025</v>
      </c>
      <c r="N233" s="156">
        <v>746642147.41000009</v>
      </c>
      <c r="O233" s="156">
        <v>733521945.41000044</v>
      </c>
      <c r="P233" s="156">
        <v>3231521941.0100007</v>
      </c>
      <c r="Q233" s="156">
        <f t="shared" si="6"/>
        <v>11253383542.490005</v>
      </c>
      <c r="R233" s="10"/>
      <c r="S233" s="10"/>
      <c r="T233" s="10"/>
      <c r="U233" s="10"/>
      <c r="V233" s="10"/>
      <c r="W233" s="10"/>
      <c r="X233" s="10"/>
      <c r="Y233" s="10"/>
      <c r="Z233" s="10"/>
      <c r="AA233" s="10"/>
      <c r="AB233" s="10"/>
      <c r="AC233" s="10"/>
      <c r="AD233" s="10"/>
      <c r="AE233" s="10"/>
    </row>
    <row r="234" spans="2:31" s="89" customFormat="1" ht="15" customHeight="1" x14ac:dyDescent="0.25">
      <c r="B234" s="159" t="s">
        <v>375</v>
      </c>
      <c r="C234" s="146">
        <v>8737865213</v>
      </c>
      <c r="D234" s="146">
        <v>11268985415</v>
      </c>
      <c r="E234" s="146">
        <v>726855278.74000037</v>
      </c>
      <c r="F234" s="146">
        <v>726855278.73999989</v>
      </c>
      <c r="G234" s="146">
        <v>726855278.74000049</v>
      </c>
      <c r="H234" s="146">
        <v>726855278.74000061</v>
      </c>
      <c r="I234" s="146">
        <v>726855278.74000049</v>
      </c>
      <c r="J234" s="146">
        <v>726855278.73999965</v>
      </c>
      <c r="K234" s="143">
        <v>726855278.74000025</v>
      </c>
      <c r="L234" s="143">
        <v>726855278.74000049</v>
      </c>
      <c r="M234" s="143">
        <v>726855278.74000025</v>
      </c>
      <c r="N234" s="143">
        <v>746642147.41000009</v>
      </c>
      <c r="O234" s="143">
        <v>733521945.41000044</v>
      </c>
      <c r="P234" s="143">
        <v>3231521941.0100007</v>
      </c>
      <c r="Q234" s="143">
        <f t="shared" si="6"/>
        <v>11253383542.490005</v>
      </c>
      <c r="R234" s="10"/>
      <c r="S234" s="10"/>
      <c r="T234" s="10"/>
      <c r="U234" s="10"/>
      <c r="V234" s="10"/>
      <c r="W234" s="10"/>
      <c r="X234" s="10"/>
      <c r="Y234" s="10"/>
      <c r="Z234" s="10"/>
      <c r="AA234" s="10"/>
      <c r="AB234" s="10"/>
      <c r="AC234" s="10"/>
      <c r="AD234" s="10"/>
      <c r="AE234" s="10"/>
    </row>
    <row r="235" spans="2:31" s="12" customFormat="1" x14ac:dyDescent="0.25">
      <c r="B235" s="158" t="s">
        <v>376</v>
      </c>
      <c r="C235" s="145">
        <v>8737865213</v>
      </c>
      <c r="D235" s="145">
        <v>11268985415</v>
      </c>
      <c r="E235" s="145">
        <v>726855278.74000037</v>
      </c>
      <c r="F235" s="145">
        <v>726855278.73999989</v>
      </c>
      <c r="G235" s="145">
        <v>726855278.74000049</v>
      </c>
      <c r="H235" s="145">
        <v>726855278.74000061</v>
      </c>
      <c r="I235" s="145">
        <v>726855278.74000049</v>
      </c>
      <c r="J235" s="145">
        <v>726855278.73999965</v>
      </c>
      <c r="K235" s="164">
        <v>726855278.74000025</v>
      </c>
      <c r="L235" s="164">
        <v>726855278.74000049</v>
      </c>
      <c r="M235" s="164">
        <v>726855278.74000025</v>
      </c>
      <c r="N235" s="164">
        <v>746642147.41000009</v>
      </c>
      <c r="O235" s="164">
        <v>733521945.41000044</v>
      </c>
      <c r="P235" s="164">
        <v>3231521941.0100007</v>
      </c>
      <c r="Q235" s="145">
        <f t="shared" si="6"/>
        <v>11253383542.490005</v>
      </c>
      <c r="R235" s="10"/>
      <c r="S235" s="10"/>
      <c r="T235" s="10"/>
      <c r="U235" s="10"/>
      <c r="V235" s="10"/>
      <c r="W235" s="10"/>
      <c r="X235" s="10"/>
      <c r="Y235" s="10"/>
      <c r="Z235" s="10"/>
      <c r="AA235" s="10"/>
      <c r="AB235" s="10"/>
      <c r="AC235" s="10"/>
      <c r="AD235" s="10"/>
      <c r="AE235" s="10"/>
    </row>
    <row r="236" spans="2:31" s="40" customFormat="1" ht="15" customHeight="1" x14ac:dyDescent="0.25">
      <c r="B236" s="155" t="s">
        <v>44</v>
      </c>
      <c r="C236" s="156">
        <f>C237</f>
        <v>4511291957</v>
      </c>
      <c r="D236" s="156">
        <v>5261291957</v>
      </c>
      <c r="E236" s="156">
        <v>270907662.39000022</v>
      </c>
      <c r="F236" s="156">
        <v>270907662.3900001</v>
      </c>
      <c r="G236" s="156">
        <v>270907662.39000016</v>
      </c>
      <c r="H236" s="156">
        <v>901107662.39000034</v>
      </c>
      <c r="I236" s="156">
        <v>270907662.39000016</v>
      </c>
      <c r="J236" s="156">
        <v>270907662.3900001</v>
      </c>
      <c r="K236" s="156">
        <v>270907662.39000005</v>
      </c>
      <c r="L236" s="156">
        <v>270907662.39000028</v>
      </c>
      <c r="M236" s="156">
        <v>585907662.38999975</v>
      </c>
      <c r="N236" s="156">
        <v>376007662.39000005</v>
      </c>
      <c r="O236" s="156">
        <v>376007662.39000034</v>
      </c>
      <c r="P236" s="156">
        <v>1125907670.2300005</v>
      </c>
      <c r="Q236" s="156">
        <f t="shared" si="6"/>
        <v>5261291956.5200024</v>
      </c>
      <c r="R236" s="10"/>
      <c r="S236" s="10"/>
      <c r="T236" s="10"/>
      <c r="U236" s="10"/>
      <c r="V236" s="10"/>
      <c r="W236" s="10"/>
      <c r="X236" s="10"/>
      <c r="Y236" s="10"/>
      <c r="Z236" s="10"/>
      <c r="AA236" s="10"/>
      <c r="AB236" s="10"/>
      <c r="AC236" s="10"/>
      <c r="AD236" s="10"/>
      <c r="AE236" s="10"/>
    </row>
    <row r="237" spans="2:31" s="89" customFormat="1" ht="15" customHeight="1" x14ac:dyDescent="0.25">
      <c r="B237" s="159" t="s">
        <v>377</v>
      </c>
      <c r="C237" s="146">
        <v>4511291957</v>
      </c>
      <c r="D237" s="146">
        <v>5261291957</v>
      </c>
      <c r="E237" s="146">
        <v>270907662.39000022</v>
      </c>
      <c r="F237" s="146">
        <v>270907662.3900001</v>
      </c>
      <c r="G237" s="146">
        <v>270907662.39000016</v>
      </c>
      <c r="H237" s="146">
        <v>901107662.39000034</v>
      </c>
      <c r="I237" s="146">
        <v>270907662.39000016</v>
      </c>
      <c r="J237" s="146">
        <v>270907662.3900001</v>
      </c>
      <c r="K237" s="143">
        <v>270907662.39000005</v>
      </c>
      <c r="L237" s="143">
        <v>270907662.39000028</v>
      </c>
      <c r="M237" s="143">
        <v>585907662.38999975</v>
      </c>
      <c r="N237" s="143">
        <v>376007662.39000005</v>
      </c>
      <c r="O237" s="143">
        <v>376007662.39000034</v>
      </c>
      <c r="P237" s="143">
        <v>1125907670.2300005</v>
      </c>
      <c r="Q237" s="143">
        <f t="shared" si="6"/>
        <v>5261291956.5200024</v>
      </c>
      <c r="R237" s="10"/>
      <c r="S237" s="10"/>
      <c r="T237" s="10"/>
      <c r="U237" s="10"/>
      <c r="V237" s="10"/>
      <c r="W237" s="10"/>
      <c r="X237" s="10"/>
      <c r="Y237" s="10"/>
      <c r="Z237" s="10"/>
      <c r="AA237" s="10"/>
      <c r="AB237" s="10"/>
      <c r="AC237" s="10"/>
      <c r="AD237" s="10"/>
      <c r="AE237" s="10"/>
    </row>
    <row r="238" spans="2:31" s="12" customFormat="1" x14ac:dyDescent="0.25">
      <c r="B238" s="158" t="s">
        <v>378</v>
      </c>
      <c r="C238" s="145">
        <v>4511291957</v>
      </c>
      <c r="D238" s="145">
        <v>5261291957</v>
      </c>
      <c r="E238" s="145">
        <v>270907662.39000022</v>
      </c>
      <c r="F238" s="145">
        <v>270907662.3900001</v>
      </c>
      <c r="G238" s="145">
        <v>270907662.39000016</v>
      </c>
      <c r="H238" s="145">
        <v>901107662.39000034</v>
      </c>
      <c r="I238" s="145">
        <v>270907662.39000016</v>
      </c>
      <c r="J238" s="145">
        <v>270907662.3900001</v>
      </c>
      <c r="K238" s="164">
        <v>270907662.39000005</v>
      </c>
      <c r="L238" s="164">
        <v>270907662.39000028</v>
      </c>
      <c r="M238" s="164">
        <v>585907662.38999975</v>
      </c>
      <c r="N238" s="164">
        <v>376007662.39000005</v>
      </c>
      <c r="O238" s="164">
        <v>376007662.39000034</v>
      </c>
      <c r="P238" s="164">
        <v>1125907670.2300005</v>
      </c>
      <c r="Q238" s="145">
        <f t="shared" si="6"/>
        <v>5261291956.5200024</v>
      </c>
      <c r="R238" s="10"/>
      <c r="S238" s="10"/>
      <c r="T238" s="10"/>
      <c r="U238" s="10"/>
      <c r="V238" s="10"/>
      <c r="W238" s="10"/>
      <c r="X238" s="10"/>
      <c r="Y238" s="10"/>
      <c r="Z238" s="10"/>
      <c r="AA238" s="10"/>
      <c r="AB238" s="10"/>
      <c r="AC238" s="10"/>
      <c r="AD238" s="10"/>
      <c r="AE238" s="10"/>
    </row>
    <row r="239" spans="2:31" s="40" customFormat="1" x14ac:dyDescent="0.25">
      <c r="B239" s="155" t="s">
        <v>45</v>
      </c>
      <c r="C239" s="156">
        <f>C240</f>
        <v>974248087</v>
      </c>
      <c r="D239" s="156">
        <v>1674248086.9999998</v>
      </c>
      <c r="E239" s="156">
        <v>79796296</v>
      </c>
      <c r="F239" s="156">
        <v>80040343.699999988</v>
      </c>
      <c r="G239" s="156">
        <v>80682688.430000022</v>
      </c>
      <c r="H239" s="156">
        <v>79755824.329999954</v>
      </c>
      <c r="I239" s="156">
        <v>81813224.660000026</v>
      </c>
      <c r="J239" s="156">
        <v>81760269.990000024</v>
      </c>
      <c r="K239" s="156">
        <v>81732545.590000167</v>
      </c>
      <c r="L239" s="156">
        <v>81692212.710000098</v>
      </c>
      <c r="M239" s="156">
        <v>112865743.93999986</v>
      </c>
      <c r="N239" s="156">
        <v>109737731.26999995</v>
      </c>
      <c r="O239" s="156">
        <v>108666832.36000007</v>
      </c>
      <c r="P239" s="156">
        <v>695375255.5999999</v>
      </c>
      <c r="Q239" s="156">
        <f t="shared" si="6"/>
        <v>1673918968.5800002</v>
      </c>
      <c r="R239" s="10"/>
      <c r="S239" s="10"/>
      <c r="T239" s="10"/>
      <c r="U239" s="10"/>
      <c r="V239" s="10"/>
      <c r="W239" s="10"/>
      <c r="X239" s="10"/>
      <c r="Y239" s="10"/>
      <c r="Z239" s="10"/>
      <c r="AA239" s="10"/>
      <c r="AB239" s="10"/>
      <c r="AC239" s="10"/>
      <c r="AD239" s="10"/>
      <c r="AE239" s="10"/>
    </row>
    <row r="240" spans="2:31" s="89" customFormat="1" x14ac:dyDescent="0.25">
      <c r="B240" s="159" t="s">
        <v>379</v>
      </c>
      <c r="C240" s="146">
        <v>974248087</v>
      </c>
      <c r="D240" s="146">
        <v>1674248086.9999998</v>
      </c>
      <c r="E240" s="146">
        <v>79796296</v>
      </c>
      <c r="F240" s="146">
        <v>80040343.699999988</v>
      </c>
      <c r="G240" s="146">
        <v>80682688.430000022</v>
      </c>
      <c r="H240" s="146">
        <v>79755824.329999954</v>
      </c>
      <c r="I240" s="146">
        <v>81813224.660000026</v>
      </c>
      <c r="J240" s="146">
        <v>81760269.990000024</v>
      </c>
      <c r="K240" s="143">
        <v>81732545.590000167</v>
      </c>
      <c r="L240" s="143">
        <v>81692212.710000098</v>
      </c>
      <c r="M240" s="143">
        <v>112865743.93999986</v>
      </c>
      <c r="N240" s="143">
        <v>109737731.26999995</v>
      </c>
      <c r="O240" s="143">
        <v>108666832.36000007</v>
      </c>
      <c r="P240" s="143">
        <v>695375255.5999999</v>
      </c>
      <c r="Q240" s="143">
        <f t="shared" si="6"/>
        <v>1673918968.5800002</v>
      </c>
      <c r="R240" s="10"/>
      <c r="S240" s="10"/>
      <c r="T240" s="10"/>
      <c r="U240" s="10"/>
      <c r="V240" s="10"/>
      <c r="W240" s="10"/>
      <c r="X240" s="10"/>
      <c r="Y240" s="10"/>
      <c r="Z240" s="10"/>
      <c r="AA240" s="10"/>
      <c r="AB240" s="10"/>
      <c r="AC240" s="10"/>
      <c r="AD240" s="10"/>
      <c r="AE240" s="10"/>
    </row>
    <row r="241" spans="2:31" s="12" customFormat="1" x14ac:dyDescent="0.25">
      <c r="B241" s="158" t="s">
        <v>380</v>
      </c>
      <c r="C241" s="145">
        <v>974248087</v>
      </c>
      <c r="D241" s="145">
        <v>1674248086.9999998</v>
      </c>
      <c r="E241" s="145">
        <v>79796296</v>
      </c>
      <c r="F241" s="145">
        <v>80040343.699999988</v>
      </c>
      <c r="G241" s="145">
        <v>80682688.430000022</v>
      </c>
      <c r="H241" s="145">
        <v>79755824.329999954</v>
      </c>
      <c r="I241" s="145">
        <v>81813224.660000026</v>
      </c>
      <c r="J241" s="145">
        <v>81760269.990000024</v>
      </c>
      <c r="K241" s="164">
        <v>81732545.590000167</v>
      </c>
      <c r="L241" s="164">
        <v>81692212.710000098</v>
      </c>
      <c r="M241" s="164">
        <v>112865743.93999986</v>
      </c>
      <c r="N241" s="164">
        <v>109737731.26999995</v>
      </c>
      <c r="O241" s="164">
        <v>108666832.36000007</v>
      </c>
      <c r="P241" s="164">
        <v>695375255.5999999</v>
      </c>
      <c r="Q241" s="145">
        <f t="shared" si="6"/>
        <v>1673918968.5800002</v>
      </c>
      <c r="R241" s="10"/>
      <c r="S241" s="10"/>
      <c r="T241" s="10"/>
      <c r="U241" s="10"/>
      <c r="V241" s="10"/>
      <c r="W241" s="10"/>
      <c r="X241" s="10"/>
      <c r="Y241" s="10"/>
      <c r="Z241" s="10"/>
      <c r="AA241" s="10"/>
      <c r="AB241" s="10"/>
      <c r="AC241" s="10"/>
      <c r="AD241" s="10"/>
      <c r="AE241" s="10"/>
    </row>
    <row r="242" spans="2:31" s="40" customFormat="1" x14ac:dyDescent="0.25">
      <c r="B242" s="155" t="s">
        <v>103</v>
      </c>
      <c r="C242" s="156">
        <f>C243</f>
        <v>1175371875</v>
      </c>
      <c r="D242" s="156">
        <v>1425371875</v>
      </c>
      <c r="E242" s="156">
        <v>97947639</v>
      </c>
      <c r="F242" s="156">
        <v>97947639</v>
      </c>
      <c r="G242" s="156">
        <v>97947639</v>
      </c>
      <c r="H242" s="156">
        <v>97947639.000000015</v>
      </c>
      <c r="I242" s="156">
        <v>97947639</v>
      </c>
      <c r="J242" s="156">
        <v>97947639</v>
      </c>
      <c r="K242" s="156">
        <v>97947639</v>
      </c>
      <c r="L242" s="156">
        <v>97947639</v>
      </c>
      <c r="M242" s="156">
        <v>160947638.99999997</v>
      </c>
      <c r="N242" s="156">
        <v>160947639</v>
      </c>
      <c r="O242" s="156">
        <v>150934320.39999998</v>
      </c>
      <c r="P242" s="156">
        <v>168961164.59999999</v>
      </c>
      <c r="Q242" s="156">
        <f t="shared" si="6"/>
        <v>1425371875</v>
      </c>
      <c r="R242" s="10"/>
      <c r="S242" s="10"/>
      <c r="T242" s="10"/>
      <c r="U242" s="10"/>
      <c r="V242" s="10"/>
      <c r="W242" s="10"/>
      <c r="X242" s="10"/>
      <c r="Y242" s="10"/>
      <c r="Z242" s="10"/>
      <c r="AA242" s="10"/>
      <c r="AB242" s="10"/>
      <c r="AC242" s="10"/>
      <c r="AD242" s="10"/>
      <c r="AE242" s="10"/>
    </row>
    <row r="243" spans="2:31" s="89" customFormat="1" x14ac:dyDescent="0.25">
      <c r="B243" s="159" t="s">
        <v>381</v>
      </c>
      <c r="C243" s="146">
        <v>1175371875</v>
      </c>
      <c r="D243" s="146">
        <v>1425371875</v>
      </c>
      <c r="E243" s="146">
        <v>97947639</v>
      </c>
      <c r="F243" s="146">
        <v>97947639</v>
      </c>
      <c r="G243" s="146">
        <v>97947639</v>
      </c>
      <c r="H243" s="146">
        <v>97947639.000000015</v>
      </c>
      <c r="I243" s="146">
        <v>97947639</v>
      </c>
      <c r="J243" s="146">
        <v>97947639</v>
      </c>
      <c r="K243" s="143">
        <v>97947639</v>
      </c>
      <c r="L243" s="143">
        <v>97947639</v>
      </c>
      <c r="M243" s="143">
        <v>160947638.99999997</v>
      </c>
      <c r="N243" s="143">
        <v>160947639</v>
      </c>
      <c r="O243" s="143">
        <v>150934320.39999998</v>
      </c>
      <c r="P243" s="143">
        <v>168961164.59999999</v>
      </c>
      <c r="Q243" s="143">
        <f t="shared" si="6"/>
        <v>1425371875</v>
      </c>
      <c r="R243" s="10"/>
      <c r="S243" s="10"/>
      <c r="T243" s="10"/>
      <c r="U243" s="10"/>
      <c r="V243" s="10"/>
      <c r="W243" s="10"/>
      <c r="X243" s="10"/>
      <c r="Y243" s="10"/>
      <c r="Z243" s="10"/>
      <c r="AA243" s="10"/>
      <c r="AB243" s="10"/>
      <c r="AC243" s="10"/>
      <c r="AD243" s="10"/>
      <c r="AE243" s="10"/>
    </row>
    <row r="244" spans="2:31" s="12" customFormat="1" x14ac:dyDescent="0.25">
      <c r="B244" s="158" t="s">
        <v>382</v>
      </c>
      <c r="C244" s="145">
        <v>1175371875</v>
      </c>
      <c r="D244" s="145">
        <v>1425371875</v>
      </c>
      <c r="E244" s="145">
        <v>97947639</v>
      </c>
      <c r="F244" s="145">
        <v>97947639</v>
      </c>
      <c r="G244" s="145">
        <v>97947639</v>
      </c>
      <c r="H244" s="145">
        <v>97947639.000000015</v>
      </c>
      <c r="I244" s="145">
        <v>97947639</v>
      </c>
      <c r="J244" s="145">
        <v>97947639</v>
      </c>
      <c r="K244" s="164">
        <v>97947639</v>
      </c>
      <c r="L244" s="164">
        <v>97947639</v>
      </c>
      <c r="M244" s="164">
        <v>160947638.99999997</v>
      </c>
      <c r="N244" s="164">
        <v>160947639</v>
      </c>
      <c r="O244" s="164">
        <v>150934320.39999998</v>
      </c>
      <c r="P244" s="164">
        <v>168961164.59999999</v>
      </c>
      <c r="Q244" s="145">
        <f t="shared" si="6"/>
        <v>1425371875</v>
      </c>
      <c r="R244" s="10"/>
      <c r="S244" s="10"/>
      <c r="T244" s="10"/>
      <c r="U244" s="10"/>
      <c r="V244" s="10"/>
      <c r="W244" s="10"/>
      <c r="X244" s="10"/>
      <c r="Y244" s="10"/>
      <c r="Z244" s="10"/>
      <c r="AA244" s="10"/>
      <c r="AB244" s="10"/>
      <c r="AC244" s="10"/>
      <c r="AD244" s="10"/>
      <c r="AE244" s="10"/>
    </row>
    <row r="245" spans="2:31" s="40" customFormat="1" x14ac:dyDescent="0.25">
      <c r="B245" s="155" t="s">
        <v>131</v>
      </c>
      <c r="C245" s="156">
        <f>C246</f>
        <v>165328228</v>
      </c>
      <c r="D245" s="156">
        <v>165328228</v>
      </c>
      <c r="E245" s="156">
        <v>17097250</v>
      </c>
      <c r="F245" s="156">
        <v>17232414</v>
      </c>
      <c r="G245" s="156">
        <v>17312416</v>
      </c>
      <c r="H245" s="156">
        <v>12800000</v>
      </c>
      <c r="I245" s="156">
        <v>12526515</v>
      </c>
      <c r="J245" s="156">
        <v>10812304</v>
      </c>
      <c r="K245" s="156">
        <v>11705195</v>
      </c>
      <c r="L245" s="156">
        <v>11705195</v>
      </c>
      <c r="M245" s="156">
        <v>9994999.6799999997</v>
      </c>
      <c r="N245" s="156">
        <v>11585859.209999999</v>
      </c>
      <c r="O245" s="156">
        <v>12883792.319999998</v>
      </c>
      <c r="P245" s="156">
        <v>14397222.400000002</v>
      </c>
      <c r="Q245" s="156">
        <f t="shared" si="6"/>
        <v>160053162.61000001</v>
      </c>
      <c r="R245" s="10"/>
      <c r="S245" s="10"/>
      <c r="T245" s="10"/>
      <c r="U245" s="10"/>
      <c r="V245" s="10"/>
      <c r="W245" s="10"/>
      <c r="X245" s="10"/>
      <c r="Y245" s="10"/>
      <c r="Z245" s="10"/>
      <c r="AA245" s="10"/>
      <c r="AB245" s="10"/>
      <c r="AC245" s="10"/>
      <c r="AD245" s="10"/>
      <c r="AE245" s="10"/>
    </row>
    <row r="246" spans="2:31" s="89" customFormat="1" x14ac:dyDescent="0.25">
      <c r="B246" s="159" t="s">
        <v>383</v>
      </c>
      <c r="C246" s="146">
        <v>165328228</v>
      </c>
      <c r="D246" s="146">
        <v>165328228</v>
      </c>
      <c r="E246" s="146">
        <v>17097250</v>
      </c>
      <c r="F246" s="146">
        <v>17232414</v>
      </c>
      <c r="G246" s="146">
        <v>17312416</v>
      </c>
      <c r="H246" s="146">
        <v>12800000</v>
      </c>
      <c r="I246" s="146">
        <v>12526515</v>
      </c>
      <c r="J246" s="146">
        <v>10812304</v>
      </c>
      <c r="K246" s="143">
        <v>11705195</v>
      </c>
      <c r="L246" s="143">
        <v>11705195</v>
      </c>
      <c r="M246" s="143">
        <v>9994999.6799999997</v>
      </c>
      <c r="N246" s="143">
        <v>11585859.209999999</v>
      </c>
      <c r="O246" s="143">
        <v>12883792.319999998</v>
      </c>
      <c r="P246" s="143">
        <v>14397222.400000002</v>
      </c>
      <c r="Q246" s="143">
        <f t="shared" si="6"/>
        <v>160053162.61000001</v>
      </c>
      <c r="R246" s="10"/>
      <c r="S246" s="10"/>
      <c r="T246" s="10"/>
      <c r="U246" s="10"/>
      <c r="V246" s="10"/>
      <c r="W246" s="10"/>
      <c r="X246" s="10"/>
      <c r="Y246" s="10"/>
      <c r="Z246" s="10"/>
      <c r="AA246" s="10"/>
      <c r="AB246" s="10"/>
      <c r="AC246" s="10"/>
      <c r="AD246" s="10"/>
      <c r="AE246" s="10"/>
    </row>
    <row r="247" spans="2:31" s="12" customFormat="1" x14ac:dyDescent="0.25">
      <c r="B247" s="158" t="s">
        <v>384</v>
      </c>
      <c r="C247" s="145">
        <v>165328228</v>
      </c>
      <c r="D247" s="145">
        <v>165328228</v>
      </c>
      <c r="E247" s="145">
        <v>17097250</v>
      </c>
      <c r="F247" s="145">
        <v>17232414</v>
      </c>
      <c r="G247" s="145">
        <v>17312416</v>
      </c>
      <c r="H247" s="145">
        <v>12800000</v>
      </c>
      <c r="I247" s="145">
        <v>12526515</v>
      </c>
      <c r="J247" s="145">
        <v>10812304</v>
      </c>
      <c r="K247" s="164">
        <v>11705195</v>
      </c>
      <c r="L247" s="164">
        <v>11705195</v>
      </c>
      <c r="M247" s="164">
        <v>9994999.6799999997</v>
      </c>
      <c r="N247" s="164">
        <v>11585859.209999999</v>
      </c>
      <c r="O247" s="164">
        <v>12883792.319999998</v>
      </c>
      <c r="P247" s="164">
        <v>14397222.400000002</v>
      </c>
      <c r="Q247" s="145">
        <f t="shared" si="6"/>
        <v>160053162.61000001</v>
      </c>
      <c r="R247" s="10"/>
      <c r="S247" s="10"/>
      <c r="T247" s="10"/>
      <c r="U247" s="10"/>
      <c r="V247" s="10"/>
      <c r="W247" s="10"/>
      <c r="X247" s="10"/>
      <c r="Y247" s="10"/>
      <c r="Z247" s="10"/>
      <c r="AA247" s="10"/>
      <c r="AB247" s="10"/>
      <c r="AC247" s="10"/>
      <c r="AD247" s="10"/>
      <c r="AE247" s="10"/>
    </row>
    <row r="248" spans="2:31" s="40" customFormat="1" x14ac:dyDescent="0.25">
      <c r="B248" s="155" t="s">
        <v>385</v>
      </c>
      <c r="C248" s="156">
        <f>C249</f>
        <v>601381669</v>
      </c>
      <c r="D248" s="156">
        <v>701381669</v>
      </c>
      <c r="E248" s="156">
        <v>50115139.070000023</v>
      </c>
      <c r="F248" s="156">
        <v>50115139.07</v>
      </c>
      <c r="G248" s="156">
        <v>50115139.07000003</v>
      </c>
      <c r="H248" s="156">
        <v>50115139.070000015</v>
      </c>
      <c r="I248" s="156">
        <v>50115139.070000008</v>
      </c>
      <c r="J248" s="156">
        <v>50115139.070000008</v>
      </c>
      <c r="K248" s="156">
        <v>50115139.07</v>
      </c>
      <c r="L248" s="156">
        <v>50115139.069999993</v>
      </c>
      <c r="M248" s="156">
        <v>50115139.059999995</v>
      </c>
      <c r="N248" s="156">
        <v>100115139.06000002</v>
      </c>
      <c r="O248" s="156">
        <v>68099821.700000018</v>
      </c>
      <c r="P248" s="156">
        <v>65000000</v>
      </c>
      <c r="Q248" s="156">
        <f t="shared" si="6"/>
        <v>684251212.38000011</v>
      </c>
      <c r="R248" s="10"/>
      <c r="S248" s="10"/>
      <c r="T248" s="10"/>
      <c r="U248" s="10"/>
      <c r="V248" s="10"/>
      <c r="W248" s="10"/>
      <c r="X248" s="10"/>
      <c r="Y248" s="10"/>
      <c r="Z248" s="10"/>
      <c r="AA248" s="10"/>
      <c r="AB248" s="10"/>
      <c r="AC248" s="10"/>
      <c r="AD248" s="10"/>
      <c r="AE248" s="10"/>
    </row>
    <row r="249" spans="2:31" s="89" customFormat="1" x14ac:dyDescent="0.25">
      <c r="B249" s="159" t="s">
        <v>386</v>
      </c>
      <c r="C249" s="146">
        <v>601381669</v>
      </c>
      <c r="D249" s="146">
        <v>701381669</v>
      </c>
      <c r="E249" s="146">
        <v>50115139.070000023</v>
      </c>
      <c r="F249" s="146">
        <v>50115139.07</v>
      </c>
      <c r="G249" s="146">
        <v>50115139.07000003</v>
      </c>
      <c r="H249" s="146">
        <v>50115139.070000015</v>
      </c>
      <c r="I249" s="146">
        <v>50115139.070000008</v>
      </c>
      <c r="J249" s="146">
        <v>50115139.070000008</v>
      </c>
      <c r="K249" s="143">
        <v>50115139.07</v>
      </c>
      <c r="L249" s="143">
        <v>50115139.069999993</v>
      </c>
      <c r="M249" s="143">
        <v>50115139.059999995</v>
      </c>
      <c r="N249" s="143">
        <v>100115139.06000002</v>
      </c>
      <c r="O249" s="143">
        <v>68099821.700000018</v>
      </c>
      <c r="P249" s="143">
        <v>65000000</v>
      </c>
      <c r="Q249" s="143">
        <f t="shared" si="6"/>
        <v>684251212.38000011</v>
      </c>
      <c r="R249" s="10"/>
      <c r="S249" s="10"/>
      <c r="T249" s="10"/>
      <c r="U249" s="10"/>
      <c r="V249" s="10"/>
      <c r="W249" s="10"/>
      <c r="X249" s="10"/>
      <c r="Y249" s="10"/>
      <c r="Z249" s="10"/>
      <c r="AA249" s="10"/>
      <c r="AB249" s="10"/>
      <c r="AC249" s="10"/>
      <c r="AD249" s="10"/>
      <c r="AE249" s="10"/>
    </row>
    <row r="250" spans="2:31" s="12" customFormat="1" x14ac:dyDescent="0.25">
      <c r="B250" s="158" t="s">
        <v>387</v>
      </c>
      <c r="C250" s="145">
        <v>601381669</v>
      </c>
      <c r="D250" s="145">
        <v>701381669</v>
      </c>
      <c r="E250" s="145">
        <v>50115139.070000023</v>
      </c>
      <c r="F250" s="145">
        <v>50115139.07</v>
      </c>
      <c r="G250" s="145">
        <v>50115139.07000003</v>
      </c>
      <c r="H250" s="145">
        <v>50115139.070000015</v>
      </c>
      <c r="I250" s="145">
        <v>50115139.070000008</v>
      </c>
      <c r="J250" s="145">
        <v>50115139.070000008</v>
      </c>
      <c r="K250" s="164">
        <v>50115139.07</v>
      </c>
      <c r="L250" s="164">
        <v>50115139.069999993</v>
      </c>
      <c r="M250" s="164">
        <v>50115139.059999995</v>
      </c>
      <c r="N250" s="164">
        <v>100115139.06000002</v>
      </c>
      <c r="O250" s="164">
        <v>68099821.700000018</v>
      </c>
      <c r="P250" s="164">
        <v>65000000</v>
      </c>
      <c r="Q250" s="145">
        <f t="shared" si="6"/>
        <v>684251212.38000011</v>
      </c>
      <c r="R250" s="10"/>
      <c r="S250" s="10"/>
      <c r="T250" s="10"/>
      <c r="U250" s="10"/>
      <c r="V250" s="10"/>
      <c r="W250" s="10"/>
      <c r="X250" s="10"/>
      <c r="Y250" s="10"/>
      <c r="Z250" s="10"/>
      <c r="AA250" s="10"/>
      <c r="AB250" s="10"/>
      <c r="AC250" s="10"/>
      <c r="AD250" s="10"/>
      <c r="AE250" s="10"/>
    </row>
    <row r="251" spans="2:31" x14ac:dyDescent="0.25">
      <c r="B251" s="170" t="s">
        <v>69</v>
      </c>
      <c r="C251" s="154">
        <f>C10+C17+C233+C236+C239+C242+C245+C248</f>
        <v>891378800905</v>
      </c>
      <c r="D251" s="154">
        <f>D10+D17+D233+D236+D239+D242+D245+D248</f>
        <v>992911311082.75964</v>
      </c>
      <c r="E251" s="147">
        <f>E10+E17+E233+E236+E239+E242+E245+E248</f>
        <v>49326996846.509995</v>
      </c>
      <c r="F251" s="147">
        <f t="shared" ref="F251:P251" si="7">F10+F17+F233+F236+F239+F242+F245+F248</f>
        <v>66779504112.97998</v>
      </c>
      <c r="G251" s="147">
        <f t="shared" si="7"/>
        <v>67044151441.43998</v>
      </c>
      <c r="H251" s="147">
        <f t="shared" si="7"/>
        <v>68130841831.349991</v>
      </c>
      <c r="I251" s="147">
        <f t="shared" si="7"/>
        <v>61985088322.900009</v>
      </c>
      <c r="J251" s="147">
        <f t="shared" si="7"/>
        <v>91701329929.010025</v>
      </c>
      <c r="K251" s="147">
        <f t="shared" si="7"/>
        <v>64426257890.780014</v>
      </c>
      <c r="L251" s="147">
        <f t="shared" si="7"/>
        <v>68292697599.770012</v>
      </c>
      <c r="M251" s="147">
        <f t="shared" si="7"/>
        <v>79745998630.230026</v>
      </c>
      <c r="N251" s="147">
        <f t="shared" si="7"/>
        <v>68049673370.029999</v>
      </c>
      <c r="O251" s="147">
        <f t="shared" si="7"/>
        <v>107849264249.14</v>
      </c>
      <c r="P251" s="147">
        <f t="shared" si="7"/>
        <v>192075695916.15997</v>
      </c>
      <c r="Q251" s="147">
        <f>SUM(E251:P251)</f>
        <v>985407500140.30005</v>
      </c>
      <c r="R251" s="10"/>
      <c r="S251" s="10"/>
      <c r="T251" s="10"/>
      <c r="U251" s="10"/>
      <c r="V251" s="10"/>
      <c r="W251" s="10"/>
      <c r="X251" s="10"/>
      <c r="Y251" s="10"/>
      <c r="Z251" s="10"/>
      <c r="AA251" s="10"/>
      <c r="AB251" s="10"/>
      <c r="AC251" s="10"/>
      <c r="AD251" s="10"/>
      <c r="AE251" s="10"/>
    </row>
    <row r="253" spans="2:31" x14ac:dyDescent="0.25">
      <c r="B253" s="170"/>
      <c r="C253" s="25"/>
      <c r="D253" s="125"/>
      <c r="E253" s="15" t="s">
        <v>10</v>
      </c>
      <c r="F253" s="15" t="s">
        <v>11</v>
      </c>
      <c r="G253" s="15" t="s">
        <v>12</v>
      </c>
      <c r="H253" s="15" t="s">
        <v>13</v>
      </c>
      <c r="I253" s="15" t="s">
        <v>14</v>
      </c>
      <c r="J253" s="15" t="s">
        <v>15</v>
      </c>
      <c r="K253" s="15" t="s">
        <v>16</v>
      </c>
      <c r="L253" s="15" t="s">
        <v>17</v>
      </c>
      <c r="M253" s="15" t="s">
        <v>124</v>
      </c>
      <c r="N253" s="15" t="s">
        <v>19</v>
      </c>
      <c r="O253" s="15" t="s">
        <v>20</v>
      </c>
      <c r="P253" s="15" t="s">
        <v>21</v>
      </c>
      <c r="Q253" s="15" t="s">
        <v>22</v>
      </c>
    </row>
    <row r="254" spans="2:31" x14ac:dyDescent="0.25">
      <c r="B254" s="155" t="s">
        <v>172</v>
      </c>
      <c r="C254" s="156">
        <f>C255</f>
        <v>386000</v>
      </c>
      <c r="D254" s="156">
        <f t="shared" ref="D254:P254" si="8">D255</f>
        <v>1000386000</v>
      </c>
      <c r="E254" s="156">
        <f t="shared" si="8"/>
        <v>0</v>
      </c>
      <c r="F254" s="156">
        <f t="shared" si="8"/>
        <v>0</v>
      </c>
      <c r="G254" s="156">
        <f t="shared" si="8"/>
        <v>386000</v>
      </c>
      <c r="H254" s="156">
        <f t="shared" si="8"/>
        <v>0</v>
      </c>
      <c r="I254" s="156">
        <f t="shared" si="8"/>
        <v>0</v>
      </c>
      <c r="J254" s="156">
        <f t="shared" si="8"/>
        <v>0</v>
      </c>
      <c r="K254" s="156">
        <f t="shared" si="8"/>
        <v>0</v>
      </c>
      <c r="L254" s="156">
        <f t="shared" si="8"/>
        <v>0</v>
      </c>
      <c r="M254" s="156">
        <f t="shared" si="8"/>
        <v>0</v>
      </c>
      <c r="N254" s="156">
        <f t="shared" si="8"/>
        <v>0</v>
      </c>
      <c r="O254" s="156">
        <f t="shared" si="8"/>
        <v>0</v>
      </c>
      <c r="P254" s="156">
        <f t="shared" si="8"/>
        <v>1000000000</v>
      </c>
      <c r="Q254" s="156">
        <f>SUM(E254:P254)</f>
        <v>1000386000</v>
      </c>
    </row>
    <row r="255" spans="2:31" s="40" customFormat="1" x14ac:dyDescent="0.25">
      <c r="B255" s="179" t="s">
        <v>162</v>
      </c>
      <c r="C255" s="146">
        <v>386000</v>
      </c>
      <c r="D255" s="146">
        <v>1000386000</v>
      </c>
      <c r="E255" s="162">
        <v>0</v>
      </c>
      <c r="F255" s="162">
        <v>0</v>
      </c>
      <c r="G255" s="162">
        <v>386000</v>
      </c>
      <c r="H255" s="162">
        <v>0</v>
      </c>
      <c r="I255" s="162">
        <v>0</v>
      </c>
      <c r="J255" s="162">
        <v>0</v>
      </c>
      <c r="K255" s="162">
        <v>0</v>
      </c>
      <c r="L255" s="162">
        <v>0</v>
      </c>
      <c r="M255" s="144">
        <v>0</v>
      </c>
      <c r="N255" s="144">
        <v>0</v>
      </c>
      <c r="O255" s="144">
        <v>0</v>
      </c>
      <c r="P255" s="144">
        <v>1000000000</v>
      </c>
      <c r="Q255" s="163">
        <f>SUM(E255:P255)</f>
        <v>1000386000</v>
      </c>
    </row>
    <row r="256" spans="2:31" x14ac:dyDescent="0.25">
      <c r="B256" s="159" t="s">
        <v>176</v>
      </c>
      <c r="C256" s="146">
        <v>386000</v>
      </c>
      <c r="D256" s="146">
        <v>1000386000</v>
      </c>
      <c r="E256" s="162">
        <v>0</v>
      </c>
      <c r="F256" s="162">
        <v>0</v>
      </c>
      <c r="G256" s="162">
        <v>386000</v>
      </c>
      <c r="H256" s="162">
        <v>0</v>
      </c>
      <c r="I256" s="162">
        <v>0</v>
      </c>
      <c r="J256" s="162">
        <v>0</v>
      </c>
      <c r="K256" s="162">
        <v>0</v>
      </c>
      <c r="L256" s="162">
        <v>0</v>
      </c>
      <c r="M256" s="144">
        <v>0</v>
      </c>
      <c r="N256" s="144">
        <v>0</v>
      </c>
      <c r="O256" s="144">
        <v>0</v>
      </c>
      <c r="P256" s="144">
        <v>1000000000</v>
      </c>
      <c r="Q256" s="163">
        <f t="shared" ref="Q256:Q274" si="9">SUM(E256:P256)</f>
        <v>1000386000</v>
      </c>
    </row>
    <row r="257" spans="2:17" x14ac:dyDescent="0.25">
      <c r="B257" s="158" t="s">
        <v>177</v>
      </c>
      <c r="C257" s="145">
        <v>386000</v>
      </c>
      <c r="D257" s="145">
        <v>1000386000</v>
      </c>
      <c r="E257" s="166">
        <v>0</v>
      </c>
      <c r="F257" s="166">
        <v>0</v>
      </c>
      <c r="G257" s="166">
        <v>386000</v>
      </c>
      <c r="H257" s="166">
        <v>0</v>
      </c>
      <c r="I257" s="166">
        <v>0</v>
      </c>
      <c r="J257" s="166">
        <v>0</v>
      </c>
      <c r="K257" s="166">
        <v>0</v>
      </c>
      <c r="L257" s="166">
        <v>0</v>
      </c>
      <c r="M257" s="144">
        <v>0</v>
      </c>
      <c r="N257" s="144">
        <v>0</v>
      </c>
      <c r="O257" s="144">
        <v>0</v>
      </c>
      <c r="P257" s="144">
        <v>1000000000</v>
      </c>
      <c r="Q257" s="164">
        <f t="shared" si="9"/>
        <v>1000386000</v>
      </c>
    </row>
    <row r="258" spans="2:17" x14ac:dyDescent="0.25">
      <c r="B258" s="155" t="s">
        <v>178</v>
      </c>
      <c r="C258" s="156">
        <f>C259+C262+C266+C269+C272</f>
        <v>146463135799</v>
      </c>
      <c r="D258" s="156">
        <f t="shared" ref="D258:Q258" si="10">D259+D262+D266+D269+D272</f>
        <v>162618626930.5</v>
      </c>
      <c r="E258" s="156">
        <f t="shared" si="10"/>
        <v>3777824270.2599998</v>
      </c>
      <c r="F258" s="156">
        <f t="shared" si="10"/>
        <v>2992724770.2800002</v>
      </c>
      <c r="G258" s="156">
        <f t="shared" si="10"/>
        <v>4621958043.3599997</v>
      </c>
      <c r="H258" s="156">
        <f t="shared" si="10"/>
        <v>9297939133.6200008</v>
      </c>
      <c r="I258" s="156">
        <f t="shared" si="10"/>
        <v>21547253850.48</v>
      </c>
      <c r="J258" s="156">
        <f t="shared" si="10"/>
        <v>19700708425.41</v>
      </c>
      <c r="K258" s="156">
        <f t="shared" si="10"/>
        <v>4967141115.9399996</v>
      </c>
      <c r="L258" s="156">
        <f t="shared" si="10"/>
        <v>10432321428.17</v>
      </c>
      <c r="M258" s="156">
        <f t="shared" si="10"/>
        <v>10134723310.469999</v>
      </c>
      <c r="N258" s="156">
        <f t="shared" si="10"/>
        <v>4300532918.0899992</v>
      </c>
      <c r="O258" s="156">
        <f t="shared" si="10"/>
        <v>4756274570.7200003</v>
      </c>
      <c r="P258" s="156">
        <f t="shared" si="10"/>
        <v>11808700938.709999</v>
      </c>
      <c r="Q258" s="156">
        <f t="shared" si="10"/>
        <v>108338102775.50999</v>
      </c>
    </row>
    <row r="259" spans="2:17" s="40" customFormat="1" x14ac:dyDescent="0.25">
      <c r="B259" s="179" t="s">
        <v>84</v>
      </c>
      <c r="C259" s="146">
        <v>2000000000</v>
      </c>
      <c r="D259" s="146">
        <v>8250000000</v>
      </c>
      <c r="E259" s="162">
        <v>83333333</v>
      </c>
      <c r="F259" s="162">
        <v>83333333</v>
      </c>
      <c r="G259" s="162">
        <v>83333333</v>
      </c>
      <c r="H259" s="162">
        <v>83333333</v>
      </c>
      <c r="I259" s="162">
        <v>83333333</v>
      </c>
      <c r="J259" s="162">
        <v>420833333</v>
      </c>
      <c r="K259" s="162">
        <v>274993333</v>
      </c>
      <c r="L259" s="162">
        <v>220826666.34</v>
      </c>
      <c r="M259" s="144">
        <v>166659999.66</v>
      </c>
      <c r="N259" s="144">
        <v>166659999.67000002</v>
      </c>
      <c r="O259" s="144">
        <v>566659999.67000008</v>
      </c>
      <c r="P259" s="144">
        <v>6016660003.6599998</v>
      </c>
      <c r="Q259" s="163">
        <f t="shared" si="9"/>
        <v>8249960000</v>
      </c>
    </row>
    <row r="260" spans="2:17" x14ac:dyDescent="0.25">
      <c r="B260" s="159" t="s">
        <v>313</v>
      </c>
      <c r="C260" s="146">
        <v>2000000000</v>
      </c>
      <c r="D260" s="146">
        <v>8250000000</v>
      </c>
      <c r="E260" s="162">
        <v>83333333</v>
      </c>
      <c r="F260" s="162">
        <v>83333333</v>
      </c>
      <c r="G260" s="162">
        <v>83333333</v>
      </c>
      <c r="H260" s="162">
        <v>83333333</v>
      </c>
      <c r="I260" s="162">
        <v>83333333</v>
      </c>
      <c r="J260" s="162">
        <v>420833333</v>
      </c>
      <c r="K260" s="144">
        <v>274993333</v>
      </c>
      <c r="L260" s="144">
        <v>220826666.34</v>
      </c>
      <c r="M260" s="144">
        <v>166659999.66</v>
      </c>
      <c r="N260" s="144">
        <v>166659999.67000002</v>
      </c>
      <c r="O260" s="144">
        <v>566659999.67000008</v>
      </c>
      <c r="P260" s="144">
        <v>6016660003.6599998</v>
      </c>
      <c r="Q260" s="163">
        <f t="shared" si="9"/>
        <v>8249960000</v>
      </c>
    </row>
    <row r="261" spans="2:17" x14ac:dyDescent="0.25">
      <c r="B261" s="158" t="s">
        <v>314</v>
      </c>
      <c r="C261" s="145">
        <v>2000000000</v>
      </c>
      <c r="D261" s="145">
        <v>8250000000</v>
      </c>
      <c r="E261" s="166">
        <v>83333333</v>
      </c>
      <c r="F261" s="166">
        <v>83333333</v>
      </c>
      <c r="G261" s="166">
        <v>83333333</v>
      </c>
      <c r="H261" s="166">
        <v>83333333</v>
      </c>
      <c r="I261" s="166">
        <v>83333333</v>
      </c>
      <c r="J261" s="166">
        <v>420833333</v>
      </c>
      <c r="K261" s="144">
        <v>274993333</v>
      </c>
      <c r="L261" s="144">
        <v>220826666.34</v>
      </c>
      <c r="M261" s="144">
        <v>166659999.66</v>
      </c>
      <c r="N261" s="144">
        <v>166659999.67000002</v>
      </c>
      <c r="O261" s="144">
        <v>566659999.67000008</v>
      </c>
      <c r="P261" s="144">
        <v>6016660003.6599998</v>
      </c>
      <c r="Q261" s="164">
        <f t="shared" si="9"/>
        <v>8249960000</v>
      </c>
    </row>
    <row r="262" spans="2:17" s="40" customFormat="1" x14ac:dyDescent="0.25">
      <c r="B262" s="179" t="s">
        <v>317</v>
      </c>
      <c r="C262" s="146">
        <v>3204350790</v>
      </c>
      <c r="D262" s="146">
        <v>3554350790</v>
      </c>
      <c r="E262" s="162">
        <v>0</v>
      </c>
      <c r="F262" s="162">
        <v>266000000</v>
      </c>
      <c r="G262" s="162">
        <v>0</v>
      </c>
      <c r="H262" s="162">
        <v>928477908.76999998</v>
      </c>
      <c r="I262" s="162">
        <v>206985587.55000001</v>
      </c>
      <c r="J262" s="162">
        <v>609657387.4799999</v>
      </c>
      <c r="K262" s="162">
        <v>29915543.950000003</v>
      </c>
      <c r="L262" s="162">
        <v>38497342.219999999</v>
      </c>
      <c r="M262" s="144">
        <v>3473590.09</v>
      </c>
      <c r="N262" s="144">
        <v>679261007.05999994</v>
      </c>
      <c r="O262" s="144">
        <v>720159.3</v>
      </c>
      <c r="P262" s="144">
        <v>372412427.44999999</v>
      </c>
      <c r="Q262" s="163">
        <f t="shared" si="9"/>
        <v>3135400953.8699999</v>
      </c>
    </row>
    <row r="263" spans="2:17" x14ac:dyDescent="0.25">
      <c r="B263" s="159" t="s">
        <v>318</v>
      </c>
      <c r="C263" s="146">
        <v>3204350790</v>
      </c>
      <c r="D263" s="146">
        <v>3554350790</v>
      </c>
      <c r="E263" s="162">
        <v>0</v>
      </c>
      <c r="F263" s="162">
        <v>266000000</v>
      </c>
      <c r="G263" s="162">
        <v>0</v>
      </c>
      <c r="H263" s="162">
        <v>928477908.76999998</v>
      </c>
      <c r="I263" s="162">
        <v>206985587.55000001</v>
      </c>
      <c r="J263" s="162">
        <v>609657387.4799999</v>
      </c>
      <c r="K263" s="144">
        <v>29915543.950000003</v>
      </c>
      <c r="L263" s="144">
        <v>38497342.219999999</v>
      </c>
      <c r="M263" s="144">
        <v>3473590.09</v>
      </c>
      <c r="N263" s="144">
        <v>679261007.05999994</v>
      </c>
      <c r="O263" s="144">
        <v>720159.3</v>
      </c>
      <c r="P263" s="144">
        <v>372412427.44999999</v>
      </c>
      <c r="Q263" s="163">
        <f t="shared" si="9"/>
        <v>3135400953.8699999</v>
      </c>
    </row>
    <row r="264" spans="2:17" x14ac:dyDescent="0.25">
      <c r="B264" s="158" t="s">
        <v>319</v>
      </c>
      <c r="C264" s="145">
        <v>2704350790</v>
      </c>
      <c r="D264" s="145">
        <v>3054350790</v>
      </c>
      <c r="E264" s="166">
        <v>0</v>
      </c>
      <c r="F264" s="166">
        <v>0</v>
      </c>
      <c r="G264" s="166">
        <v>0</v>
      </c>
      <c r="H264" s="166">
        <v>694477908.76999998</v>
      </c>
      <c r="I264" s="166">
        <v>206985587.55000001</v>
      </c>
      <c r="J264" s="166">
        <v>609657387.4799999</v>
      </c>
      <c r="K264" s="144">
        <v>29915543.950000003</v>
      </c>
      <c r="L264" s="144">
        <v>38497342.219999999</v>
      </c>
      <c r="M264" s="144">
        <v>3473590.09</v>
      </c>
      <c r="N264" s="144">
        <v>679261007.05999994</v>
      </c>
      <c r="O264" s="144">
        <v>720159.3</v>
      </c>
      <c r="P264" s="144">
        <v>372412427.44999999</v>
      </c>
      <c r="Q264" s="164">
        <f t="shared" si="9"/>
        <v>2635400953.8699999</v>
      </c>
    </row>
    <row r="265" spans="2:17" x14ac:dyDescent="0.25">
      <c r="B265" s="158" t="s">
        <v>322</v>
      </c>
      <c r="C265" s="145">
        <v>500000000</v>
      </c>
      <c r="D265" s="145">
        <v>500000000</v>
      </c>
      <c r="E265" s="145">
        <v>0</v>
      </c>
      <c r="F265" s="145">
        <v>266000000</v>
      </c>
      <c r="G265" s="145">
        <v>0</v>
      </c>
      <c r="H265" s="145">
        <v>234000000</v>
      </c>
      <c r="I265" s="145">
        <v>0</v>
      </c>
      <c r="J265" s="145">
        <v>0</v>
      </c>
      <c r="K265" s="145">
        <v>0</v>
      </c>
      <c r="L265" s="145">
        <v>0</v>
      </c>
      <c r="M265" s="145">
        <v>0</v>
      </c>
      <c r="N265" s="145">
        <v>0</v>
      </c>
      <c r="O265" s="145">
        <v>0</v>
      </c>
      <c r="P265" s="145">
        <v>0</v>
      </c>
      <c r="Q265" s="164">
        <f t="shared" si="9"/>
        <v>500000000</v>
      </c>
    </row>
    <row r="266" spans="2:17" s="40" customFormat="1" x14ac:dyDescent="0.25">
      <c r="B266" s="179" t="s">
        <v>336</v>
      </c>
      <c r="C266" s="146">
        <v>350000</v>
      </c>
      <c r="D266" s="146">
        <v>350000</v>
      </c>
      <c r="E266" s="162">
        <v>0</v>
      </c>
      <c r="F266" s="162">
        <v>0</v>
      </c>
      <c r="G266" s="162">
        <v>0</v>
      </c>
      <c r="H266" s="162">
        <v>0</v>
      </c>
      <c r="I266" s="162">
        <v>0</v>
      </c>
      <c r="J266" s="162">
        <v>0</v>
      </c>
      <c r="K266" s="162">
        <v>0</v>
      </c>
      <c r="L266" s="162">
        <v>0</v>
      </c>
      <c r="M266" s="144">
        <v>350000</v>
      </c>
      <c r="N266" s="144">
        <v>0</v>
      </c>
      <c r="O266" s="144">
        <v>0</v>
      </c>
      <c r="P266" s="144">
        <v>0</v>
      </c>
      <c r="Q266" s="163">
        <f t="shared" si="9"/>
        <v>350000</v>
      </c>
    </row>
    <row r="267" spans="2:17" x14ac:dyDescent="0.25">
      <c r="B267" s="159" t="s">
        <v>337</v>
      </c>
      <c r="C267" s="146">
        <v>350000</v>
      </c>
      <c r="D267" s="146">
        <v>350000</v>
      </c>
      <c r="E267" s="162">
        <v>0</v>
      </c>
      <c r="F267" s="162">
        <v>0</v>
      </c>
      <c r="G267" s="162">
        <v>0</v>
      </c>
      <c r="H267" s="162">
        <v>0</v>
      </c>
      <c r="I267" s="162">
        <v>0</v>
      </c>
      <c r="J267" s="162">
        <v>0</v>
      </c>
      <c r="K267" s="162">
        <v>0</v>
      </c>
      <c r="L267" s="162">
        <v>0</v>
      </c>
      <c r="M267" s="162">
        <v>350000</v>
      </c>
      <c r="N267" s="162">
        <v>0</v>
      </c>
      <c r="O267" s="162">
        <v>0</v>
      </c>
      <c r="P267" s="162">
        <v>0</v>
      </c>
      <c r="Q267" s="163">
        <f t="shared" si="9"/>
        <v>350000</v>
      </c>
    </row>
    <row r="268" spans="2:17" x14ac:dyDescent="0.25">
      <c r="B268" s="158" t="s">
        <v>338</v>
      </c>
      <c r="C268" s="145">
        <v>350000</v>
      </c>
      <c r="D268" s="145">
        <v>350000</v>
      </c>
      <c r="E268" s="166">
        <v>0</v>
      </c>
      <c r="F268" s="166">
        <v>0</v>
      </c>
      <c r="G268" s="166">
        <v>0</v>
      </c>
      <c r="H268" s="166">
        <v>0</v>
      </c>
      <c r="I268" s="166">
        <v>0</v>
      </c>
      <c r="J268" s="166">
        <v>0</v>
      </c>
      <c r="K268" s="166">
        <v>0</v>
      </c>
      <c r="L268" s="166">
        <v>0</v>
      </c>
      <c r="M268" s="166">
        <v>350000</v>
      </c>
      <c r="N268" s="166">
        <v>0</v>
      </c>
      <c r="O268" s="166">
        <v>0</v>
      </c>
      <c r="P268" s="166">
        <v>0</v>
      </c>
      <c r="Q268" s="164">
        <f t="shared" si="9"/>
        <v>350000</v>
      </c>
    </row>
    <row r="269" spans="2:17" s="40" customFormat="1" x14ac:dyDescent="0.25">
      <c r="B269" s="179" t="s">
        <v>101</v>
      </c>
      <c r="C269" s="146">
        <v>95430200000</v>
      </c>
      <c r="D269" s="146">
        <v>121152491107.89999</v>
      </c>
      <c r="E269" s="162">
        <v>3694490937.2599998</v>
      </c>
      <c r="F269" s="162">
        <v>2242977597.8600001</v>
      </c>
      <c r="G269" s="162">
        <v>4536541797.96</v>
      </c>
      <c r="H269" s="162">
        <v>8058846045.2600002</v>
      </c>
      <c r="I269" s="162">
        <v>16204572597.120001</v>
      </c>
      <c r="J269" s="162">
        <v>18224159223.09</v>
      </c>
      <c r="K269" s="162">
        <v>4608768212.0299997</v>
      </c>
      <c r="L269" s="162">
        <v>2591829186.8599997</v>
      </c>
      <c r="M269" s="144">
        <v>4030215490.9999995</v>
      </c>
      <c r="N269" s="144">
        <v>3321438523.6199994</v>
      </c>
      <c r="O269" s="144">
        <v>3856214307.9499998</v>
      </c>
      <c r="P269" s="144">
        <v>1595711784.9499998</v>
      </c>
      <c r="Q269" s="163">
        <f t="shared" si="9"/>
        <v>72965765704.960007</v>
      </c>
    </row>
    <row r="270" spans="2:17" x14ac:dyDescent="0.25">
      <c r="B270" s="159" t="s">
        <v>371</v>
      </c>
      <c r="C270" s="146">
        <v>95430200000</v>
      </c>
      <c r="D270" s="146">
        <v>121152491107.89999</v>
      </c>
      <c r="E270" s="146">
        <v>3694490937.2599998</v>
      </c>
      <c r="F270" s="146">
        <v>2242977597.8600001</v>
      </c>
      <c r="G270" s="146">
        <v>4536541797.96</v>
      </c>
      <c r="H270" s="146">
        <v>8058846045.2600002</v>
      </c>
      <c r="I270" s="146">
        <v>16204572597.120001</v>
      </c>
      <c r="J270" s="146">
        <v>18224159223.09</v>
      </c>
      <c r="K270" s="146">
        <v>4608768212.0299997</v>
      </c>
      <c r="L270" s="146">
        <v>2591829186.8599997</v>
      </c>
      <c r="M270" s="146">
        <v>4030215490.9999995</v>
      </c>
      <c r="N270" s="146">
        <v>3321438523.6199994</v>
      </c>
      <c r="O270" s="146">
        <v>3856214307.9499998</v>
      </c>
      <c r="P270" s="146">
        <v>1595711784.9499998</v>
      </c>
      <c r="Q270" s="146">
        <f t="shared" si="9"/>
        <v>72965765704.960007</v>
      </c>
    </row>
    <row r="271" spans="2:17" x14ac:dyDescent="0.25">
      <c r="B271" s="158" t="s">
        <v>372</v>
      </c>
      <c r="C271" s="145">
        <v>95430200000</v>
      </c>
      <c r="D271" s="145">
        <v>121152491107.89999</v>
      </c>
      <c r="E271" s="166">
        <v>3694490937.2599998</v>
      </c>
      <c r="F271" s="166">
        <v>2242977597.8600001</v>
      </c>
      <c r="G271" s="166">
        <v>4536541797.96</v>
      </c>
      <c r="H271" s="166">
        <v>8058846045.2600002</v>
      </c>
      <c r="I271" s="166">
        <v>16204572597.120001</v>
      </c>
      <c r="J271" s="166">
        <v>18224159223.09</v>
      </c>
      <c r="K271" s="144">
        <v>4608768212.0299997</v>
      </c>
      <c r="L271" s="144">
        <v>2591829186.8599997</v>
      </c>
      <c r="M271" s="144">
        <v>4030215490.9999995</v>
      </c>
      <c r="N271" s="144">
        <v>3321438523.6199994</v>
      </c>
      <c r="O271" s="144">
        <v>3856214307.9499998</v>
      </c>
      <c r="P271" s="144">
        <v>1595711784.9499998</v>
      </c>
      <c r="Q271" s="164">
        <f t="shared" si="9"/>
        <v>72965765704.960007</v>
      </c>
    </row>
    <row r="272" spans="2:17" s="40" customFormat="1" x14ac:dyDescent="0.25">
      <c r="B272" s="179" t="s">
        <v>95</v>
      </c>
      <c r="C272" s="146">
        <v>45828235009</v>
      </c>
      <c r="D272" s="146">
        <v>29661435032.599998</v>
      </c>
      <c r="E272" s="162">
        <v>0</v>
      </c>
      <c r="F272" s="162">
        <v>400413839.42000002</v>
      </c>
      <c r="G272" s="162">
        <v>2082912.4</v>
      </c>
      <c r="H272" s="162">
        <v>227281846.59</v>
      </c>
      <c r="I272" s="162">
        <v>5052362332.8100004</v>
      </c>
      <c r="J272" s="162">
        <v>446058481.83999997</v>
      </c>
      <c r="K272" s="162">
        <v>53464026.960000001</v>
      </c>
      <c r="L272" s="162">
        <v>7581168232.75</v>
      </c>
      <c r="M272" s="144">
        <v>5934024229.7199993</v>
      </c>
      <c r="N272" s="144">
        <v>133173387.74000001</v>
      </c>
      <c r="O272" s="144">
        <v>332680103.80000007</v>
      </c>
      <c r="P272" s="144">
        <v>3823916722.6499987</v>
      </c>
      <c r="Q272" s="163">
        <f t="shared" si="9"/>
        <v>23986626116.679996</v>
      </c>
    </row>
    <row r="273" spans="2:17" x14ac:dyDescent="0.25">
      <c r="B273" s="159" t="s">
        <v>373</v>
      </c>
      <c r="C273" s="146">
        <v>45828235009</v>
      </c>
      <c r="D273" s="146">
        <v>29661435032.599998</v>
      </c>
      <c r="E273" s="162">
        <v>0</v>
      </c>
      <c r="F273" s="162">
        <v>400413839.42000002</v>
      </c>
      <c r="G273" s="162">
        <v>2082912.4</v>
      </c>
      <c r="H273" s="162">
        <v>227281846.59</v>
      </c>
      <c r="I273" s="162">
        <v>5052362332.8100004</v>
      </c>
      <c r="J273" s="162">
        <v>446058481.83999997</v>
      </c>
      <c r="K273" s="144">
        <v>53464026.960000001</v>
      </c>
      <c r="L273" s="144">
        <v>7581168232.75</v>
      </c>
      <c r="M273" s="144">
        <v>5934024229.7199993</v>
      </c>
      <c r="N273" s="144">
        <v>133173387.74000001</v>
      </c>
      <c r="O273" s="144">
        <v>332680103.80000007</v>
      </c>
      <c r="P273" s="144">
        <v>3823916722.6499987</v>
      </c>
      <c r="Q273" s="163">
        <f t="shared" si="9"/>
        <v>23986626116.679996</v>
      </c>
    </row>
    <row r="274" spans="2:17" x14ac:dyDescent="0.25">
      <c r="B274" s="158" t="s">
        <v>374</v>
      </c>
      <c r="C274" s="145">
        <v>45828235009</v>
      </c>
      <c r="D274" s="145">
        <v>29661435032.599998</v>
      </c>
      <c r="E274" s="166">
        <v>0</v>
      </c>
      <c r="F274" s="166">
        <v>400413839.42000002</v>
      </c>
      <c r="G274" s="166">
        <v>2082912.4</v>
      </c>
      <c r="H274" s="166">
        <v>227281846.59</v>
      </c>
      <c r="I274" s="166">
        <v>5052362332.8100004</v>
      </c>
      <c r="J274" s="166">
        <v>446058481.83999997</v>
      </c>
      <c r="K274" s="144">
        <v>53464026.960000001</v>
      </c>
      <c r="L274" s="144">
        <v>7581168232.75</v>
      </c>
      <c r="M274" s="144">
        <v>5934024229.7199993</v>
      </c>
      <c r="N274" s="144">
        <v>133173387.74000001</v>
      </c>
      <c r="O274" s="144">
        <v>332680103.80000007</v>
      </c>
      <c r="P274" s="144">
        <v>3823916722.6499987</v>
      </c>
      <c r="Q274" s="164">
        <f t="shared" si="9"/>
        <v>23986626116.679996</v>
      </c>
    </row>
    <row r="275" spans="2:17" x14ac:dyDescent="0.25">
      <c r="B275" s="170" t="s">
        <v>70</v>
      </c>
      <c r="C275" s="154">
        <f>C254+C258</f>
        <v>146463521799</v>
      </c>
      <c r="D275" s="154">
        <f t="shared" ref="D275:O275" si="11">D254+D258</f>
        <v>163619012930.5</v>
      </c>
      <c r="E275" s="147">
        <f>E254+E258</f>
        <v>3777824270.2599998</v>
      </c>
      <c r="F275" s="147">
        <f t="shared" si="11"/>
        <v>2992724770.2800002</v>
      </c>
      <c r="G275" s="147">
        <f t="shared" si="11"/>
        <v>4622344043.3599997</v>
      </c>
      <c r="H275" s="147">
        <f t="shared" si="11"/>
        <v>9297939133.6200008</v>
      </c>
      <c r="I275" s="147">
        <f t="shared" si="11"/>
        <v>21547253850.48</v>
      </c>
      <c r="J275" s="147">
        <f t="shared" si="11"/>
        <v>19700708425.41</v>
      </c>
      <c r="K275" s="147">
        <f t="shared" si="11"/>
        <v>4967141115.9399996</v>
      </c>
      <c r="L275" s="147">
        <f t="shared" si="11"/>
        <v>10432321428.17</v>
      </c>
      <c r="M275" s="147">
        <f t="shared" si="11"/>
        <v>10134723310.469999</v>
      </c>
      <c r="N275" s="147">
        <f t="shared" si="11"/>
        <v>4300532918.0899992</v>
      </c>
      <c r="O275" s="147">
        <f t="shared" si="11"/>
        <v>4756274570.7200003</v>
      </c>
      <c r="P275" s="147">
        <f>P254+P258</f>
        <v>12808700938.709999</v>
      </c>
      <c r="Q275" s="147">
        <f>SUM(E275:P275)</f>
        <v>109338488775.51001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C251+C275</f>
        <v>1037842322704</v>
      </c>
      <c r="D277" s="154">
        <f>D251+D275</f>
        <v>1156530324013.2598</v>
      </c>
      <c r="E277" s="147">
        <f t="shared" ref="E277:P277" si="12">E251+E275</f>
        <v>53104821116.769997</v>
      </c>
      <c r="F277" s="147">
        <f t="shared" si="12"/>
        <v>69772228883.259979</v>
      </c>
      <c r="G277" s="147">
        <f t="shared" si="12"/>
        <v>71666495484.799973</v>
      </c>
      <c r="H277" s="147">
        <f t="shared" si="12"/>
        <v>77428780964.969986</v>
      </c>
      <c r="I277" s="147">
        <f t="shared" si="12"/>
        <v>83532342173.380005</v>
      </c>
      <c r="J277" s="147">
        <f t="shared" si="12"/>
        <v>111402038354.42003</v>
      </c>
      <c r="K277" s="147">
        <f t="shared" si="12"/>
        <v>69393399006.720016</v>
      </c>
      <c r="L277" s="147">
        <f t="shared" si="12"/>
        <v>78725019027.940018</v>
      </c>
      <c r="M277" s="147">
        <f t="shared" si="12"/>
        <v>89880721940.700027</v>
      </c>
      <c r="N277" s="147">
        <f t="shared" si="12"/>
        <v>72350206288.119995</v>
      </c>
      <c r="O277" s="147">
        <f t="shared" si="12"/>
        <v>112605538819.86</v>
      </c>
      <c r="P277" s="147">
        <f t="shared" si="12"/>
        <v>204884396854.86996</v>
      </c>
      <c r="Q277" s="147">
        <f>Q251+Q275</f>
        <v>1094745988915.8101</v>
      </c>
    </row>
    <row r="278" spans="2:17" x14ac:dyDescent="0.25">
      <c r="B278" s="128" t="s">
        <v>388</v>
      </c>
      <c r="C278" s="141"/>
      <c r="D278" s="141"/>
      <c r="Q278" s="11"/>
    </row>
    <row r="279" spans="2:17" x14ac:dyDescent="0.25">
      <c r="B279" s="180" t="s">
        <v>389</v>
      </c>
      <c r="C279" s="22"/>
      <c r="D279" s="22"/>
      <c r="M279" s="133"/>
      <c r="N279" s="133"/>
      <c r="O279" s="133"/>
      <c r="P279" s="133"/>
      <c r="Q279" s="134"/>
    </row>
    <row r="280" spans="2:17" x14ac:dyDescent="0.25">
      <c r="B280" s="32" t="s">
        <v>167</v>
      </c>
      <c r="E280" s="22"/>
      <c r="F280" s="135"/>
      <c r="G280" s="135"/>
      <c r="H280" s="135"/>
      <c r="I280" s="135"/>
      <c r="J280" s="135"/>
      <c r="K280" s="135"/>
      <c r="L280" s="135"/>
      <c r="M280" s="135"/>
      <c r="N280" s="135"/>
      <c r="O280" s="135"/>
      <c r="P280" s="135"/>
      <c r="Q280" s="135"/>
    </row>
    <row r="281" spans="2:17" x14ac:dyDescent="0.25">
      <c r="Q281" s="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255:Q257 Q259:Q274 Q10:Q250" formulaRange="1"/>
    <ignoredError sqref="Q258" formula="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10754-F08E-4CA4-964E-A3CBE07D6929}">
  <sheetPr codeName="Hoja19"/>
  <dimension ref="A2:T280"/>
  <sheetViews>
    <sheetView showGridLines="0" topLeftCell="A224" zoomScaleNormal="100" workbookViewId="0">
      <selection activeCell="E17" sqref="E17"/>
    </sheetView>
  </sheetViews>
  <sheetFormatPr defaultColWidth="15.140625" defaultRowHeight="15" x14ac:dyDescent="0.25"/>
  <cols>
    <col min="1" max="1" width="8.42578125" customWidth="1"/>
    <col min="2" max="2" width="66.7109375" customWidth="1"/>
    <col min="3" max="4" width="18.28515625" style="16" customWidth="1"/>
    <col min="5" max="5" width="15.42578125" style="5" customWidth="1"/>
    <col min="6" max="11" width="17.85546875" style="5" customWidth="1"/>
    <col min="12" max="12" width="13.140625" style="5" customWidth="1"/>
    <col min="13" max="15" width="14.28515625" style="5" customWidth="1"/>
    <col min="16" max="16" width="19.28515625" style="5" customWidth="1"/>
    <col min="17" max="17" width="18.85546875" style="16" customWidth="1"/>
    <col min="18" max="18" width="28" customWidth="1"/>
  </cols>
  <sheetData>
    <row r="2" spans="1:19" ht="28.5" x14ac:dyDescent="0.25">
      <c r="B2" s="341" t="s">
        <v>0</v>
      </c>
      <c r="C2" s="341"/>
      <c r="D2" s="341"/>
      <c r="E2" s="341"/>
      <c r="F2" s="341"/>
      <c r="G2" s="341"/>
      <c r="H2" s="341"/>
      <c r="I2" s="341"/>
      <c r="J2" s="341"/>
      <c r="K2" s="341"/>
      <c r="L2" s="341"/>
      <c r="M2" s="341"/>
      <c r="N2" s="341"/>
      <c r="O2" s="341"/>
      <c r="P2" s="341"/>
      <c r="Q2" s="341"/>
    </row>
    <row r="3" spans="1:19" ht="24" customHeight="1" x14ac:dyDescent="0.25">
      <c r="A3" s="2"/>
      <c r="B3" s="343" t="s">
        <v>1</v>
      </c>
      <c r="C3" s="343"/>
      <c r="D3" s="343"/>
      <c r="E3" s="343"/>
      <c r="F3" s="343"/>
      <c r="G3" s="343"/>
      <c r="H3" s="343"/>
      <c r="I3" s="343"/>
      <c r="J3" s="343"/>
      <c r="K3" s="343"/>
      <c r="L3" s="343"/>
      <c r="M3" s="343"/>
      <c r="N3" s="343"/>
      <c r="O3" s="343"/>
      <c r="P3" s="343"/>
      <c r="Q3" s="343"/>
    </row>
    <row r="4" spans="1:19" ht="16.5" customHeight="1" x14ac:dyDescent="0.25">
      <c r="A4" s="2"/>
      <c r="B4" s="345" t="s">
        <v>2</v>
      </c>
      <c r="C4" s="345"/>
      <c r="D4" s="345"/>
      <c r="E4" s="345"/>
      <c r="F4" s="345"/>
      <c r="G4" s="345"/>
      <c r="H4" s="345"/>
      <c r="I4" s="345"/>
      <c r="J4" s="345"/>
      <c r="K4" s="345"/>
      <c r="L4" s="345"/>
      <c r="M4" s="345"/>
      <c r="N4" s="345"/>
      <c r="O4" s="345"/>
      <c r="P4" s="345"/>
      <c r="Q4" s="345"/>
    </row>
    <row r="5" spans="1:19" ht="15" customHeight="1" x14ac:dyDescent="0.25">
      <c r="A5" s="2"/>
      <c r="B5" s="347" t="s">
        <v>3</v>
      </c>
      <c r="C5" s="347"/>
      <c r="D5" s="347"/>
      <c r="E5" s="347"/>
      <c r="F5" s="347"/>
      <c r="G5" s="347"/>
      <c r="H5" s="347"/>
      <c r="I5" s="347"/>
      <c r="J5" s="347"/>
      <c r="K5" s="347"/>
      <c r="L5" s="347"/>
      <c r="M5" s="347"/>
      <c r="N5" s="347"/>
      <c r="O5" s="347"/>
      <c r="P5" s="347"/>
      <c r="Q5" s="347"/>
    </row>
    <row r="6" spans="1:19" x14ac:dyDescent="0.25">
      <c r="A6" s="2"/>
      <c r="B6" s="172"/>
      <c r="C6" s="17"/>
      <c r="D6" s="17"/>
      <c r="E6" s="8"/>
      <c r="F6" s="8"/>
      <c r="G6" s="8"/>
      <c r="H6" s="8"/>
      <c r="I6" s="8"/>
      <c r="J6" s="8"/>
      <c r="K6" s="8"/>
      <c r="L6" s="8"/>
      <c r="M6" s="8"/>
      <c r="N6" s="8"/>
      <c r="O6" s="8"/>
      <c r="P6" s="8"/>
      <c r="Q6" s="17"/>
    </row>
    <row r="7" spans="1:19" x14ac:dyDescent="0.25">
      <c r="A7" s="2"/>
      <c r="B7" s="4" t="s">
        <v>390</v>
      </c>
      <c r="C7" s="17"/>
      <c r="D7" s="17"/>
      <c r="Q7" s="19" t="s">
        <v>5</v>
      </c>
    </row>
    <row r="8" spans="1:19" s="10" customFormat="1" ht="15" customHeight="1" x14ac:dyDescent="0.25">
      <c r="B8" s="335" t="s">
        <v>6</v>
      </c>
      <c r="C8" s="175" t="s">
        <v>169</v>
      </c>
      <c r="D8" s="365" t="s">
        <v>391</v>
      </c>
      <c r="E8" s="364" t="s">
        <v>9</v>
      </c>
      <c r="F8" s="364"/>
      <c r="G8" s="364"/>
      <c r="H8" s="364"/>
      <c r="I8" s="364"/>
      <c r="J8" s="364"/>
      <c r="K8" s="364"/>
      <c r="L8" s="364"/>
      <c r="M8" s="364"/>
      <c r="N8" s="364"/>
      <c r="O8" s="364"/>
      <c r="P8" s="364"/>
      <c r="Q8" s="364"/>
      <c r="R8" s="70"/>
      <c r="S8" s="70"/>
    </row>
    <row r="9" spans="1:19" s="10" customFormat="1" x14ac:dyDescent="0.25">
      <c r="B9" s="335"/>
      <c r="C9" s="176" t="s">
        <v>392</v>
      </c>
      <c r="D9" s="365"/>
      <c r="E9" s="86" t="s">
        <v>10</v>
      </c>
      <c r="F9" s="86" t="s">
        <v>11</v>
      </c>
      <c r="G9" s="86" t="s">
        <v>12</v>
      </c>
      <c r="H9" s="86" t="s">
        <v>13</v>
      </c>
      <c r="I9" s="86" t="s">
        <v>14</v>
      </c>
      <c r="J9" s="86" t="s">
        <v>15</v>
      </c>
      <c r="K9" s="86" t="s">
        <v>16</v>
      </c>
      <c r="L9" s="86" t="s">
        <v>17</v>
      </c>
      <c r="M9" s="86" t="s">
        <v>124</v>
      </c>
      <c r="N9" s="86" t="s">
        <v>19</v>
      </c>
      <c r="O9" s="86" t="s">
        <v>20</v>
      </c>
      <c r="P9" s="86" t="s">
        <v>21</v>
      </c>
      <c r="Q9" s="174" t="s">
        <v>22</v>
      </c>
      <c r="R9" s="70"/>
      <c r="S9" s="70"/>
    </row>
    <row r="10" spans="1:19" s="10" customFormat="1" x14ac:dyDescent="0.25">
      <c r="B10" s="155" t="s">
        <v>172</v>
      </c>
      <c r="C10" s="156">
        <v>7818719836</v>
      </c>
      <c r="D10" s="156">
        <v>7818719836</v>
      </c>
      <c r="E10" s="156">
        <f>+E11+E14</f>
        <v>651559953.89999998</v>
      </c>
      <c r="F10" s="156">
        <f t="shared" ref="F10:P10" si="0">+F11+F14</f>
        <v>651559953.9000001</v>
      </c>
      <c r="G10" s="156">
        <f t="shared" si="0"/>
        <v>651559953.89999998</v>
      </c>
      <c r="H10" s="156">
        <f t="shared" si="0"/>
        <v>651559953.89999998</v>
      </c>
      <c r="I10" s="156">
        <f t="shared" si="0"/>
        <v>651559954</v>
      </c>
      <c r="J10" s="156">
        <f t="shared" si="0"/>
        <v>651559953.81000006</v>
      </c>
      <c r="K10" s="156">
        <f t="shared" si="0"/>
        <v>651559953.81000006</v>
      </c>
      <c r="L10" s="156">
        <f t="shared" si="0"/>
        <v>651559939.40999997</v>
      </c>
      <c r="M10" s="156">
        <f t="shared" si="0"/>
        <v>651559994.79999995</v>
      </c>
      <c r="N10" s="156">
        <f t="shared" si="0"/>
        <v>651559959.80999994</v>
      </c>
      <c r="O10" s="156">
        <f t="shared" si="0"/>
        <v>651457879.98999989</v>
      </c>
      <c r="P10" s="156">
        <f t="shared" si="0"/>
        <v>651652530.68000007</v>
      </c>
      <c r="Q10" s="156">
        <f t="shared" ref="Q10:Q73" si="1">SUM(E10:P10)</f>
        <v>7818709981.9099998</v>
      </c>
      <c r="R10" s="70"/>
      <c r="S10" s="70"/>
    </row>
    <row r="11" spans="1:19" s="40" customFormat="1" ht="15" customHeight="1" x14ac:dyDescent="0.25">
      <c r="B11" s="26" t="s">
        <v>173</v>
      </c>
      <c r="C11" s="143">
        <v>2635779124</v>
      </c>
      <c r="D11" s="143">
        <v>2635779124</v>
      </c>
      <c r="E11" s="143">
        <f>E12</f>
        <v>219648243</v>
      </c>
      <c r="F11" s="143">
        <f t="shared" ref="F11:P11" si="2">F12</f>
        <v>219648243</v>
      </c>
      <c r="G11" s="143">
        <f t="shared" si="2"/>
        <v>219648243</v>
      </c>
      <c r="H11" s="143">
        <f t="shared" si="2"/>
        <v>219648243</v>
      </c>
      <c r="I11" s="143">
        <f t="shared" si="2"/>
        <v>219648243</v>
      </c>
      <c r="J11" s="143">
        <f t="shared" si="2"/>
        <v>219648243</v>
      </c>
      <c r="K11" s="143">
        <f t="shared" si="2"/>
        <v>219648243</v>
      </c>
      <c r="L11" s="143">
        <f t="shared" si="2"/>
        <v>219648228.59999996</v>
      </c>
      <c r="M11" s="143">
        <f t="shared" si="2"/>
        <v>219648283.98999998</v>
      </c>
      <c r="N11" s="143">
        <f t="shared" si="2"/>
        <v>219648248.99999997</v>
      </c>
      <c r="O11" s="143">
        <f t="shared" si="2"/>
        <v>219546169.17999998</v>
      </c>
      <c r="P11" s="143">
        <f t="shared" si="2"/>
        <v>219740811.72999999</v>
      </c>
      <c r="Q11" s="143">
        <f t="shared" si="1"/>
        <v>2635769443.4999995</v>
      </c>
      <c r="R11" s="70"/>
      <c r="S11" s="70"/>
    </row>
    <row r="12" spans="1:19" s="40" customFormat="1" ht="15" customHeight="1" x14ac:dyDescent="0.25">
      <c r="B12" s="159" t="s">
        <v>174</v>
      </c>
      <c r="C12" s="152">
        <v>2635779124</v>
      </c>
      <c r="D12" s="152">
        <v>2635779124</v>
      </c>
      <c r="E12" s="143">
        <f>SUM(E13)</f>
        <v>219648243</v>
      </c>
      <c r="F12" s="143">
        <f t="shared" ref="F12:P12" si="3">SUM(F13)</f>
        <v>219648243</v>
      </c>
      <c r="G12" s="143">
        <f t="shared" si="3"/>
        <v>219648243</v>
      </c>
      <c r="H12" s="143">
        <f t="shared" si="3"/>
        <v>219648243</v>
      </c>
      <c r="I12" s="143">
        <f t="shared" si="3"/>
        <v>219648243</v>
      </c>
      <c r="J12" s="143">
        <f t="shared" si="3"/>
        <v>219648243</v>
      </c>
      <c r="K12" s="143">
        <f t="shared" si="3"/>
        <v>219648243</v>
      </c>
      <c r="L12" s="143">
        <f t="shared" si="3"/>
        <v>219648228.59999996</v>
      </c>
      <c r="M12" s="143">
        <f t="shared" si="3"/>
        <v>219648283.98999998</v>
      </c>
      <c r="N12" s="143">
        <f t="shared" si="3"/>
        <v>219648248.99999997</v>
      </c>
      <c r="O12" s="143">
        <f t="shared" si="3"/>
        <v>219546169.17999998</v>
      </c>
      <c r="P12" s="143">
        <f t="shared" si="3"/>
        <v>219740811.72999999</v>
      </c>
      <c r="Q12" s="143">
        <f t="shared" si="1"/>
        <v>2635769443.4999995</v>
      </c>
      <c r="R12" s="70"/>
      <c r="S12" s="70"/>
    </row>
    <row r="13" spans="1:19" x14ac:dyDescent="0.25">
      <c r="B13" s="158" t="s">
        <v>175</v>
      </c>
      <c r="C13" s="142">
        <v>2635779124</v>
      </c>
      <c r="D13" s="142">
        <v>2635779124</v>
      </c>
      <c r="E13" s="144">
        <v>219648243</v>
      </c>
      <c r="F13" s="144">
        <v>219648243</v>
      </c>
      <c r="G13" s="144">
        <v>219648243</v>
      </c>
      <c r="H13" s="144">
        <v>219648243</v>
      </c>
      <c r="I13" s="144">
        <v>219648243</v>
      </c>
      <c r="J13" s="144">
        <v>219648243</v>
      </c>
      <c r="K13" s="144">
        <v>219648243</v>
      </c>
      <c r="L13" s="144">
        <v>219648228.59999996</v>
      </c>
      <c r="M13" s="144">
        <v>219648283.98999998</v>
      </c>
      <c r="N13" s="144">
        <v>219648248.99999997</v>
      </c>
      <c r="O13" s="144">
        <v>219546169.17999998</v>
      </c>
      <c r="P13" s="144">
        <v>219740811.72999999</v>
      </c>
      <c r="Q13" s="144">
        <f t="shared" si="1"/>
        <v>2635769443.4999995</v>
      </c>
      <c r="R13" s="70"/>
      <c r="S13" s="70"/>
    </row>
    <row r="14" spans="1:19" s="40" customFormat="1" ht="15" customHeight="1" x14ac:dyDescent="0.25">
      <c r="B14" s="26" t="s">
        <v>162</v>
      </c>
      <c r="C14" s="152">
        <v>5182940712</v>
      </c>
      <c r="D14" s="152">
        <v>5182940712</v>
      </c>
      <c r="E14" s="143">
        <f>E15</f>
        <v>431911710.89999998</v>
      </c>
      <c r="F14" s="143">
        <f t="shared" ref="F14:P14" si="4">F15</f>
        <v>431911710.90000004</v>
      </c>
      <c r="G14" s="143">
        <f t="shared" si="4"/>
        <v>431911710.89999998</v>
      </c>
      <c r="H14" s="143">
        <f t="shared" si="4"/>
        <v>431911710.89999998</v>
      </c>
      <c r="I14" s="143">
        <f t="shared" si="4"/>
        <v>431911711.00000006</v>
      </c>
      <c r="J14" s="143">
        <f t="shared" si="4"/>
        <v>431911710.81000006</v>
      </c>
      <c r="K14" s="143">
        <f t="shared" si="4"/>
        <v>431911710.81000006</v>
      </c>
      <c r="L14" s="143">
        <f t="shared" si="4"/>
        <v>431911710.81</v>
      </c>
      <c r="M14" s="143">
        <f t="shared" si="4"/>
        <v>431911710.81</v>
      </c>
      <c r="N14" s="143">
        <f t="shared" si="4"/>
        <v>431911710.81</v>
      </c>
      <c r="O14" s="143">
        <f t="shared" si="4"/>
        <v>431911710.80999988</v>
      </c>
      <c r="P14" s="143">
        <f t="shared" si="4"/>
        <v>431911718.95000005</v>
      </c>
      <c r="Q14" s="143">
        <f t="shared" si="1"/>
        <v>5182940538.4099989</v>
      </c>
      <c r="R14" s="70"/>
      <c r="S14" s="70"/>
    </row>
    <row r="15" spans="1:19" s="40" customFormat="1" ht="15" customHeight="1" x14ac:dyDescent="0.25">
      <c r="B15" s="159" t="s">
        <v>176</v>
      </c>
      <c r="C15" s="152">
        <v>5182940712</v>
      </c>
      <c r="D15" s="152">
        <v>5182940712</v>
      </c>
      <c r="E15" s="143">
        <f>SUM(E16)</f>
        <v>431911710.89999998</v>
      </c>
      <c r="F15" s="143">
        <f t="shared" ref="F15:P15" si="5">SUM(F16)</f>
        <v>431911710.90000004</v>
      </c>
      <c r="G15" s="143">
        <f t="shared" si="5"/>
        <v>431911710.89999998</v>
      </c>
      <c r="H15" s="143">
        <f t="shared" si="5"/>
        <v>431911710.89999998</v>
      </c>
      <c r="I15" s="143">
        <f t="shared" si="5"/>
        <v>431911711.00000006</v>
      </c>
      <c r="J15" s="143">
        <f t="shared" si="5"/>
        <v>431911710.81000006</v>
      </c>
      <c r="K15" s="143">
        <f t="shared" si="5"/>
        <v>431911710.81000006</v>
      </c>
      <c r="L15" s="143">
        <f t="shared" si="5"/>
        <v>431911710.81</v>
      </c>
      <c r="M15" s="143">
        <f t="shared" si="5"/>
        <v>431911710.81</v>
      </c>
      <c r="N15" s="143">
        <f t="shared" si="5"/>
        <v>431911710.81</v>
      </c>
      <c r="O15" s="143">
        <f t="shared" si="5"/>
        <v>431911710.80999988</v>
      </c>
      <c r="P15" s="143">
        <f t="shared" si="5"/>
        <v>431911718.95000005</v>
      </c>
      <c r="Q15" s="143">
        <f t="shared" si="1"/>
        <v>5182940538.4099989</v>
      </c>
      <c r="R15" s="70"/>
      <c r="S15" s="70"/>
    </row>
    <row r="16" spans="1:19" x14ac:dyDescent="0.25">
      <c r="B16" s="158" t="s">
        <v>177</v>
      </c>
      <c r="C16" s="142">
        <v>5182940712</v>
      </c>
      <c r="D16" s="142">
        <v>5182940712</v>
      </c>
      <c r="E16" s="144">
        <v>431911710.89999998</v>
      </c>
      <c r="F16" s="144">
        <v>431911710.90000004</v>
      </c>
      <c r="G16" s="144">
        <v>431911710.89999998</v>
      </c>
      <c r="H16" s="144">
        <v>431911710.89999998</v>
      </c>
      <c r="I16" s="144">
        <v>431911711.00000006</v>
      </c>
      <c r="J16" s="144">
        <v>431911710.81000006</v>
      </c>
      <c r="K16" s="144">
        <v>431911710.81000006</v>
      </c>
      <c r="L16" s="144">
        <v>431911710.81</v>
      </c>
      <c r="M16" s="144">
        <v>431911710.81</v>
      </c>
      <c r="N16" s="144">
        <v>431911710.81</v>
      </c>
      <c r="O16" s="144">
        <v>431911710.80999988</v>
      </c>
      <c r="P16" s="144">
        <v>431911718.95000005</v>
      </c>
      <c r="Q16" s="144">
        <f t="shared" si="1"/>
        <v>5182940538.4099989</v>
      </c>
      <c r="R16" s="70"/>
      <c r="S16" s="70"/>
    </row>
    <row r="17" spans="2:19" x14ac:dyDescent="0.25">
      <c r="B17" s="155" t="s">
        <v>178</v>
      </c>
      <c r="C17" s="156">
        <v>1019664206340</v>
      </c>
      <c r="D17" s="156">
        <v>1159004134371.6599</v>
      </c>
      <c r="E17" s="156">
        <f>E18+E53+E73+E109+E116+E130+E141+E147+E151+E154+E160+E169+E176+E180+E183+E186+E192+E195+E199+E205+E211+E216+E220+E223+E226</f>
        <v>76553053123.409973</v>
      </c>
      <c r="F17" s="156">
        <f t="shared" ref="F17:P17" si="6">F18+F53+F73+F109+F116+F130+F141+F147+F151+F154+F160+F169+F176+F180+F183+F186+F192+F195+F199+F205+F211+F216+F220+F223+F226</f>
        <v>72150332404.590027</v>
      </c>
      <c r="G17" s="156">
        <f t="shared" si="6"/>
        <v>76481373169.069992</v>
      </c>
      <c r="H17" s="156">
        <f t="shared" si="6"/>
        <v>66776408927.910004</v>
      </c>
      <c r="I17" s="156">
        <f t="shared" si="6"/>
        <v>75641380629.609985</v>
      </c>
      <c r="J17" s="156">
        <f t="shared" si="6"/>
        <v>109437369225.11002</v>
      </c>
      <c r="K17" s="156">
        <f t="shared" si="6"/>
        <v>83769491848.169998</v>
      </c>
      <c r="L17" s="156">
        <f t="shared" si="6"/>
        <v>79955603889.200012</v>
      </c>
      <c r="M17" s="156">
        <f t="shared" si="6"/>
        <v>69336940531.970001</v>
      </c>
      <c r="N17" s="156">
        <f t="shared" si="6"/>
        <v>83683746783.62999</v>
      </c>
      <c r="O17" s="156">
        <f t="shared" si="6"/>
        <v>184013010109.66003</v>
      </c>
      <c r="P17" s="156">
        <f t="shared" si="6"/>
        <v>168428193681.38</v>
      </c>
      <c r="Q17" s="156">
        <f t="shared" si="1"/>
        <v>1146226904323.71</v>
      </c>
      <c r="R17" s="70"/>
      <c r="S17" s="70"/>
    </row>
    <row r="18" spans="2:19" s="40" customFormat="1" ht="15" customHeight="1" x14ac:dyDescent="0.25">
      <c r="B18" s="26" t="s">
        <v>24</v>
      </c>
      <c r="C18" s="152">
        <v>86044434138</v>
      </c>
      <c r="D18" s="152">
        <v>103175784532.45001</v>
      </c>
      <c r="E18" s="143">
        <f>E19+E31+E43+E45</f>
        <v>4997491288.6099997</v>
      </c>
      <c r="F18" s="143">
        <f t="shared" ref="F18:O18" si="7">F19+F31+F43+F45</f>
        <v>5958690239.7000008</v>
      </c>
      <c r="G18" s="143">
        <f t="shared" si="7"/>
        <v>6052285271.2800007</v>
      </c>
      <c r="H18" s="143">
        <f t="shared" si="7"/>
        <v>6012718554.1899996</v>
      </c>
      <c r="I18" s="143">
        <f t="shared" si="7"/>
        <v>7705909769.9500008</v>
      </c>
      <c r="J18" s="143">
        <f t="shared" si="7"/>
        <v>5996770219.7300014</v>
      </c>
      <c r="K18" s="143">
        <f t="shared" si="7"/>
        <v>6852284259.5299997</v>
      </c>
      <c r="L18" s="143">
        <f t="shared" si="7"/>
        <v>9206949080.4000015</v>
      </c>
      <c r="M18" s="143">
        <f t="shared" si="7"/>
        <v>6583676240.420002</v>
      </c>
      <c r="N18" s="143">
        <f t="shared" si="7"/>
        <v>8648611406.5900002</v>
      </c>
      <c r="O18" s="143">
        <f t="shared" si="7"/>
        <v>14215530078.91</v>
      </c>
      <c r="P18" s="143">
        <f>P19+P31+P43++P45</f>
        <v>17914834704.449997</v>
      </c>
      <c r="Q18" s="143">
        <f t="shared" si="1"/>
        <v>100145751113.76001</v>
      </c>
      <c r="R18" s="70"/>
      <c r="S18" s="70"/>
    </row>
    <row r="19" spans="2:19" s="89" customFormat="1" ht="15" customHeight="1" x14ac:dyDescent="0.25">
      <c r="B19" s="159" t="s">
        <v>179</v>
      </c>
      <c r="C19" s="160">
        <v>17247695602</v>
      </c>
      <c r="D19" s="160">
        <v>21196392889.859997</v>
      </c>
      <c r="E19" s="143">
        <f>SUM(E20:E30)</f>
        <v>1544297215.0799999</v>
      </c>
      <c r="F19" s="143">
        <f t="shared" ref="F19:P19" si="8">SUM(F20:F30)</f>
        <v>1532513575.9800005</v>
      </c>
      <c r="G19" s="143">
        <f t="shared" si="8"/>
        <v>1517678552.25</v>
      </c>
      <c r="H19" s="143">
        <f t="shared" si="8"/>
        <v>884704574.88</v>
      </c>
      <c r="I19" s="143">
        <f t="shared" si="8"/>
        <v>1029595409.4100003</v>
      </c>
      <c r="J19" s="143">
        <f t="shared" si="8"/>
        <v>1703686774.48</v>
      </c>
      <c r="K19" s="143">
        <f t="shared" si="8"/>
        <v>1165609899.1499999</v>
      </c>
      <c r="L19" s="143">
        <f t="shared" si="8"/>
        <v>1498459533.5699997</v>
      </c>
      <c r="M19" s="143">
        <f t="shared" si="8"/>
        <v>1140860313.0599999</v>
      </c>
      <c r="N19" s="143">
        <f t="shared" si="8"/>
        <v>2214684818.0799999</v>
      </c>
      <c r="O19" s="143">
        <f t="shared" si="8"/>
        <v>2502476195.5100002</v>
      </c>
      <c r="P19" s="143">
        <f t="shared" si="8"/>
        <v>3486611990.7600002</v>
      </c>
      <c r="Q19" s="143">
        <f t="shared" si="1"/>
        <v>20221178852.209999</v>
      </c>
      <c r="R19" s="70"/>
      <c r="S19" s="70"/>
    </row>
    <row r="20" spans="2:19" s="12" customFormat="1" x14ac:dyDescent="0.25">
      <c r="B20" s="158" t="s">
        <v>180</v>
      </c>
      <c r="C20" s="161">
        <v>11829710949</v>
      </c>
      <c r="D20" s="161">
        <v>12888694421.339998</v>
      </c>
      <c r="E20" s="161">
        <v>1424111409.6499999</v>
      </c>
      <c r="F20" s="161">
        <v>1273713318.7100003</v>
      </c>
      <c r="G20" s="161">
        <v>757957434.88999987</v>
      </c>
      <c r="H20" s="161">
        <v>690815483.39999986</v>
      </c>
      <c r="I20" s="161">
        <v>624492839.84000015</v>
      </c>
      <c r="J20" s="161">
        <v>1019262663.2499999</v>
      </c>
      <c r="K20" s="144">
        <v>886176258.95999992</v>
      </c>
      <c r="L20" s="144">
        <v>955427816.70999992</v>
      </c>
      <c r="M20" s="144">
        <v>857928372.04999983</v>
      </c>
      <c r="N20" s="144">
        <v>1103692403.8600001</v>
      </c>
      <c r="O20" s="144">
        <v>1153744844.78</v>
      </c>
      <c r="P20" s="144">
        <v>1812979993.7800002</v>
      </c>
      <c r="Q20" s="144">
        <f t="shared" si="1"/>
        <v>12560302839.880001</v>
      </c>
      <c r="R20" s="70"/>
      <c r="S20" s="70"/>
    </row>
    <row r="21" spans="2:19" s="12" customFormat="1" x14ac:dyDescent="0.25">
      <c r="B21" s="158" t="s">
        <v>181</v>
      </c>
      <c r="C21" s="161">
        <v>78499128</v>
      </c>
      <c r="D21" s="161">
        <v>111337244</v>
      </c>
      <c r="E21" s="161">
        <v>4089382.2</v>
      </c>
      <c r="F21" s="161">
        <v>14157034.390000001</v>
      </c>
      <c r="G21" s="161">
        <v>6588912.8400000017</v>
      </c>
      <c r="H21" s="161">
        <v>4102358.57</v>
      </c>
      <c r="I21" s="161">
        <v>20641908.220000003</v>
      </c>
      <c r="J21" s="161">
        <v>4557207.08</v>
      </c>
      <c r="K21" s="144">
        <v>5058724.49</v>
      </c>
      <c r="L21" s="144">
        <v>7790234.1000000015</v>
      </c>
      <c r="M21" s="144">
        <v>4881491.0000000009</v>
      </c>
      <c r="N21" s="144">
        <v>6986735.2300000004</v>
      </c>
      <c r="O21" s="144">
        <v>24256962.929999992</v>
      </c>
      <c r="P21" s="144">
        <v>6986495.0999999996</v>
      </c>
      <c r="Q21" s="144">
        <f t="shared" si="1"/>
        <v>110097446.14999999</v>
      </c>
      <c r="R21" s="70"/>
      <c r="S21" s="70"/>
    </row>
    <row r="22" spans="2:19" s="12" customFormat="1" x14ac:dyDescent="0.25">
      <c r="B22" s="158" t="s">
        <v>182</v>
      </c>
      <c r="C22" s="161">
        <v>2539128440</v>
      </c>
      <c r="D22" s="161">
        <v>2827087824</v>
      </c>
      <c r="E22" s="161">
        <v>62405823.189999998</v>
      </c>
      <c r="F22" s="161">
        <v>141122421.78</v>
      </c>
      <c r="G22" s="161">
        <v>155946336.33000001</v>
      </c>
      <c r="H22" s="161">
        <v>85069347.969999999</v>
      </c>
      <c r="I22" s="161">
        <v>108360600.55</v>
      </c>
      <c r="J22" s="161">
        <v>177115706.26000002</v>
      </c>
      <c r="K22" s="161">
        <v>174154082.28999996</v>
      </c>
      <c r="L22" s="144">
        <v>91685296.949999988</v>
      </c>
      <c r="M22" s="144">
        <v>89782851.319999993</v>
      </c>
      <c r="N22" s="144">
        <v>161392099.07999998</v>
      </c>
      <c r="O22" s="144">
        <v>344194799.38999999</v>
      </c>
      <c r="P22" s="144">
        <v>642966656.69999993</v>
      </c>
      <c r="Q22" s="144">
        <f t="shared" si="1"/>
        <v>2234196021.8099995</v>
      </c>
      <c r="R22" s="70"/>
      <c r="S22" s="70"/>
    </row>
    <row r="23" spans="2:19" s="12" customFormat="1" x14ac:dyDescent="0.25">
      <c r="B23" s="158" t="s">
        <v>183</v>
      </c>
      <c r="C23" s="161">
        <v>118136404</v>
      </c>
      <c r="D23" s="161">
        <v>161451958.31999999</v>
      </c>
      <c r="E23" s="161">
        <v>5658181.4400000004</v>
      </c>
      <c r="F23" s="161">
        <v>9629690.2000000011</v>
      </c>
      <c r="G23" s="161">
        <v>11154997.6</v>
      </c>
      <c r="H23" s="161">
        <v>10390130.4</v>
      </c>
      <c r="I23" s="161">
        <v>8619693.6900000013</v>
      </c>
      <c r="J23" s="161">
        <v>8493479.7300000004</v>
      </c>
      <c r="K23" s="144">
        <v>8428421.1900000013</v>
      </c>
      <c r="L23" s="144">
        <v>26256012.790000003</v>
      </c>
      <c r="M23" s="144">
        <v>9869901.6699999999</v>
      </c>
      <c r="N23" s="144">
        <v>9301087.1699999999</v>
      </c>
      <c r="O23" s="144">
        <v>10090414.129999999</v>
      </c>
      <c r="P23" s="144">
        <v>18553657.109999999</v>
      </c>
      <c r="Q23" s="144">
        <f t="shared" si="1"/>
        <v>136445667.12</v>
      </c>
      <c r="R23" s="70"/>
      <c r="S23" s="70"/>
    </row>
    <row r="24" spans="2:19" s="12" customFormat="1" x14ac:dyDescent="0.25">
      <c r="B24" s="158" t="s">
        <v>185</v>
      </c>
      <c r="C24" s="161">
        <v>182681576</v>
      </c>
      <c r="D24" s="161">
        <v>192332694</v>
      </c>
      <c r="E24" s="161">
        <v>12572345.6</v>
      </c>
      <c r="F24" s="161">
        <v>13761680.700000003</v>
      </c>
      <c r="G24" s="161">
        <v>14729011.550000001</v>
      </c>
      <c r="H24" s="161">
        <v>14909735.140000001</v>
      </c>
      <c r="I24" s="161">
        <v>13087150.49</v>
      </c>
      <c r="J24" s="161">
        <v>15554867.479999999</v>
      </c>
      <c r="K24" s="144">
        <v>14174484.460000001</v>
      </c>
      <c r="L24" s="144">
        <v>14261318.370000003</v>
      </c>
      <c r="M24" s="144">
        <v>13547821.85</v>
      </c>
      <c r="N24" s="144">
        <v>14165437.849999998</v>
      </c>
      <c r="O24" s="144">
        <v>25369400.920000002</v>
      </c>
      <c r="P24" s="144">
        <v>25861753.809999999</v>
      </c>
      <c r="Q24" s="144">
        <f t="shared" si="1"/>
        <v>191995008.22000003</v>
      </c>
      <c r="R24" s="70"/>
      <c r="S24" s="70"/>
    </row>
    <row r="25" spans="2:19" s="12" customFormat="1" x14ac:dyDescent="0.25">
      <c r="B25" s="158" t="s">
        <v>186</v>
      </c>
      <c r="C25" s="161">
        <v>94739958</v>
      </c>
      <c r="D25" s="161">
        <v>92468653</v>
      </c>
      <c r="E25" s="161">
        <v>5281990.6899999995</v>
      </c>
      <c r="F25" s="161">
        <v>6836565.6400000006</v>
      </c>
      <c r="G25" s="161">
        <v>7056586.5899999999</v>
      </c>
      <c r="H25" s="161">
        <v>6315812.5100000007</v>
      </c>
      <c r="I25" s="161">
        <v>6523160.1200000001</v>
      </c>
      <c r="J25" s="161">
        <v>9480732.9299999997</v>
      </c>
      <c r="K25" s="144">
        <v>6382023.1500000004</v>
      </c>
      <c r="L25" s="144">
        <v>6786419.5500000007</v>
      </c>
      <c r="M25" s="144">
        <v>6516187.1899999995</v>
      </c>
      <c r="N25" s="144">
        <v>6368168.5699999994</v>
      </c>
      <c r="O25" s="144">
        <v>15644923.729999999</v>
      </c>
      <c r="P25" s="144">
        <v>8880937.0199999996</v>
      </c>
      <c r="Q25" s="144">
        <f t="shared" si="1"/>
        <v>92073507.689999998</v>
      </c>
      <c r="R25" s="70"/>
      <c r="S25" s="70"/>
    </row>
    <row r="26" spans="2:19" s="12" customFormat="1" x14ac:dyDescent="0.25">
      <c r="B26" s="158" t="s">
        <v>187</v>
      </c>
      <c r="C26" s="161">
        <v>74060196</v>
      </c>
      <c r="D26" s="161">
        <v>67812164</v>
      </c>
      <c r="E26" s="161">
        <v>1220221.0999999999</v>
      </c>
      <c r="F26" s="161">
        <v>3558551.0399999996</v>
      </c>
      <c r="G26" s="161">
        <v>6184986.7399999993</v>
      </c>
      <c r="H26" s="161">
        <v>4796258.72</v>
      </c>
      <c r="I26" s="161">
        <v>6235942.3500000006</v>
      </c>
      <c r="J26" s="161">
        <v>2833656.98</v>
      </c>
      <c r="K26" s="144">
        <v>5617152.7200000007</v>
      </c>
      <c r="L26" s="144">
        <v>6633324.790000001</v>
      </c>
      <c r="M26" s="144">
        <v>3609843.22</v>
      </c>
      <c r="N26" s="144">
        <v>2669308.9999999995</v>
      </c>
      <c r="O26" s="144">
        <v>4517006.6499999994</v>
      </c>
      <c r="P26" s="144">
        <v>17352536.300000001</v>
      </c>
      <c r="Q26" s="144">
        <f t="shared" si="1"/>
        <v>65228789.609999999</v>
      </c>
      <c r="R26" s="70"/>
      <c r="S26" s="70"/>
    </row>
    <row r="27" spans="2:19" s="12" customFormat="1" x14ac:dyDescent="0.25">
      <c r="B27" s="158" t="s">
        <v>188</v>
      </c>
      <c r="C27" s="161">
        <v>91627547</v>
      </c>
      <c r="D27" s="161">
        <v>89112410</v>
      </c>
      <c r="E27" s="161">
        <v>3552606.3600000003</v>
      </c>
      <c r="F27" s="161">
        <v>4838807.51</v>
      </c>
      <c r="G27" s="161">
        <v>5497993.3700000001</v>
      </c>
      <c r="H27" s="161">
        <v>7865710.7200000007</v>
      </c>
      <c r="I27" s="161">
        <v>6235389.8499999987</v>
      </c>
      <c r="J27" s="161">
        <v>5097199.8</v>
      </c>
      <c r="K27" s="144">
        <v>5630452.54</v>
      </c>
      <c r="L27" s="144">
        <v>6746535.4299999997</v>
      </c>
      <c r="M27" s="144">
        <v>6685391.3999999994</v>
      </c>
      <c r="N27" s="144">
        <v>14430586.149999999</v>
      </c>
      <c r="O27" s="144">
        <v>10626204.619999999</v>
      </c>
      <c r="P27" s="144">
        <v>10967468.750000002</v>
      </c>
      <c r="Q27" s="144">
        <f t="shared" si="1"/>
        <v>88174346.5</v>
      </c>
      <c r="R27" s="70"/>
      <c r="S27" s="70"/>
    </row>
    <row r="28" spans="2:19" s="12" customFormat="1" x14ac:dyDescent="0.25">
      <c r="B28" s="158" t="s">
        <v>189</v>
      </c>
      <c r="C28" s="161">
        <v>238202607</v>
      </c>
      <c r="D28" s="161">
        <v>241026373.00000003</v>
      </c>
      <c r="E28" s="161">
        <v>8366458.1500000004</v>
      </c>
      <c r="F28" s="161">
        <v>20864230.989999998</v>
      </c>
      <c r="G28" s="161">
        <v>19625990.82</v>
      </c>
      <c r="H28" s="161">
        <v>18194295.100000001</v>
      </c>
      <c r="I28" s="161">
        <v>17523331.239999998</v>
      </c>
      <c r="J28" s="161">
        <v>13968412.030000001</v>
      </c>
      <c r="K28" s="144">
        <v>12465041.02</v>
      </c>
      <c r="L28" s="144">
        <v>10773520.299999999</v>
      </c>
      <c r="M28" s="144">
        <v>19729905.419999998</v>
      </c>
      <c r="N28" s="144">
        <v>13924005.240000002</v>
      </c>
      <c r="O28" s="144">
        <v>19961846.709999997</v>
      </c>
      <c r="P28" s="144">
        <v>50339768.650000013</v>
      </c>
      <c r="Q28" s="144">
        <f t="shared" si="1"/>
        <v>225736805.67000002</v>
      </c>
      <c r="R28" s="70"/>
      <c r="S28" s="70"/>
    </row>
    <row r="29" spans="2:19" s="12" customFormat="1" x14ac:dyDescent="0.25">
      <c r="B29" s="158" t="s">
        <v>393</v>
      </c>
      <c r="C29" s="161">
        <v>350000000</v>
      </c>
      <c r="D29" s="161">
        <v>328916833.19999999</v>
      </c>
      <c r="E29" s="185">
        <v>125946.7</v>
      </c>
      <c r="F29" s="185">
        <v>10607914.41</v>
      </c>
      <c r="G29" s="185">
        <v>7614493.3499999996</v>
      </c>
      <c r="H29" s="185">
        <v>13180013.84</v>
      </c>
      <c r="I29" s="185">
        <v>34086281.619999997</v>
      </c>
      <c r="J29" s="185">
        <v>19372313.77</v>
      </c>
      <c r="K29" s="183">
        <v>10165598.280000001</v>
      </c>
      <c r="L29" s="183">
        <v>46204751.600000001</v>
      </c>
      <c r="M29" s="183">
        <v>20658282.419999998</v>
      </c>
      <c r="N29" s="183">
        <v>28273629.669999998</v>
      </c>
      <c r="O29" s="183">
        <v>51431983.479999997</v>
      </c>
      <c r="P29" s="183">
        <v>84536737.079999983</v>
      </c>
      <c r="Q29" s="183">
        <f t="shared" si="1"/>
        <v>326257946.21999991</v>
      </c>
      <c r="R29" s="70"/>
      <c r="S29" s="70"/>
    </row>
    <row r="30" spans="2:19" s="12" customFormat="1" x14ac:dyDescent="0.25">
      <c r="B30" s="158" t="s">
        <v>394</v>
      </c>
      <c r="C30" s="161">
        <v>1650908797</v>
      </c>
      <c r="D30" s="161">
        <v>4196152314.9999995</v>
      </c>
      <c r="E30" s="161">
        <v>16912850</v>
      </c>
      <c r="F30" s="161">
        <v>33423360.609999999</v>
      </c>
      <c r="G30" s="161">
        <v>525321808.17000008</v>
      </c>
      <c r="H30" s="161">
        <v>29065428.510000002</v>
      </c>
      <c r="I30" s="161">
        <v>183789111.44</v>
      </c>
      <c r="J30" s="161">
        <v>427950535.17000002</v>
      </c>
      <c r="K30" s="144">
        <v>37357660.049999997</v>
      </c>
      <c r="L30" s="144">
        <v>325894302.97999996</v>
      </c>
      <c r="M30" s="144">
        <v>107650265.52000001</v>
      </c>
      <c r="N30" s="144">
        <v>853481356.25999987</v>
      </c>
      <c r="O30" s="144">
        <v>842637808.1700002</v>
      </c>
      <c r="P30" s="144">
        <v>807185986.46000004</v>
      </c>
      <c r="Q30" s="144">
        <f t="shared" si="1"/>
        <v>4190670473.3400002</v>
      </c>
      <c r="R30" s="70"/>
      <c r="S30" s="70"/>
    </row>
    <row r="31" spans="2:19" s="89" customFormat="1" ht="15" customHeight="1" x14ac:dyDescent="0.25">
      <c r="B31" s="159" t="s">
        <v>190</v>
      </c>
      <c r="C31" s="160">
        <v>49771582635</v>
      </c>
      <c r="D31" s="160">
        <v>59594971311.849998</v>
      </c>
      <c r="E31" s="160">
        <f>SUM(E32:E42)</f>
        <v>3059696263.21</v>
      </c>
      <c r="F31" s="160">
        <f t="shared" ref="F31:P31" si="9">SUM(F32:F42)</f>
        <v>3745728437.4899998</v>
      </c>
      <c r="G31" s="160">
        <f t="shared" si="9"/>
        <v>3701429551.1800003</v>
      </c>
      <c r="H31" s="160">
        <f t="shared" si="9"/>
        <v>3984467119.0899992</v>
      </c>
      <c r="I31" s="160">
        <f t="shared" si="9"/>
        <v>4120139109.5400004</v>
      </c>
      <c r="J31" s="160">
        <f t="shared" si="9"/>
        <v>3662581766.9100008</v>
      </c>
      <c r="K31" s="160">
        <f t="shared" si="9"/>
        <v>4301803024.8099995</v>
      </c>
      <c r="L31" s="160">
        <f t="shared" si="9"/>
        <v>5788304769.4500017</v>
      </c>
      <c r="M31" s="160">
        <f t="shared" si="9"/>
        <v>4701985013.0200014</v>
      </c>
      <c r="N31" s="160">
        <f t="shared" si="9"/>
        <v>4998579907.8899994</v>
      </c>
      <c r="O31" s="160">
        <f t="shared" si="9"/>
        <v>8640434282.0999985</v>
      </c>
      <c r="P31" s="160">
        <f t="shared" si="9"/>
        <v>7822763734.3199987</v>
      </c>
      <c r="Q31" s="143">
        <f t="shared" si="1"/>
        <v>58527912979.010002</v>
      </c>
      <c r="R31" s="70"/>
      <c r="S31" s="70"/>
    </row>
    <row r="32" spans="2:19" s="12" customFormat="1" x14ac:dyDescent="0.25">
      <c r="B32" s="158" t="s">
        <v>191</v>
      </c>
      <c r="C32" s="161">
        <v>5810241212</v>
      </c>
      <c r="D32" s="161">
        <v>5421620525.8599987</v>
      </c>
      <c r="E32" s="144">
        <v>272354103.91000003</v>
      </c>
      <c r="F32" s="144">
        <v>320154267.11000001</v>
      </c>
      <c r="G32" s="144">
        <v>286568013.62</v>
      </c>
      <c r="H32" s="144">
        <v>316433819.29999995</v>
      </c>
      <c r="I32" s="144">
        <v>528933906.80000007</v>
      </c>
      <c r="J32" s="144">
        <v>365177644.79000008</v>
      </c>
      <c r="K32" s="144">
        <v>340405719.67999995</v>
      </c>
      <c r="L32" s="144">
        <v>324446086.04000002</v>
      </c>
      <c r="M32" s="144">
        <v>481057314.50999999</v>
      </c>
      <c r="N32" s="144">
        <v>295696586.35999995</v>
      </c>
      <c r="O32" s="144">
        <v>543882577.22000003</v>
      </c>
      <c r="P32" s="144">
        <v>1169313550.29</v>
      </c>
      <c r="Q32" s="144">
        <f t="shared" si="1"/>
        <v>5244423589.6300001</v>
      </c>
      <c r="R32" s="70"/>
      <c r="S32" s="70"/>
    </row>
    <row r="33" spans="2:19" s="12" customFormat="1" x14ac:dyDescent="0.25">
      <c r="B33" s="158" t="s">
        <v>192</v>
      </c>
      <c r="C33" s="161">
        <v>118165086</v>
      </c>
      <c r="D33" s="161">
        <v>132389963</v>
      </c>
      <c r="E33" s="144">
        <v>2298615.2800000003</v>
      </c>
      <c r="F33" s="144">
        <v>9332155.6400000006</v>
      </c>
      <c r="G33" s="144">
        <v>11218300.57</v>
      </c>
      <c r="H33" s="144">
        <v>5469650.6300000008</v>
      </c>
      <c r="I33" s="144">
        <v>6606022.2499999991</v>
      </c>
      <c r="J33" s="144">
        <v>11090105.439999999</v>
      </c>
      <c r="K33" s="144">
        <v>5874683.7500000009</v>
      </c>
      <c r="L33" s="144">
        <v>6069473.4100000001</v>
      </c>
      <c r="M33" s="144">
        <v>5711642.1499999994</v>
      </c>
      <c r="N33" s="144">
        <v>5469863.2300000004</v>
      </c>
      <c r="O33" s="144">
        <v>10746342.609999999</v>
      </c>
      <c r="P33" s="144">
        <v>37699992.939999998</v>
      </c>
      <c r="Q33" s="144">
        <f t="shared" si="1"/>
        <v>117586847.89999999</v>
      </c>
      <c r="R33" s="70"/>
      <c r="S33" s="70"/>
    </row>
    <row r="34" spans="2:19" s="12" customFormat="1" x14ac:dyDescent="0.25">
      <c r="B34" s="158" t="s">
        <v>193</v>
      </c>
      <c r="C34" s="161">
        <v>2449559028</v>
      </c>
      <c r="D34" s="161">
        <v>4259599643.8800001</v>
      </c>
      <c r="E34" s="144">
        <v>22300406.510000002</v>
      </c>
      <c r="F34" s="144">
        <v>213816104.45999998</v>
      </c>
      <c r="G34" s="144">
        <v>56026812.049999997</v>
      </c>
      <c r="H34" s="144">
        <v>129703370.61999997</v>
      </c>
      <c r="I34" s="144">
        <v>67801583.300000012</v>
      </c>
      <c r="J34" s="144">
        <v>98431173.449999988</v>
      </c>
      <c r="K34" s="144">
        <v>219826729.09</v>
      </c>
      <c r="L34" s="144">
        <v>374661312.78000003</v>
      </c>
      <c r="M34" s="144">
        <v>78158557.689999998</v>
      </c>
      <c r="N34" s="144">
        <v>545129713.36999989</v>
      </c>
      <c r="O34" s="144">
        <v>241041137.21000004</v>
      </c>
      <c r="P34" s="144">
        <v>1855013910.95</v>
      </c>
      <c r="Q34" s="144">
        <f t="shared" si="1"/>
        <v>3901910811.48</v>
      </c>
      <c r="R34" s="70"/>
      <c r="S34" s="70"/>
    </row>
    <row r="35" spans="2:19" s="12" customFormat="1" x14ac:dyDescent="0.25">
      <c r="B35" s="158" t="s">
        <v>194</v>
      </c>
      <c r="C35" s="161">
        <v>654864330</v>
      </c>
      <c r="D35" s="161">
        <v>931525424.99999988</v>
      </c>
      <c r="E35" s="144">
        <v>20484135.449999996</v>
      </c>
      <c r="F35" s="144">
        <v>23359387.23</v>
      </c>
      <c r="G35" s="144">
        <v>30486330.259999994</v>
      </c>
      <c r="H35" s="144">
        <v>33211827.879999999</v>
      </c>
      <c r="I35" s="144">
        <v>37571055.269999996</v>
      </c>
      <c r="J35" s="144">
        <v>76854033.61999999</v>
      </c>
      <c r="K35" s="144">
        <v>31649449.269999996</v>
      </c>
      <c r="L35" s="144">
        <v>41939625.00999999</v>
      </c>
      <c r="M35" s="144">
        <v>69196048.349999994</v>
      </c>
      <c r="N35" s="144">
        <v>81175451.99000001</v>
      </c>
      <c r="O35" s="144">
        <v>79452628.099999994</v>
      </c>
      <c r="P35" s="144">
        <v>322386545.54000002</v>
      </c>
      <c r="Q35" s="144">
        <f t="shared" si="1"/>
        <v>847766517.97000003</v>
      </c>
      <c r="R35" s="70"/>
      <c r="S35" s="70"/>
    </row>
    <row r="36" spans="2:19" s="12" customFormat="1" x14ac:dyDescent="0.25">
      <c r="B36" s="158" t="s">
        <v>395</v>
      </c>
      <c r="C36" s="161">
        <v>35766442468</v>
      </c>
      <c r="D36" s="161">
        <v>43547888568.389999</v>
      </c>
      <c r="E36" s="144">
        <v>2620428009.3300004</v>
      </c>
      <c r="F36" s="144">
        <v>2911705236.6899996</v>
      </c>
      <c r="G36" s="144">
        <v>2952291278.8200006</v>
      </c>
      <c r="H36" s="144">
        <v>3229249663.6199994</v>
      </c>
      <c r="I36" s="144">
        <v>3184224714.9000001</v>
      </c>
      <c r="J36" s="144">
        <v>2810639197.8300004</v>
      </c>
      <c r="K36" s="144">
        <v>3355695395.0799994</v>
      </c>
      <c r="L36" s="144">
        <v>4695369975.3800001</v>
      </c>
      <c r="M36" s="144">
        <v>3676617607.5500002</v>
      </c>
      <c r="N36" s="144">
        <v>3534097838.9500003</v>
      </c>
      <c r="O36" s="144">
        <v>7064327215.8199997</v>
      </c>
      <c r="P36" s="144">
        <v>3455278687.6499996</v>
      </c>
      <c r="Q36" s="144">
        <f t="shared" si="1"/>
        <v>43489924821.620003</v>
      </c>
      <c r="R36" s="70"/>
      <c r="S36" s="70"/>
    </row>
    <row r="37" spans="2:19" s="12" customFormat="1" x14ac:dyDescent="0.25">
      <c r="B37" s="158" t="s">
        <v>196</v>
      </c>
      <c r="C37" s="161">
        <v>451046126</v>
      </c>
      <c r="D37" s="161">
        <v>555401133.00000012</v>
      </c>
      <c r="E37" s="144">
        <v>12344269.91</v>
      </c>
      <c r="F37" s="144">
        <v>30901656.710000005</v>
      </c>
      <c r="G37" s="144">
        <v>27458095.219999991</v>
      </c>
      <c r="H37" s="144">
        <v>26232600.100000001</v>
      </c>
      <c r="I37" s="144">
        <v>40935111.079999991</v>
      </c>
      <c r="J37" s="144">
        <v>42534776.480000004</v>
      </c>
      <c r="K37" s="144">
        <v>33587066.719999999</v>
      </c>
      <c r="L37" s="144">
        <v>37434987.18</v>
      </c>
      <c r="M37" s="144">
        <v>46813762.00999999</v>
      </c>
      <c r="N37" s="144">
        <v>31073279.369999997</v>
      </c>
      <c r="O37" s="144">
        <v>69037284.209999993</v>
      </c>
      <c r="P37" s="144">
        <v>134889873.51999998</v>
      </c>
      <c r="Q37" s="144">
        <f t="shared" si="1"/>
        <v>533242762.50999993</v>
      </c>
      <c r="R37" s="70"/>
      <c r="S37" s="70"/>
    </row>
    <row r="38" spans="2:19" s="12" customFormat="1" x14ac:dyDescent="0.25">
      <c r="B38" s="158" t="s">
        <v>197</v>
      </c>
      <c r="C38" s="161">
        <v>302146892</v>
      </c>
      <c r="D38" s="161">
        <v>309546891.99999994</v>
      </c>
      <c r="E38" s="144">
        <v>12839120.189999998</v>
      </c>
      <c r="F38" s="144">
        <v>18267343.309999999</v>
      </c>
      <c r="G38" s="144">
        <v>20209885.039999999</v>
      </c>
      <c r="H38" s="144">
        <v>23915490.330000002</v>
      </c>
      <c r="I38" s="144">
        <v>18678468.250000004</v>
      </c>
      <c r="J38" s="144">
        <v>19111516.259999998</v>
      </c>
      <c r="K38" s="144">
        <v>33088744.499999993</v>
      </c>
      <c r="L38" s="144">
        <v>18719855.770000003</v>
      </c>
      <c r="M38" s="144">
        <v>19935302.93</v>
      </c>
      <c r="N38" s="144">
        <v>38204244.700000003</v>
      </c>
      <c r="O38" s="144">
        <v>36630933.480000004</v>
      </c>
      <c r="P38" s="144">
        <v>41046104.07</v>
      </c>
      <c r="Q38" s="144">
        <f t="shared" si="1"/>
        <v>300647008.83000004</v>
      </c>
      <c r="R38" s="70"/>
      <c r="S38" s="70"/>
    </row>
    <row r="39" spans="2:19" s="12" customFormat="1" x14ac:dyDescent="0.25">
      <c r="B39" s="158" t="s">
        <v>198</v>
      </c>
      <c r="C39" s="161">
        <v>1094220384</v>
      </c>
      <c r="D39" s="161">
        <v>1142854580.4399998</v>
      </c>
      <c r="E39" s="144">
        <v>32179986.039999999</v>
      </c>
      <c r="F39" s="144">
        <v>65291683.150000013</v>
      </c>
      <c r="G39" s="144">
        <v>74756406.739999995</v>
      </c>
      <c r="H39" s="144">
        <v>63760573.760000013</v>
      </c>
      <c r="I39" s="144">
        <v>65554865.449999996</v>
      </c>
      <c r="J39" s="144">
        <v>67098024.700000003</v>
      </c>
      <c r="K39" s="144">
        <v>74223189.060000002</v>
      </c>
      <c r="L39" s="144">
        <v>76586606.930000007</v>
      </c>
      <c r="M39" s="144">
        <v>94891338.140000001</v>
      </c>
      <c r="N39" s="144">
        <v>118279556.48</v>
      </c>
      <c r="O39" s="144">
        <v>161630609.17000002</v>
      </c>
      <c r="P39" s="144">
        <v>236317193.22999993</v>
      </c>
      <c r="Q39" s="144">
        <f t="shared" si="1"/>
        <v>1130570032.8500001</v>
      </c>
      <c r="R39" s="70"/>
      <c r="S39" s="70"/>
    </row>
    <row r="40" spans="2:19" s="12" customFormat="1" x14ac:dyDescent="0.25">
      <c r="B40" s="158" t="s">
        <v>199</v>
      </c>
      <c r="C40" s="161">
        <v>2644780739</v>
      </c>
      <c r="D40" s="161">
        <v>2810064285.1199994</v>
      </c>
      <c r="E40" s="161">
        <v>40267805.75999999</v>
      </c>
      <c r="F40" s="144">
        <v>122179572.74000002</v>
      </c>
      <c r="G40" s="144">
        <v>203378834.27000001</v>
      </c>
      <c r="H40" s="144">
        <v>120265802.06</v>
      </c>
      <c r="I40" s="144">
        <v>133919407.84</v>
      </c>
      <c r="J40" s="144">
        <v>130417421.22999999</v>
      </c>
      <c r="K40" s="144">
        <v>175742020.5</v>
      </c>
      <c r="L40" s="144">
        <v>176520962.78999996</v>
      </c>
      <c r="M40" s="144">
        <v>192796827.18000001</v>
      </c>
      <c r="N40" s="144">
        <v>309104542.30000001</v>
      </c>
      <c r="O40" s="144">
        <v>370585412.53999996</v>
      </c>
      <c r="P40" s="144">
        <v>516417046.71999991</v>
      </c>
      <c r="Q40" s="144">
        <f t="shared" si="1"/>
        <v>2491595655.9299998</v>
      </c>
      <c r="R40" s="70"/>
      <c r="S40" s="70"/>
    </row>
    <row r="41" spans="2:19" s="12" customFormat="1" x14ac:dyDescent="0.25">
      <c r="B41" s="158" t="s">
        <v>200</v>
      </c>
      <c r="C41" s="161">
        <v>248968365</v>
      </c>
      <c r="D41" s="161">
        <v>237796577</v>
      </c>
      <c r="E41" s="144">
        <v>11685968.949999999</v>
      </c>
      <c r="F41" s="144">
        <v>15606530.849999998</v>
      </c>
      <c r="G41" s="144">
        <v>19094991.399999999</v>
      </c>
      <c r="H41" s="144">
        <v>18957401.439999998</v>
      </c>
      <c r="I41" s="144">
        <v>21569593.600000005</v>
      </c>
      <c r="J41" s="144">
        <v>16870376.25</v>
      </c>
      <c r="K41" s="144">
        <v>18552594.109999999</v>
      </c>
      <c r="L41" s="144">
        <v>17751496.060000006</v>
      </c>
      <c r="M41" s="144">
        <v>15582260.239999998</v>
      </c>
      <c r="N41" s="144">
        <v>16359459.810000001</v>
      </c>
      <c r="O41" s="144">
        <v>26709988.780000001</v>
      </c>
      <c r="P41" s="144">
        <v>32136162.699999999</v>
      </c>
      <c r="Q41" s="144">
        <f t="shared" si="1"/>
        <v>230876824.19</v>
      </c>
      <c r="R41" s="70"/>
      <c r="S41" s="70"/>
    </row>
    <row r="42" spans="2:19" s="12" customFormat="1" x14ac:dyDescent="0.25">
      <c r="B42" s="158" t="s">
        <v>201</v>
      </c>
      <c r="C42" s="161">
        <v>231148005</v>
      </c>
      <c r="D42" s="161">
        <v>246283718.16</v>
      </c>
      <c r="E42" s="144">
        <v>12513841.880000001</v>
      </c>
      <c r="F42" s="144">
        <v>15114499.6</v>
      </c>
      <c r="G42" s="144">
        <v>19940603.190000001</v>
      </c>
      <c r="H42" s="144">
        <v>17266919.350000001</v>
      </c>
      <c r="I42" s="144">
        <v>14344380.800000001</v>
      </c>
      <c r="J42" s="144">
        <v>24357496.859999999</v>
      </c>
      <c r="K42" s="144">
        <v>13157433.050000003</v>
      </c>
      <c r="L42" s="144">
        <v>18804388.100000001</v>
      </c>
      <c r="M42" s="144">
        <v>21224352.269999996</v>
      </c>
      <c r="N42" s="144">
        <v>23989371.330000002</v>
      </c>
      <c r="O42" s="144">
        <v>36390152.960000008</v>
      </c>
      <c r="P42" s="144">
        <v>22264666.709999997</v>
      </c>
      <c r="Q42" s="144">
        <f t="shared" si="1"/>
        <v>239368106.10000005</v>
      </c>
      <c r="R42" s="70"/>
      <c r="S42" s="70"/>
    </row>
    <row r="43" spans="2:19" s="89" customFormat="1" ht="15" customHeight="1" x14ac:dyDescent="0.25">
      <c r="B43" s="159" t="s">
        <v>202</v>
      </c>
      <c r="C43" s="160">
        <v>2481231381</v>
      </c>
      <c r="D43" s="160">
        <v>2269235857.2200003</v>
      </c>
      <c r="E43" s="160">
        <f>SUM(E44)</f>
        <v>109017139.95</v>
      </c>
      <c r="F43" s="160">
        <f t="shared" ref="F43:P43" si="10">SUM(F44)</f>
        <v>123299269.30000001</v>
      </c>
      <c r="G43" s="160">
        <f t="shared" si="10"/>
        <v>126079084.54000001</v>
      </c>
      <c r="H43" s="160">
        <f t="shared" si="10"/>
        <v>205933876.58999997</v>
      </c>
      <c r="I43" s="160">
        <f t="shared" si="10"/>
        <v>155418373.45999998</v>
      </c>
      <c r="J43" s="160">
        <f t="shared" si="10"/>
        <v>156350270.06</v>
      </c>
      <c r="K43" s="160">
        <f t="shared" si="10"/>
        <v>128711875.08999999</v>
      </c>
      <c r="L43" s="160">
        <f t="shared" si="10"/>
        <v>128502414.83999999</v>
      </c>
      <c r="M43" s="160">
        <f t="shared" si="10"/>
        <v>148223398.01999998</v>
      </c>
      <c r="N43" s="160">
        <f t="shared" si="10"/>
        <v>229067317.75999999</v>
      </c>
      <c r="O43" s="160">
        <f t="shared" si="10"/>
        <v>245505807.00000003</v>
      </c>
      <c r="P43" s="160">
        <f t="shared" si="10"/>
        <v>509944173.37000006</v>
      </c>
      <c r="Q43" s="143">
        <f t="shared" si="1"/>
        <v>2266052999.98</v>
      </c>
      <c r="R43" s="70"/>
      <c r="S43" s="70"/>
    </row>
    <row r="44" spans="2:19" s="12" customFormat="1" x14ac:dyDescent="0.25">
      <c r="B44" s="158" t="s">
        <v>203</v>
      </c>
      <c r="C44" s="161">
        <v>2481231381</v>
      </c>
      <c r="D44" s="161">
        <v>2269235857.2200003</v>
      </c>
      <c r="E44" s="144">
        <v>109017139.95</v>
      </c>
      <c r="F44" s="144">
        <v>123299269.30000001</v>
      </c>
      <c r="G44" s="144">
        <v>126079084.54000001</v>
      </c>
      <c r="H44" s="144">
        <v>205933876.58999997</v>
      </c>
      <c r="I44" s="144">
        <v>155418373.45999998</v>
      </c>
      <c r="J44" s="144">
        <v>156350270.06</v>
      </c>
      <c r="K44" s="144">
        <v>128711875.08999999</v>
      </c>
      <c r="L44" s="144">
        <v>128502414.83999999</v>
      </c>
      <c r="M44" s="144">
        <v>148223398.01999998</v>
      </c>
      <c r="N44" s="144">
        <v>229067317.75999999</v>
      </c>
      <c r="O44" s="144">
        <v>245505807.00000003</v>
      </c>
      <c r="P44" s="144">
        <v>509944173.37000006</v>
      </c>
      <c r="Q44" s="144">
        <f t="shared" si="1"/>
        <v>2266052999.98</v>
      </c>
      <c r="R44" s="70"/>
      <c r="S44" s="70"/>
    </row>
    <row r="45" spans="2:19" s="89" customFormat="1" ht="15" customHeight="1" x14ac:dyDescent="0.25">
      <c r="B45" s="159" t="s">
        <v>206</v>
      </c>
      <c r="C45" s="160">
        <v>16543924520</v>
      </c>
      <c r="D45" s="160">
        <v>20115184473.519997</v>
      </c>
      <c r="E45" s="160">
        <f>SUM(E46:E52)</f>
        <v>284480670.37</v>
      </c>
      <c r="F45" s="160">
        <f t="shared" ref="F45:P45" si="11">SUM(F46:F52)</f>
        <v>557148956.92999995</v>
      </c>
      <c r="G45" s="160">
        <f t="shared" si="11"/>
        <v>707098083.31000006</v>
      </c>
      <c r="H45" s="160">
        <f t="shared" si="11"/>
        <v>937612983.63</v>
      </c>
      <c r="I45" s="160">
        <f t="shared" si="11"/>
        <v>2400756877.5399995</v>
      </c>
      <c r="J45" s="160">
        <f t="shared" si="11"/>
        <v>474151408.28000003</v>
      </c>
      <c r="K45" s="160">
        <f t="shared" si="11"/>
        <v>1256159460.4800003</v>
      </c>
      <c r="L45" s="160">
        <f t="shared" si="11"/>
        <v>1791682362.5399997</v>
      </c>
      <c r="M45" s="160">
        <f t="shared" si="11"/>
        <v>592607516.31999993</v>
      </c>
      <c r="N45" s="160">
        <f t="shared" si="11"/>
        <v>1206279362.8599999</v>
      </c>
      <c r="O45" s="160">
        <f t="shared" si="11"/>
        <v>2827113794.3000002</v>
      </c>
      <c r="P45" s="160">
        <f t="shared" si="11"/>
        <v>6095514806</v>
      </c>
      <c r="Q45" s="143">
        <f t="shared" si="1"/>
        <v>19130606282.560001</v>
      </c>
      <c r="R45" s="70"/>
      <c r="S45" s="70"/>
    </row>
    <row r="46" spans="2:19" s="12" customFormat="1" x14ac:dyDescent="0.25">
      <c r="B46" s="158" t="s">
        <v>207</v>
      </c>
      <c r="C46" s="161">
        <v>3199637518</v>
      </c>
      <c r="D46" s="161">
        <v>9270330045.1299973</v>
      </c>
      <c r="E46" s="144">
        <v>64497426.550000004</v>
      </c>
      <c r="F46" s="144">
        <v>79103425.099999994</v>
      </c>
      <c r="G46" s="144">
        <v>87908237.480000019</v>
      </c>
      <c r="H46" s="144">
        <v>88488751.24999997</v>
      </c>
      <c r="I46" s="144">
        <v>1982469120.8799994</v>
      </c>
      <c r="J46" s="144">
        <v>110535510.15000001</v>
      </c>
      <c r="K46" s="144">
        <v>47601279.509999998</v>
      </c>
      <c r="L46" s="144">
        <v>95187705.399999991</v>
      </c>
      <c r="M46" s="144">
        <v>86249652.879999995</v>
      </c>
      <c r="N46" s="144">
        <v>121903189.72999999</v>
      </c>
      <c r="O46" s="144">
        <v>1630700340.95</v>
      </c>
      <c r="P46" s="144">
        <v>4638696930.3199997</v>
      </c>
      <c r="Q46" s="144">
        <f t="shared" si="1"/>
        <v>9033341570.2000008</v>
      </c>
      <c r="R46" s="70"/>
      <c r="S46" s="70"/>
    </row>
    <row r="47" spans="2:19" s="12" customFormat="1" x14ac:dyDescent="0.25">
      <c r="B47" s="158" t="s">
        <v>210</v>
      </c>
      <c r="C47" s="161">
        <v>4109834240</v>
      </c>
      <c r="D47" s="161">
        <v>2601583432</v>
      </c>
      <c r="E47" s="144">
        <v>77438031.88000001</v>
      </c>
      <c r="F47" s="144">
        <v>183658319.60999995</v>
      </c>
      <c r="G47" s="144">
        <v>245907552.29999995</v>
      </c>
      <c r="H47" s="144">
        <v>190402162.79000002</v>
      </c>
      <c r="I47" s="144">
        <v>106266170.22999999</v>
      </c>
      <c r="J47" s="144">
        <v>124188769.95999998</v>
      </c>
      <c r="K47" s="144">
        <v>184447281.60000002</v>
      </c>
      <c r="L47" s="144">
        <v>214301701.20000002</v>
      </c>
      <c r="M47" s="144">
        <v>182456006.38999999</v>
      </c>
      <c r="N47" s="144">
        <v>221354773.29999998</v>
      </c>
      <c r="O47" s="144">
        <v>374450177.79000008</v>
      </c>
      <c r="P47" s="144">
        <v>337068926.02999997</v>
      </c>
      <c r="Q47" s="144">
        <f t="shared" si="1"/>
        <v>2441939873.0799999</v>
      </c>
      <c r="R47" s="70"/>
      <c r="S47" s="70"/>
    </row>
    <row r="48" spans="2:19" s="12" customFormat="1" x14ac:dyDescent="0.25">
      <c r="B48" s="158" t="s">
        <v>396</v>
      </c>
      <c r="C48" s="161">
        <v>3993718403</v>
      </c>
      <c r="D48" s="161">
        <v>3774362421</v>
      </c>
      <c r="E48" s="183">
        <v>622241.48</v>
      </c>
      <c r="F48" s="183">
        <v>117535974.00999999</v>
      </c>
      <c r="G48" s="183">
        <v>75051481.200000003</v>
      </c>
      <c r="H48" s="183">
        <v>392092430.33000004</v>
      </c>
      <c r="I48" s="183">
        <v>94443324.579999983</v>
      </c>
      <c r="J48" s="183">
        <v>19341177.190000001</v>
      </c>
      <c r="K48" s="183">
        <v>816249812.75000012</v>
      </c>
      <c r="L48" s="183">
        <v>1074929566.4099998</v>
      </c>
      <c r="M48" s="183">
        <v>17899371.080000006</v>
      </c>
      <c r="N48" s="183">
        <v>564366165.91000009</v>
      </c>
      <c r="O48" s="183">
        <v>233057257.52000001</v>
      </c>
      <c r="P48" s="183">
        <v>281013456.97000003</v>
      </c>
      <c r="Q48" s="183">
        <f t="shared" si="1"/>
        <v>3686602259.4299994</v>
      </c>
      <c r="R48" s="70"/>
      <c r="S48" s="70"/>
    </row>
    <row r="49" spans="2:19" s="12" customFormat="1" x14ac:dyDescent="0.25">
      <c r="B49" s="158" t="s">
        <v>212</v>
      </c>
      <c r="C49" s="161">
        <v>93076099</v>
      </c>
      <c r="D49" s="161">
        <v>129453263</v>
      </c>
      <c r="E49" s="144">
        <v>4670283.4899999993</v>
      </c>
      <c r="F49" s="144">
        <v>7271175.6299999999</v>
      </c>
      <c r="G49" s="144">
        <v>6349689.9199999999</v>
      </c>
      <c r="H49" s="144">
        <v>10848084.979999999</v>
      </c>
      <c r="I49" s="144">
        <v>5860362.2000000002</v>
      </c>
      <c r="J49" s="144">
        <v>6094356.3100000005</v>
      </c>
      <c r="K49" s="144">
        <v>8586839.0800000001</v>
      </c>
      <c r="L49" s="144">
        <v>11054170.99</v>
      </c>
      <c r="M49" s="144">
        <v>13678980.160000002</v>
      </c>
      <c r="N49" s="144">
        <v>9743062.1799999997</v>
      </c>
      <c r="O49" s="144">
        <v>11512856.83</v>
      </c>
      <c r="P49" s="144">
        <v>31281343.089999992</v>
      </c>
      <c r="Q49" s="144">
        <f t="shared" si="1"/>
        <v>126951204.85999998</v>
      </c>
      <c r="R49" s="70"/>
      <c r="S49" s="70"/>
    </row>
    <row r="50" spans="2:19" s="12" customFormat="1" x14ac:dyDescent="0.25">
      <c r="B50" s="158" t="s">
        <v>214</v>
      </c>
      <c r="C50" s="161">
        <v>253456268</v>
      </c>
      <c r="D50" s="161">
        <v>322306257</v>
      </c>
      <c r="E50" s="144">
        <v>10817076.700000001</v>
      </c>
      <c r="F50" s="144">
        <v>11299249.160000002</v>
      </c>
      <c r="G50" s="144">
        <v>13324777.040000001</v>
      </c>
      <c r="H50" s="144">
        <v>16337037.360000001</v>
      </c>
      <c r="I50" s="144">
        <v>17501725.699999996</v>
      </c>
      <c r="J50" s="144">
        <v>17291585.269999996</v>
      </c>
      <c r="K50" s="144">
        <v>18148877.649999995</v>
      </c>
      <c r="L50" s="144">
        <v>23684966.84</v>
      </c>
      <c r="M50" s="144">
        <v>22993092.370000001</v>
      </c>
      <c r="N50" s="144">
        <v>35198804.43999999</v>
      </c>
      <c r="O50" s="144">
        <v>27155665.609999999</v>
      </c>
      <c r="P50" s="144">
        <v>86855835.629999995</v>
      </c>
      <c r="Q50" s="144">
        <f t="shared" si="1"/>
        <v>300608693.76999998</v>
      </c>
      <c r="R50" s="70"/>
      <c r="S50" s="70"/>
    </row>
    <row r="51" spans="2:19" s="12" customFormat="1" x14ac:dyDescent="0.25">
      <c r="B51" s="158" t="s">
        <v>215</v>
      </c>
      <c r="C51" s="161">
        <v>4161248089</v>
      </c>
      <c r="D51" s="161">
        <v>3501249498.4200001</v>
      </c>
      <c r="E51" s="144">
        <v>126435610.27</v>
      </c>
      <c r="F51" s="144">
        <v>135123768.04000002</v>
      </c>
      <c r="G51" s="144">
        <v>259696752.21000004</v>
      </c>
      <c r="H51" s="144">
        <v>215911169.89999998</v>
      </c>
      <c r="I51" s="144">
        <v>165068288.60999998</v>
      </c>
      <c r="J51" s="144">
        <v>167074635.34</v>
      </c>
      <c r="K51" s="144">
        <v>145372570.14000002</v>
      </c>
      <c r="L51" s="144">
        <v>335886373.71000004</v>
      </c>
      <c r="M51" s="144">
        <v>235314772.50999999</v>
      </c>
      <c r="N51" s="144">
        <v>205213593.75999999</v>
      </c>
      <c r="O51" s="144">
        <v>477931928.71999991</v>
      </c>
      <c r="P51" s="144">
        <v>581971693.84000003</v>
      </c>
      <c r="Q51" s="144">
        <f t="shared" si="1"/>
        <v>3051001157.0500002</v>
      </c>
      <c r="R51" s="70"/>
      <c r="S51" s="70"/>
    </row>
    <row r="52" spans="2:19" s="12" customFormat="1" x14ac:dyDescent="0.25">
      <c r="B52" s="158" t="s">
        <v>397</v>
      </c>
      <c r="C52" s="161">
        <v>732953903</v>
      </c>
      <c r="D52" s="161">
        <v>515899556.96999997</v>
      </c>
      <c r="E52" s="183">
        <v>0</v>
      </c>
      <c r="F52" s="183">
        <v>23157045.379999999</v>
      </c>
      <c r="G52" s="183">
        <v>18859593.16</v>
      </c>
      <c r="H52" s="183">
        <v>23533347.019999996</v>
      </c>
      <c r="I52" s="183">
        <v>29147885.34</v>
      </c>
      <c r="J52" s="183">
        <v>29625374.059999999</v>
      </c>
      <c r="K52" s="183">
        <v>35752799.749999993</v>
      </c>
      <c r="L52" s="183">
        <v>36637877.990000002</v>
      </c>
      <c r="M52" s="183">
        <v>34015640.930000007</v>
      </c>
      <c r="N52" s="183">
        <v>48499773.540000007</v>
      </c>
      <c r="O52" s="183">
        <v>72305566.880000025</v>
      </c>
      <c r="P52" s="183">
        <v>138626620.11999997</v>
      </c>
      <c r="Q52" s="183">
        <f t="shared" si="1"/>
        <v>490161524.17000008</v>
      </c>
      <c r="R52" s="70"/>
      <c r="S52" s="70"/>
    </row>
    <row r="53" spans="2:19" s="40" customFormat="1" ht="15" customHeight="1" x14ac:dyDescent="0.25">
      <c r="B53" s="26" t="s">
        <v>216</v>
      </c>
      <c r="C53" s="160">
        <v>50918592846</v>
      </c>
      <c r="D53" s="160">
        <v>55494454965.510002</v>
      </c>
      <c r="E53" s="152">
        <f>E54+E65</f>
        <v>3393012746.5599995</v>
      </c>
      <c r="F53" s="152">
        <f t="shared" ref="F53:N53" si="12">F54+F65</f>
        <v>3671079115.7200003</v>
      </c>
      <c r="G53" s="152">
        <f t="shared" si="12"/>
        <v>3771116190.6400003</v>
      </c>
      <c r="H53" s="152">
        <f t="shared" si="12"/>
        <v>3875709147.8699999</v>
      </c>
      <c r="I53" s="152">
        <f t="shared" si="12"/>
        <v>3800330206.0200014</v>
      </c>
      <c r="J53" s="152">
        <f t="shared" si="12"/>
        <v>3789545149.0799999</v>
      </c>
      <c r="K53" s="152">
        <f t="shared" si="12"/>
        <v>3751224561.5999999</v>
      </c>
      <c r="L53" s="152">
        <f t="shared" si="12"/>
        <v>3888926867.3300004</v>
      </c>
      <c r="M53" s="152">
        <f t="shared" si="12"/>
        <v>4120858270.9000001</v>
      </c>
      <c r="N53" s="152">
        <f t="shared" si="12"/>
        <v>4430218773.2099991</v>
      </c>
      <c r="O53" s="152">
        <f>O54+O65</f>
        <v>7280516762.1000004</v>
      </c>
      <c r="P53" s="152">
        <f t="shared" ref="P53" si="13">P54+P65</f>
        <v>9397556408.6299992</v>
      </c>
      <c r="Q53" s="143">
        <f t="shared" si="1"/>
        <v>55170094199.659996</v>
      </c>
      <c r="R53" s="70"/>
      <c r="S53" s="70"/>
    </row>
    <row r="54" spans="2:19" s="40" customFormat="1" ht="15" customHeight="1" x14ac:dyDescent="0.25">
      <c r="B54" s="159" t="s">
        <v>217</v>
      </c>
      <c r="C54" s="152">
        <v>28972374348</v>
      </c>
      <c r="D54" s="152">
        <v>32720363963.190002</v>
      </c>
      <c r="E54" s="152">
        <f>SUM(E55:E64)</f>
        <v>2038224423.6599998</v>
      </c>
      <c r="F54" s="152">
        <f t="shared" ref="F54:P54" si="14">SUM(F55:F64)</f>
        <v>2266133894.8200002</v>
      </c>
      <c r="G54" s="152">
        <f t="shared" si="14"/>
        <v>2099386157.0700002</v>
      </c>
      <c r="H54" s="152">
        <f t="shared" si="14"/>
        <v>2248224508.0700002</v>
      </c>
      <c r="I54" s="152">
        <f t="shared" si="14"/>
        <v>2178715495.2000008</v>
      </c>
      <c r="J54" s="152">
        <f t="shared" si="14"/>
        <v>2209831894.8599997</v>
      </c>
      <c r="K54" s="152">
        <f t="shared" si="14"/>
        <v>2183322084.2299995</v>
      </c>
      <c r="L54" s="152">
        <f t="shared" si="14"/>
        <v>2251911584.3600006</v>
      </c>
      <c r="M54" s="152">
        <f t="shared" si="14"/>
        <v>2443019340.6800003</v>
      </c>
      <c r="N54" s="152">
        <f t="shared" si="14"/>
        <v>2797914079.0299997</v>
      </c>
      <c r="O54" s="152">
        <f t="shared" si="14"/>
        <v>3463206070.0900006</v>
      </c>
      <c r="P54" s="152">
        <f t="shared" si="14"/>
        <v>6313431914.1500006</v>
      </c>
      <c r="Q54" s="143">
        <f t="shared" si="1"/>
        <v>32493321446.220001</v>
      </c>
      <c r="R54" s="70"/>
      <c r="S54" s="70"/>
    </row>
    <row r="55" spans="2:19" x14ac:dyDescent="0.25">
      <c r="B55" s="158" t="s">
        <v>218</v>
      </c>
      <c r="C55" s="152">
        <v>26733253976</v>
      </c>
      <c r="D55" s="152">
        <v>30187378367.450001</v>
      </c>
      <c r="E55" s="144">
        <v>1943213727.26</v>
      </c>
      <c r="F55" s="144">
        <v>2134650476.05</v>
      </c>
      <c r="G55" s="144">
        <v>1963396796.8700001</v>
      </c>
      <c r="H55" s="144">
        <v>2046011791.48</v>
      </c>
      <c r="I55" s="144">
        <v>2027832264.1400003</v>
      </c>
      <c r="J55" s="144">
        <v>2068125429.9299998</v>
      </c>
      <c r="K55" s="144">
        <v>2014556025.78</v>
      </c>
      <c r="L55" s="144">
        <v>2072767043.9200003</v>
      </c>
      <c r="M55" s="144">
        <v>2270543323.7000003</v>
      </c>
      <c r="N55" s="144">
        <v>2605422801.2600002</v>
      </c>
      <c r="O55" s="144">
        <v>3222432642.73</v>
      </c>
      <c r="P55" s="144">
        <v>5652677096.5500002</v>
      </c>
      <c r="Q55" s="144">
        <f t="shared" si="1"/>
        <v>30021629419.669998</v>
      </c>
      <c r="R55" s="70"/>
      <c r="S55" s="70"/>
    </row>
    <row r="56" spans="2:19" x14ac:dyDescent="0.25">
      <c r="B56" s="158" t="s">
        <v>219</v>
      </c>
      <c r="C56" s="142">
        <v>1861470301</v>
      </c>
      <c r="D56" s="142">
        <v>2136216938.0999999</v>
      </c>
      <c r="E56" s="144">
        <v>75883366.410000011</v>
      </c>
      <c r="F56" s="144">
        <v>105555261.27000001</v>
      </c>
      <c r="G56" s="144">
        <v>106707560.44999999</v>
      </c>
      <c r="H56" s="144">
        <v>171079016.92000002</v>
      </c>
      <c r="I56" s="144">
        <v>118153226.80999999</v>
      </c>
      <c r="J56" s="144">
        <v>113058120.95999999</v>
      </c>
      <c r="K56" s="144">
        <v>138486617.36999997</v>
      </c>
      <c r="L56" s="144">
        <v>148574159.20000002</v>
      </c>
      <c r="M56" s="144">
        <v>140528862.55999997</v>
      </c>
      <c r="N56" s="144">
        <v>161455786.84</v>
      </c>
      <c r="O56" s="144">
        <v>193896643.77000004</v>
      </c>
      <c r="P56" s="144">
        <v>606059291.06000006</v>
      </c>
      <c r="Q56" s="144">
        <f t="shared" si="1"/>
        <v>2079437913.6199999</v>
      </c>
      <c r="R56" s="70"/>
      <c r="S56" s="70"/>
    </row>
    <row r="57" spans="2:19" x14ac:dyDescent="0.25">
      <c r="B57" s="158" t="s">
        <v>220</v>
      </c>
      <c r="C57" s="142">
        <v>116611243</v>
      </c>
      <c r="D57" s="142">
        <v>116611243</v>
      </c>
      <c r="E57" s="144">
        <v>5118606.2499999991</v>
      </c>
      <c r="F57" s="144">
        <v>8549125.8200000003</v>
      </c>
      <c r="G57" s="144">
        <v>9366761.3099999968</v>
      </c>
      <c r="H57" s="144">
        <v>11115170.109999999</v>
      </c>
      <c r="I57" s="144">
        <v>8290571.919999999</v>
      </c>
      <c r="J57" s="144">
        <v>9305302.2899999991</v>
      </c>
      <c r="K57" s="144">
        <v>9242781.0900000017</v>
      </c>
      <c r="L57" s="144">
        <v>9085156.2000000011</v>
      </c>
      <c r="M57" s="144">
        <v>9036291.1100000013</v>
      </c>
      <c r="N57" s="144">
        <v>9491656.8500000015</v>
      </c>
      <c r="O57" s="144">
        <v>16027871.190000001</v>
      </c>
      <c r="P57" s="144">
        <v>10002122.709999999</v>
      </c>
      <c r="Q57" s="144">
        <f t="shared" si="1"/>
        <v>114631416.84999998</v>
      </c>
      <c r="R57" s="70"/>
      <c r="S57" s="70"/>
    </row>
    <row r="58" spans="2:19" x14ac:dyDescent="0.25">
      <c r="B58" s="158" t="s">
        <v>221</v>
      </c>
      <c r="C58" s="142">
        <v>93821253</v>
      </c>
      <c r="D58" s="142">
        <v>121599328.90000002</v>
      </c>
      <c r="E58" s="144">
        <v>5268650.8199999994</v>
      </c>
      <c r="F58" s="144">
        <v>5327467.04</v>
      </c>
      <c r="G58" s="144">
        <v>8824471.5500000007</v>
      </c>
      <c r="H58" s="144">
        <v>8197219.5100000007</v>
      </c>
      <c r="I58" s="144">
        <v>13276434.82</v>
      </c>
      <c r="J58" s="144">
        <v>8224134.4199999999</v>
      </c>
      <c r="K58" s="144">
        <v>9131588.6799999997</v>
      </c>
      <c r="L58" s="144">
        <v>9473284.7999999989</v>
      </c>
      <c r="M58" s="144">
        <v>11351400.49</v>
      </c>
      <c r="N58" s="144">
        <v>9065123.660000002</v>
      </c>
      <c r="O58" s="144">
        <v>11377421.380000001</v>
      </c>
      <c r="P58" s="144">
        <v>21820493.509999998</v>
      </c>
      <c r="Q58" s="144">
        <f t="shared" si="1"/>
        <v>121337690.67999998</v>
      </c>
      <c r="R58" s="70"/>
      <c r="S58" s="70"/>
    </row>
    <row r="59" spans="2:19" x14ac:dyDescent="0.25">
      <c r="B59" s="158" t="s">
        <v>222</v>
      </c>
      <c r="C59" s="142">
        <v>28358299</v>
      </c>
      <c r="D59" s="142">
        <v>26194716</v>
      </c>
      <c r="E59" s="144">
        <v>1179194.07</v>
      </c>
      <c r="F59" s="144">
        <v>1848622.21</v>
      </c>
      <c r="G59" s="144">
        <v>1237759.97</v>
      </c>
      <c r="H59" s="144">
        <v>1693768.18</v>
      </c>
      <c r="I59" s="144">
        <v>1716412.1099999999</v>
      </c>
      <c r="J59" s="144">
        <v>1741158.8399999996</v>
      </c>
      <c r="K59" s="144">
        <v>2247687.42</v>
      </c>
      <c r="L59" s="144">
        <v>2315813.2300000004</v>
      </c>
      <c r="M59" s="144">
        <v>1786926.7099999997</v>
      </c>
      <c r="N59" s="144">
        <v>2405494.9800000004</v>
      </c>
      <c r="O59" s="144">
        <v>3121021.03</v>
      </c>
      <c r="P59" s="144">
        <v>4683441.2200000007</v>
      </c>
      <c r="Q59" s="144">
        <f t="shared" si="1"/>
        <v>25977299.969999999</v>
      </c>
      <c r="R59" s="70"/>
      <c r="S59" s="70"/>
    </row>
    <row r="60" spans="2:19" x14ac:dyDescent="0.25">
      <c r="B60" s="158" t="s">
        <v>223</v>
      </c>
      <c r="C60" s="142">
        <v>51118732</v>
      </c>
      <c r="D60" s="142">
        <v>49982822.999999993</v>
      </c>
      <c r="E60" s="144">
        <v>2601515.77</v>
      </c>
      <c r="F60" s="144">
        <v>3644680.1800000006</v>
      </c>
      <c r="G60" s="144">
        <v>3815247.9199999995</v>
      </c>
      <c r="H60" s="144">
        <v>4025383.0500000003</v>
      </c>
      <c r="I60" s="144">
        <v>3597615.9699999997</v>
      </c>
      <c r="J60" s="144">
        <v>2985847.89</v>
      </c>
      <c r="K60" s="144">
        <v>3762679.6799999997</v>
      </c>
      <c r="L60" s="144">
        <v>3605022.89</v>
      </c>
      <c r="M60" s="144">
        <v>3915841.0799999996</v>
      </c>
      <c r="N60" s="144">
        <v>3568182.18</v>
      </c>
      <c r="O60" s="144">
        <v>5792799.0999999996</v>
      </c>
      <c r="P60" s="144">
        <v>7606935.4900000002</v>
      </c>
      <c r="Q60" s="144">
        <f t="shared" si="1"/>
        <v>48921751.200000003</v>
      </c>
      <c r="R60" s="70"/>
      <c r="S60" s="70"/>
    </row>
    <row r="61" spans="2:19" x14ac:dyDescent="0.25">
      <c r="B61" s="158" t="s">
        <v>224</v>
      </c>
      <c r="C61" s="142">
        <v>23016787</v>
      </c>
      <c r="D61" s="142">
        <v>22844199.000000004</v>
      </c>
      <c r="E61" s="144">
        <v>1506261.75</v>
      </c>
      <c r="F61" s="144">
        <v>1916692.5000000002</v>
      </c>
      <c r="G61" s="144">
        <v>1568422.03</v>
      </c>
      <c r="H61" s="144">
        <v>1666121.75</v>
      </c>
      <c r="I61" s="144">
        <v>1613715.9400000002</v>
      </c>
      <c r="J61" s="144">
        <v>1763924.7099999995</v>
      </c>
      <c r="K61" s="144">
        <v>1668644.1600000004</v>
      </c>
      <c r="L61" s="144">
        <v>1713274.9000000001</v>
      </c>
      <c r="M61" s="144">
        <v>1696620.5099999998</v>
      </c>
      <c r="N61" s="144">
        <v>1791528.35</v>
      </c>
      <c r="O61" s="144">
        <v>3032338.92</v>
      </c>
      <c r="P61" s="144">
        <v>2833859.25</v>
      </c>
      <c r="Q61" s="144">
        <f t="shared" si="1"/>
        <v>22771404.770000003</v>
      </c>
      <c r="R61" s="70"/>
      <c r="S61" s="70"/>
    </row>
    <row r="62" spans="2:19" x14ac:dyDescent="0.25">
      <c r="B62" s="158" t="s">
        <v>225</v>
      </c>
      <c r="C62" s="142">
        <v>19492186</v>
      </c>
      <c r="D62" s="142">
        <v>19492186</v>
      </c>
      <c r="E62" s="183">
        <v>1265221.0900000001</v>
      </c>
      <c r="F62" s="183">
        <v>1526777.27</v>
      </c>
      <c r="G62" s="183">
        <v>1609619.5300000003</v>
      </c>
      <c r="H62" s="183">
        <v>1356790.56</v>
      </c>
      <c r="I62" s="183">
        <v>1577969.2099999997</v>
      </c>
      <c r="J62" s="183">
        <v>1437516.24</v>
      </c>
      <c r="K62" s="183">
        <v>1317739.54</v>
      </c>
      <c r="L62" s="183">
        <v>1575433.5500000003</v>
      </c>
      <c r="M62" s="183">
        <v>1462639.25</v>
      </c>
      <c r="N62" s="183">
        <v>1676281.17</v>
      </c>
      <c r="O62" s="183">
        <v>2392480.2799999998</v>
      </c>
      <c r="P62" s="183">
        <v>2219683.7000000002</v>
      </c>
      <c r="Q62" s="183">
        <f t="shared" si="1"/>
        <v>19418151.390000001</v>
      </c>
      <c r="R62" s="70"/>
      <c r="S62" s="70"/>
    </row>
    <row r="63" spans="2:19" x14ac:dyDescent="0.25">
      <c r="B63" s="158" t="s">
        <v>226</v>
      </c>
      <c r="C63" s="142">
        <v>18068931</v>
      </c>
      <c r="D63" s="142">
        <v>17506583</v>
      </c>
      <c r="E63" s="144">
        <v>1207170.95</v>
      </c>
      <c r="F63" s="144">
        <v>1144452.6599999999</v>
      </c>
      <c r="G63" s="144">
        <v>1438908.47</v>
      </c>
      <c r="H63" s="144">
        <v>1257703.3700000001</v>
      </c>
      <c r="I63" s="144">
        <v>1061858.52</v>
      </c>
      <c r="J63" s="144">
        <v>850921.96000000008</v>
      </c>
      <c r="K63" s="144">
        <v>1385164.3699999999</v>
      </c>
      <c r="L63" s="144">
        <v>1311056.52</v>
      </c>
      <c r="M63" s="144">
        <v>906857.40999999992</v>
      </c>
      <c r="N63" s="144">
        <v>1495602.5799999998</v>
      </c>
      <c r="O63" s="144">
        <v>2408136.21</v>
      </c>
      <c r="P63" s="144">
        <v>2798901.1500000004</v>
      </c>
      <c r="Q63" s="144">
        <f t="shared" si="1"/>
        <v>17266734.170000002</v>
      </c>
      <c r="R63" s="70"/>
      <c r="S63" s="70"/>
    </row>
    <row r="64" spans="2:19" x14ac:dyDescent="0.25">
      <c r="B64" s="158" t="s">
        <v>227</v>
      </c>
      <c r="C64" s="142">
        <v>27162640</v>
      </c>
      <c r="D64" s="142">
        <v>22537578.740000002</v>
      </c>
      <c r="E64" s="183">
        <v>980709.29</v>
      </c>
      <c r="F64" s="183">
        <v>1970339.8199999998</v>
      </c>
      <c r="G64" s="183">
        <v>1420608.97</v>
      </c>
      <c r="H64" s="183">
        <v>1821543.1400000001</v>
      </c>
      <c r="I64" s="183">
        <v>1595425.7599999998</v>
      </c>
      <c r="J64" s="183">
        <v>2339537.6199999996</v>
      </c>
      <c r="K64" s="183">
        <v>1523156.1399999997</v>
      </c>
      <c r="L64" s="183">
        <v>1491339.1500000001</v>
      </c>
      <c r="M64" s="183">
        <v>1790577.8599999999</v>
      </c>
      <c r="N64" s="183">
        <v>1541621.16</v>
      </c>
      <c r="O64" s="183">
        <v>2724715.48</v>
      </c>
      <c r="P64" s="183">
        <v>2730089.5100000002</v>
      </c>
      <c r="Q64" s="183">
        <f t="shared" si="1"/>
        <v>21929663.899999999</v>
      </c>
      <c r="R64" s="70"/>
      <c r="S64" s="70"/>
    </row>
    <row r="65" spans="2:19" s="40" customFormat="1" ht="15" customHeight="1" x14ac:dyDescent="0.25">
      <c r="B65" s="159" t="s">
        <v>228</v>
      </c>
      <c r="C65" s="152">
        <v>21946218498</v>
      </c>
      <c r="D65" s="152">
        <v>22774091002.320004</v>
      </c>
      <c r="E65" s="143">
        <f>SUM(E66:E72)</f>
        <v>1354788322.8999999</v>
      </c>
      <c r="F65" s="143">
        <f t="shared" ref="F65:P65" si="15">SUM(F66:F72)</f>
        <v>1404945220.9000001</v>
      </c>
      <c r="G65" s="143">
        <f t="shared" si="15"/>
        <v>1671730033.5700002</v>
      </c>
      <c r="H65" s="143">
        <f t="shared" si="15"/>
        <v>1627484639.8</v>
      </c>
      <c r="I65" s="143">
        <f t="shared" si="15"/>
        <v>1621614710.8200004</v>
      </c>
      <c r="J65" s="143">
        <f t="shared" si="15"/>
        <v>1579713254.22</v>
      </c>
      <c r="K65" s="143">
        <f t="shared" si="15"/>
        <v>1567902477.3700004</v>
      </c>
      <c r="L65" s="143">
        <f t="shared" si="15"/>
        <v>1637015282.9699998</v>
      </c>
      <c r="M65" s="143">
        <f t="shared" si="15"/>
        <v>1677838930.2199998</v>
      </c>
      <c r="N65" s="143">
        <f t="shared" si="15"/>
        <v>1632304694.1799998</v>
      </c>
      <c r="O65" s="143">
        <f t="shared" si="15"/>
        <v>3817310692.0100002</v>
      </c>
      <c r="P65" s="143">
        <f t="shared" si="15"/>
        <v>3084124494.4799991</v>
      </c>
      <c r="Q65" s="143">
        <f t="shared" si="1"/>
        <v>22676772753.439999</v>
      </c>
      <c r="R65" s="70"/>
      <c r="S65" s="70"/>
    </row>
    <row r="66" spans="2:19" x14ac:dyDescent="0.25">
      <c r="B66" s="158" t="s">
        <v>229</v>
      </c>
      <c r="C66" s="142">
        <v>19743565177</v>
      </c>
      <c r="D66" s="142">
        <v>20093616714.510002</v>
      </c>
      <c r="E66" s="144">
        <v>1250190636.51</v>
      </c>
      <c r="F66" s="144">
        <v>1241067260.76</v>
      </c>
      <c r="G66" s="144">
        <v>1513905480.3099999</v>
      </c>
      <c r="H66" s="144">
        <v>1376832268.4199998</v>
      </c>
      <c r="I66" s="144">
        <v>1431854423.5800004</v>
      </c>
      <c r="J66" s="144">
        <v>1363182674.54</v>
      </c>
      <c r="K66" s="144">
        <v>1360307156.9400001</v>
      </c>
      <c r="L66" s="144">
        <v>1421179689.05</v>
      </c>
      <c r="M66" s="144">
        <v>1465882267.6599996</v>
      </c>
      <c r="N66" s="144">
        <v>1429870489.0299997</v>
      </c>
      <c r="O66" s="144">
        <v>3484753916.1000004</v>
      </c>
      <c r="P66" s="144">
        <v>2691492368.2099996</v>
      </c>
      <c r="Q66" s="144">
        <f t="shared" si="1"/>
        <v>20030518631.110001</v>
      </c>
      <c r="R66" s="70"/>
      <c r="S66" s="70"/>
    </row>
    <row r="67" spans="2:19" x14ac:dyDescent="0.25">
      <c r="B67" s="158" t="s">
        <v>230</v>
      </c>
      <c r="C67" s="142">
        <v>160228034</v>
      </c>
      <c r="D67" s="142">
        <v>163737820</v>
      </c>
      <c r="E67" s="144">
        <v>2974343.55</v>
      </c>
      <c r="F67" s="144">
        <v>14226147.559999999</v>
      </c>
      <c r="G67" s="144">
        <v>10991440.310000001</v>
      </c>
      <c r="H67" s="144">
        <v>10616018.950000001</v>
      </c>
      <c r="I67" s="144">
        <v>7388906.6699999999</v>
      </c>
      <c r="J67" s="144">
        <v>14562461.379999997</v>
      </c>
      <c r="K67" s="144">
        <v>10084352.48</v>
      </c>
      <c r="L67" s="144">
        <v>10010450.52</v>
      </c>
      <c r="M67" s="144">
        <v>15130013.669999998</v>
      </c>
      <c r="N67" s="144">
        <v>12542041.139999997</v>
      </c>
      <c r="O67" s="144">
        <v>11508254.470000001</v>
      </c>
      <c r="P67" s="144">
        <v>36305052.579999998</v>
      </c>
      <c r="Q67" s="144">
        <f t="shared" si="1"/>
        <v>156339483.28</v>
      </c>
      <c r="R67" s="70"/>
      <c r="S67" s="70"/>
    </row>
    <row r="68" spans="2:19" x14ac:dyDescent="0.25">
      <c r="B68" s="158" t="s">
        <v>231</v>
      </c>
      <c r="C68" s="142">
        <v>467397269</v>
      </c>
      <c r="D68" s="142">
        <v>510345076.72000003</v>
      </c>
      <c r="E68" s="144">
        <v>22472704.119999997</v>
      </c>
      <c r="F68" s="144">
        <v>33596557.030000001</v>
      </c>
      <c r="G68" s="144">
        <v>29734453.670000002</v>
      </c>
      <c r="H68" s="144">
        <v>27255671.079999998</v>
      </c>
      <c r="I68" s="144">
        <v>34352796.549999997</v>
      </c>
      <c r="J68" s="144">
        <v>34571122.840000004</v>
      </c>
      <c r="K68" s="144">
        <v>41699985.140000001</v>
      </c>
      <c r="L68" s="144">
        <v>36777060.950000003</v>
      </c>
      <c r="M68" s="144">
        <v>33143387.970000003</v>
      </c>
      <c r="N68" s="144">
        <v>39731937.799999997</v>
      </c>
      <c r="O68" s="144">
        <v>62007022.820000008</v>
      </c>
      <c r="P68" s="144">
        <v>97901950.579999983</v>
      </c>
      <c r="Q68" s="144">
        <f t="shared" si="1"/>
        <v>493244650.55000001</v>
      </c>
      <c r="R68" s="70"/>
      <c r="S68" s="70"/>
    </row>
    <row r="69" spans="2:19" x14ac:dyDescent="0.25">
      <c r="B69" s="158" t="s">
        <v>232</v>
      </c>
      <c r="C69" s="142">
        <v>1197941910</v>
      </c>
      <c r="D69" s="142">
        <v>1197941910</v>
      </c>
      <c r="E69" s="144">
        <v>63965797.709999993</v>
      </c>
      <c r="F69" s="144">
        <v>95739310.989999995</v>
      </c>
      <c r="G69" s="144">
        <v>90749014.960000008</v>
      </c>
      <c r="H69" s="144">
        <v>96493159.659999982</v>
      </c>
      <c r="I69" s="144">
        <v>83139392.530000001</v>
      </c>
      <c r="J69" s="144">
        <v>94734431.479999989</v>
      </c>
      <c r="K69" s="144">
        <v>88932123.350000024</v>
      </c>
      <c r="L69" s="144">
        <v>98464690.850000009</v>
      </c>
      <c r="M69" s="144">
        <v>91603249.680000007</v>
      </c>
      <c r="N69" s="144">
        <v>84503102.070000008</v>
      </c>
      <c r="O69" s="144">
        <v>150838962.31999999</v>
      </c>
      <c r="P69" s="144">
        <v>153902151.06</v>
      </c>
      <c r="Q69" s="144">
        <f t="shared" si="1"/>
        <v>1193065386.6600001</v>
      </c>
      <c r="R69" s="70"/>
      <c r="S69" s="70"/>
    </row>
    <row r="70" spans="2:19" x14ac:dyDescent="0.25">
      <c r="B70" s="158" t="s">
        <v>233</v>
      </c>
      <c r="C70" s="142">
        <v>70754867</v>
      </c>
      <c r="D70" s="142">
        <v>77917367</v>
      </c>
      <c r="E70" s="144">
        <v>2945611.56</v>
      </c>
      <c r="F70" s="144">
        <v>3416695.94</v>
      </c>
      <c r="G70" s="144">
        <v>7832504.379999998</v>
      </c>
      <c r="H70" s="144">
        <v>5486305.0500000007</v>
      </c>
      <c r="I70" s="144">
        <v>3870162.83</v>
      </c>
      <c r="J70" s="144">
        <v>7077765.9799999995</v>
      </c>
      <c r="K70" s="144">
        <v>3440848</v>
      </c>
      <c r="L70" s="144">
        <v>7374117.5099999998</v>
      </c>
      <c r="M70" s="144">
        <v>7450069.3600000003</v>
      </c>
      <c r="N70" s="144">
        <v>3426986.5399999996</v>
      </c>
      <c r="O70" s="144">
        <v>7907051.6400000006</v>
      </c>
      <c r="P70" s="144">
        <v>17668332.889999997</v>
      </c>
      <c r="Q70" s="144">
        <f t="shared" si="1"/>
        <v>77896451.679999992</v>
      </c>
      <c r="R70" s="70"/>
      <c r="S70" s="70"/>
    </row>
    <row r="71" spans="2:19" x14ac:dyDescent="0.25">
      <c r="B71" s="158" t="s">
        <v>234</v>
      </c>
      <c r="C71" s="142">
        <v>247255892</v>
      </c>
      <c r="D71" s="142">
        <v>663196082.08999991</v>
      </c>
      <c r="E71" s="144">
        <v>9906463.6600000001</v>
      </c>
      <c r="F71" s="144">
        <v>14665087.229999999</v>
      </c>
      <c r="G71" s="144">
        <v>13911733.15</v>
      </c>
      <c r="H71" s="144">
        <v>103491694.25000001</v>
      </c>
      <c r="I71" s="144">
        <v>58506323.739999995</v>
      </c>
      <c r="J71" s="144">
        <v>57259537.740000002</v>
      </c>
      <c r="K71" s="144">
        <v>60974675.830000006</v>
      </c>
      <c r="L71" s="144">
        <v>60642812.760000005</v>
      </c>
      <c r="M71" s="144">
        <v>54424285.409999996</v>
      </c>
      <c r="N71" s="144">
        <v>58226181.409999996</v>
      </c>
      <c r="O71" s="144">
        <v>97046140.969999999</v>
      </c>
      <c r="P71" s="144">
        <v>69462228.25</v>
      </c>
      <c r="Q71" s="144">
        <f t="shared" si="1"/>
        <v>658517164.39999998</v>
      </c>
      <c r="R71" s="70"/>
      <c r="S71" s="70"/>
    </row>
    <row r="72" spans="2:19" x14ac:dyDescent="0.25">
      <c r="B72" s="158" t="s">
        <v>235</v>
      </c>
      <c r="C72" s="142">
        <v>59075349</v>
      </c>
      <c r="D72" s="142">
        <v>67336032</v>
      </c>
      <c r="E72" s="144">
        <v>2332765.79</v>
      </c>
      <c r="F72" s="144">
        <v>2234161.39</v>
      </c>
      <c r="G72" s="144">
        <v>4605406.7899999991</v>
      </c>
      <c r="H72" s="144">
        <v>7309522.3899999997</v>
      </c>
      <c r="I72" s="144">
        <v>2502704.92</v>
      </c>
      <c r="J72" s="144">
        <v>8325260.2599999998</v>
      </c>
      <c r="K72" s="144">
        <v>2463335.6300000004</v>
      </c>
      <c r="L72" s="144">
        <v>2566461.33</v>
      </c>
      <c r="M72" s="144">
        <v>10205656.469999999</v>
      </c>
      <c r="N72" s="144">
        <v>4003956.1899999995</v>
      </c>
      <c r="O72" s="144">
        <v>3249343.69</v>
      </c>
      <c r="P72" s="144">
        <v>17392410.91</v>
      </c>
      <c r="Q72" s="144">
        <f t="shared" si="1"/>
        <v>67190985.75999999</v>
      </c>
      <c r="R72" s="70"/>
      <c r="S72" s="70"/>
    </row>
    <row r="73" spans="2:19" s="40" customFormat="1" ht="15" customHeight="1" x14ac:dyDescent="0.25">
      <c r="B73" s="26" t="s">
        <v>129</v>
      </c>
      <c r="C73" s="152">
        <v>41821269281</v>
      </c>
      <c r="D73" s="152">
        <v>42728051655.400009</v>
      </c>
      <c r="E73" s="143">
        <f>E74+E97+E101+E105</f>
        <v>2502888646.6399999</v>
      </c>
      <c r="F73" s="143">
        <f t="shared" ref="F73:P73" si="16">F74+F97+F101+F105</f>
        <v>2923434914.9900002</v>
      </c>
      <c r="G73" s="143">
        <f t="shared" si="16"/>
        <v>3068408579.7499995</v>
      </c>
      <c r="H73" s="143">
        <f t="shared" si="16"/>
        <v>3414567127.4199996</v>
      </c>
      <c r="I73" s="143">
        <f t="shared" si="16"/>
        <v>3244702989.9200001</v>
      </c>
      <c r="J73" s="143">
        <f t="shared" si="16"/>
        <v>3181851495.6699996</v>
      </c>
      <c r="K73" s="143">
        <f t="shared" si="16"/>
        <v>3381128812.5200005</v>
      </c>
      <c r="L73" s="143">
        <f t="shared" si="16"/>
        <v>3169274428.8799996</v>
      </c>
      <c r="M73" s="143">
        <f t="shared" si="16"/>
        <v>3135254268.3700004</v>
      </c>
      <c r="N73" s="143">
        <f t="shared" si="16"/>
        <v>3265446993.27</v>
      </c>
      <c r="O73" s="143">
        <f t="shared" si="16"/>
        <v>5726966409.6700001</v>
      </c>
      <c r="P73" s="143">
        <f t="shared" si="16"/>
        <v>5499876016.2799997</v>
      </c>
      <c r="Q73" s="143">
        <f t="shared" si="1"/>
        <v>42513800683.379997</v>
      </c>
      <c r="R73" s="70"/>
      <c r="S73" s="70"/>
    </row>
    <row r="74" spans="2:19" s="40" customFormat="1" ht="15" customHeight="1" x14ac:dyDescent="0.25">
      <c r="B74" s="159" t="s">
        <v>236</v>
      </c>
      <c r="C74" s="152">
        <v>15597205319</v>
      </c>
      <c r="D74" s="152">
        <v>15356847130.1</v>
      </c>
      <c r="E74" s="152">
        <f>SUM(E75:E96)</f>
        <v>827746112.48000002</v>
      </c>
      <c r="F74" s="152">
        <f t="shared" ref="F74:P74" si="17">SUM(F75:F96)</f>
        <v>909326008.00000012</v>
      </c>
      <c r="G74" s="152">
        <f t="shared" si="17"/>
        <v>1014609054.7899997</v>
      </c>
      <c r="H74" s="152">
        <f t="shared" si="17"/>
        <v>1365140255.8199997</v>
      </c>
      <c r="I74" s="152">
        <f t="shared" si="17"/>
        <v>1100339282.9100001</v>
      </c>
      <c r="J74" s="152">
        <f t="shared" si="17"/>
        <v>1127007732.49</v>
      </c>
      <c r="K74" s="152">
        <f t="shared" si="17"/>
        <v>1136227963.7700005</v>
      </c>
      <c r="L74" s="152">
        <f t="shared" si="17"/>
        <v>1084201038.8799999</v>
      </c>
      <c r="M74" s="152">
        <f t="shared" si="17"/>
        <v>1085081879.0300002</v>
      </c>
      <c r="N74" s="152">
        <f t="shared" si="17"/>
        <v>1205787487.8199997</v>
      </c>
      <c r="O74" s="152">
        <f t="shared" si="17"/>
        <v>1607366912.6700006</v>
      </c>
      <c r="P74" s="152">
        <f t="shared" si="17"/>
        <v>2759826809.48</v>
      </c>
      <c r="Q74" s="143">
        <f t="shared" ref="Q74:Q137" si="18">SUM(E74:P74)</f>
        <v>15222660538.139999</v>
      </c>
      <c r="R74" s="70"/>
      <c r="S74" s="70"/>
    </row>
    <row r="75" spans="2:19" x14ac:dyDescent="0.25">
      <c r="B75" s="158" t="s">
        <v>237</v>
      </c>
      <c r="C75" s="142">
        <v>11432135219</v>
      </c>
      <c r="D75" s="142">
        <v>10824757313.560001</v>
      </c>
      <c r="E75" s="142">
        <v>599242025.33999991</v>
      </c>
      <c r="F75" s="142">
        <v>645307742.6400001</v>
      </c>
      <c r="G75" s="142">
        <v>654967449.86999989</v>
      </c>
      <c r="H75" s="142">
        <v>1054199817.1799999</v>
      </c>
      <c r="I75" s="142">
        <v>710949610.64999998</v>
      </c>
      <c r="J75" s="142">
        <v>753590449.13999999</v>
      </c>
      <c r="K75" s="144">
        <v>719013311.99000001</v>
      </c>
      <c r="L75" s="144">
        <v>720458280.23999989</v>
      </c>
      <c r="M75" s="144">
        <v>753011359.99999988</v>
      </c>
      <c r="N75" s="144">
        <v>871512577.03999984</v>
      </c>
      <c r="O75" s="144">
        <v>1030199659.8100002</v>
      </c>
      <c r="P75" s="144">
        <v>2205861899.8499994</v>
      </c>
      <c r="Q75" s="144">
        <f t="shared" si="18"/>
        <v>10718314183.75</v>
      </c>
      <c r="R75" s="70"/>
      <c r="S75" s="70"/>
    </row>
    <row r="76" spans="2:19" x14ac:dyDescent="0.25">
      <c r="B76" s="158" t="s">
        <v>238</v>
      </c>
      <c r="C76" s="142">
        <v>740326493</v>
      </c>
      <c r="D76" s="142">
        <v>766878193</v>
      </c>
      <c r="E76" s="142">
        <v>38392458.350000001</v>
      </c>
      <c r="F76" s="142">
        <v>44244770.729999997</v>
      </c>
      <c r="G76" s="142">
        <v>69596644.289999992</v>
      </c>
      <c r="H76" s="142">
        <v>48107711.449999996</v>
      </c>
      <c r="I76" s="142">
        <v>57293335.460000001</v>
      </c>
      <c r="J76" s="142">
        <v>69970120.889999986</v>
      </c>
      <c r="K76" s="144">
        <v>103456564.08</v>
      </c>
      <c r="L76" s="144">
        <v>64294436.829999983</v>
      </c>
      <c r="M76" s="144">
        <v>42338649.630000003</v>
      </c>
      <c r="N76" s="144">
        <v>55414267.469999999</v>
      </c>
      <c r="O76" s="144">
        <v>89909211.030000016</v>
      </c>
      <c r="P76" s="144">
        <v>83539521.089999989</v>
      </c>
      <c r="Q76" s="144">
        <f t="shared" si="18"/>
        <v>766557691.29999995</v>
      </c>
      <c r="R76" s="70"/>
      <c r="S76" s="70"/>
    </row>
    <row r="77" spans="2:19" x14ac:dyDescent="0.25">
      <c r="B77" s="158" t="s">
        <v>239</v>
      </c>
      <c r="C77" s="142">
        <v>33018941</v>
      </c>
      <c r="D77" s="142">
        <v>32617834.000000004</v>
      </c>
      <c r="E77" s="184">
        <v>1713238.7700000003</v>
      </c>
      <c r="F77" s="184">
        <v>2734909.6600000006</v>
      </c>
      <c r="G77" s="184">
        <v>1760889.1</v>
      </c>
      <c r="H77" s="184">
        <v>3036185.0200000005</v>
      </c>
      <c r="I77" s="184">
        <v>3099139.21</v>
      </c>
      <c r="J77" s="184">
        <v>2402366.06</v>
      </c>
      <c r="K77" s="183">
        <v>2800390.9</v>
      </c>
      <c r="L77" s="183">
        <v>2527065.4099999997</v>
      </c>
      <c r="M77" s="183">
        <v>2240015.1599999997</v>
      </c>
      <c r="N77" s="183">
        <v>2280517.52</v>
      </c>
      <c r="O77" s="183">
        <v>4243456.13</v>
      </c>
      <c r="P77" s="183">
        <v>3740589.9000000004</v>
      </c>
      <c r="Q77" s="183">
        <f t="shared" si="18"/>
        <v>32578762.840000004</v>
      </c>
      <c r="R77" s="70"/>
      <c r="S77" s="70"/>
    </row>
    <row r="78" spans="2:19" x14ac:dyDescent="0.25">
      <c r="B78" s="158" t="s">
        <v>240</v>
      </c>
      <c r="C78" s="142">
        <v>93378798</v>
      </c>
      <c r="D78" s="142">
        <v>93377238</v>
      </c>
      <c r="E78" s="142">
        <v>5920341.0599999996</v>
      </c>
      <c r="F78" s="142">
        <v>5750552.5499999998</v>
      </c>
      <c r="G78" s="142">
        <v>9144410.1600000001</v>
      </c>
      <c r="H78" s="142">
        <v>7255928.7199999997</v>
      </c>
      <c r="I78" s="142">
        <v>7360745.3599999994</v>
      </c>
      <c r="J78" s="142">
        <v>6844982.4900000002</v>
      </c>
      <c r="K78" s="144">
        <v>7918451.4699999997</v>
      </c>
      <c r="L78" s="144">
        <v>6516274.5299999993</v>
      </c>
      <c r="M78" s="144">
        <v>8254949.9700000007</v>
      </c>
      <c r="N78" s="144">
        <v>6919761.7400000002</v>
      </c>
      <c r="O78" s="144">
        <v>12188596.000000002</v>
      </c>
      <c r="P78" s="144">
        <v>9302234.1999999993</v>
      </c>
      <c r="Q78" s="144">
        <f t="shared" si="18"/>
        <v>93377228.25</v>
      </c>
      <c r="R78" s="70"/>
      <c r="S78" s="70"/>
    </row>
    <row r="79" spans="2:19" x14ac:dyDescent="0.25">
      <c r="B79" s="158" t="s">
        <v>241</v>
      </c>
      <c r="C79" s="142">
        <v>405999360</v>
      </c>
      <c r="D79" s="142">
        <v>865894606</v>
      </c>
      <c r="E79" s="142">
        <v>21484919.879999999</v>
      </c>
      <c r="F79" s="142">
        <v>23997702.660000004</v>
      </c>
      <c r="G79" s="142">
        <v>32435769.289999995</v>
      </c>
      <c r="H79" s="142">
        <v>55846514.440000005</v>
      </c>
      <c r="I79" s="142">
        <v>121244957.03000002</v>
      </c>
      <c r="J79" s="142">
        <v>78538422.959999993</v>
      </c>
      <c r="K79" s="144">
        <v>71015449.549999997</v>
      </c>
      <c r="L79" s="144">
        <v>71079805.950000003</v>
      </c>
      <c r="M79" s="144">
        <v>74795880.090000004</v>
      </c>
      <c r="N79" s="144">
        <v>71431531.310000002</v>
      </c>
      <c r="O79" s="144">
        <v>123624829.89</v>
      </c>
      <c r="P79" s="144">
        <v>118904976</v>
      </c>
      <c r="Q79" s="144">
        <f t="shared" si="18"/>
        <v>864400759.05000007</v>
      </c>
      <c r="R79" s="70"/>
      <c r="S79" s="70"/>
    </row>
    <row r="80" spans="2:19" x14ac:dyDescent="0.25">
      <c r="B80" s="158" t="s">
        <v>242</v>
      </c>
      <c r="C80" s="142">
        <v>44703019</v>
      </c>
      <c r="D80" s="142">
        <v>47789324</v>
      </c>
      <c r="E80" s="142">
        <v>2681760.69</v>
      </c>
      <c r="F80" s="142">
        <v>4195745.2000000011</v>
      </c>
      <c r="G80" s="142">
        <v>5003771.32</v>
      </c>
      <c r="H80" s="142">
        <v>2932456.5</v>
      </c>
      <c r="I80" s="142">
        <v>4341864.0399999991</v>
      </c>
      <c r="J80" s="142">
        <v>3425620.11</v>
      </c>
      <c r="K80" s="144">
        <v>2938446.33</v>
      </c>
      <c r="L80" s="144">
        <v>3566596.5500000003</v>
      </c>
      <c r="M80" s="144">
        <v>3066667.37</v>
      </c>
      <c r="N80" s="144">
        <v>2939771.56</v>
      </c>
      <c r="O80" s="144">
        <v>7048161.21</v>
      </c>
      <c r="P80" s="144">
        <v>5646560.959999999</v>
      </c>
      <c r="Q80" s="144">
        <f t="shared" si="18"/>
        <v>47787421.840000004</v>
      </c>
      <c r="R80" s="70"/>
      <c r="S80" s="70"/>
    </row>
    <row r="81" spans="2:19" x14ac:dyDescent="0.25">
      <c r="B81" s="158" t="s">
        <v>243</v>
      </c>
      <c r="C81" s="142">
        <v>47931484</v>
      </c>
      <c r="D81" s="142">
        <v>45577663</v>
      </c>
      <c r="E81" s="142">
        <v>1876310.71</v>
      </c>
      <c r="F81" s="142">
        <v>3224428.21</v>
      </c>
      <c r="G81" s="142">
        <v>4557847.47</v>
      </c>
      <c r="H81" s="142">
        <v>2685101.38</v>
      </c>
      <c r="I81" s="142">
        <v>3105289.5</v>
      </c>
      <c r="J81" s="142">
        <v>4166425.8699999996</v>
      </c>
      <c r="K81" s="144">
        <v>2977937.69</v>
      </c>
      <c r="L81" s="144">
        <v>3396884.8099999996</v>
      </c>
      <c r="M81" s="144">
        <v>2591027.71</v>
      </c>
      <c r="N81" s="144">
        <v>3673698.06</v>
      </c>
      <c r="O81" s="144">
        <v>6408406.9299999988</v>
      </c>
      <c r="P81" s="144">
        <v>6776671.6600000001</v>
      </c>
      <c r="Q81" s="144">
        <f t="shared" si="18"/>
        <v>45440030</v>
      </c>
      <c r="R81" s="70"/>
      <c r="S81" s="70"/>
    </row>
    <row r="82" spans="2:19" x14ac:dyDescent="0.25">
      <c r="B82" s="158" t="s">
        <v>244</v>
      </c>
      <c r="C82" s="142">
        <v>22392179</v>
      </c>
      <c r="D82" s="142">
        <v>21497817.550000001</v>
      </c>
      <c r="E82" s="142">
        <v>1275854.45</v>
      </c>
      <c r="F82" s="142">
        <v>1850589.46</v>
      </c>
      <c r="G82" s="142">
        <v>1861844.24</v>
      </c>
      <c r="H82" s="142">
        <v>1527159.3400000003</v>
      </c>
      <c r="I82" s="142">
        <v>1494985.57</v>
      </c>
      <c r="J82" s="142">
        <v>1686455.24</v>
      </c>
      <c r="K82" s="144">
        <v>1517267.19</v>
      </c>
      <c r="L82" s="144">
        <v>1897279.2100000002</v>
      </c>
      <c r="M82" s="144">
        <v>1496107.29</v>
      </c>
      <c r="N82" s="144">
        <v>1494308.78</v>
      </c>
      <c r="O82" s="144">
        <v>3015142.77</v>
      </c>
      <c r="P82" s="144">
        <v>1843842.03</v>
      </c>
      <c r="Q82" s="144">
        <f t="shared" si="18"/>
        <v>20960835.570000004</v>
      </c>
      <c r="R82" s="70"/>
      <c r="S82" s="70"/>
    </row>
    <row r="83" spans="2:19" x14ac:dyDescent="0.25">
      <c r="B83" s="158" t="s">
        <v>245</v>
      </c>
      <c r="C83" s="142">
        <v>26207791</v>
      </c>
      <c r="D83" s="142">
        <v>31207291</v>
      </c>
      <c r="E83" s="142">
        <v>1674433.24</v>
      </c>
      <c r="F83" s="142">
        <v>1674508.24</v>
      </c>
      <c r="G83" s="142">
        <v>2818873.44</v>
      </c>
      <c r="H83" s="142">
        <v>2209376.64</v>
      </c>
      <c r="I83" s="142">
        <v>1899508.24</v>
      </c>
      <c r="J83" s="142">
        <v>2525715.0900000003</v>
      </c>
      <c r="K83" s="144">
        <v>1899508.24</v>
      </c>
      <c r="L83" s="144">
        <v>2214814.48</v>
      </c>
      <c r="M83" s="144">
        <v>1966414.83</v>
      </c>
      <c r="N83" s="144">
        <v>3672585.87</v>
      </c>
      <c r="O83" s="144">
        <v>6679132.2899999991</v>
      </c>
      <c r="P83" s="144">
        <v>1970410.83</v>
      </c>
      <c r="Q83" s="144">
        <f t="shared" si="18"/>
        <v>31205281.43</v>
      </c>
      <c r="R83" s="70"/>
      <c r="S83" s="70"/>
    </row>
    <row r="84" spans="2:19" x14ac:dyDescent="0.25">
      <c r="B84" s="158" t="s">
        <v>246</v>
      </c>
      <c r="C84" s="142">
        <v>35548457</v>
      </c>
      <c r="D84" s="142">
        <v>33644760</v>
      </c>
      <c r="E84" s="142">
        <v>1685456.25</v>
      </c>
      <c r="F84" s="142">
        <v>1968942.91</v>
      </c>
      <c r="G84" s="142">
        <v>3681511.8000000003</v>
      </c>
      <c r="H84" s="142">
        <v>1821699.58</v>
      </c>
      <c r="I84" s="142">
        <v>2337218.5</v>
      </c>
      <c r="J84" s="142">
        <v>3010088.44</v>
      </c>
      <c r="K84" s="144">
        <v>2263561.5599999996</v>
      </c>
      <c r="L84" s="144">
        <v>2352666.14</v>
      </c>
      <c r="M84" s="144">
        <v>2192213.6</v>
      </c>
      <c r="N84" s="144">
        <v>2032852.6</v>
      </c>
      <c r="O84" s="144">
        <v>5174789.0199999996</v>
      </c>
      <c r="P84" s="144">
        <v>5069016.13</v>
      </c>
      <c r="Q84" s="144">
        <f t="shared" si="18"/>
        <v>33590016.530000001</v>
      </c>
      <c r="R84" s="70"/>
      <c r="S84" s="70"/>
    </row>
    <row r="85" spans="2:19" x14ac:dyDescent="0.25">
      <c r="B85" s="158" t="s">
        <v>247</v>
      </c>
      <c r="C85" s="142">
        <v>25559290</v>
      </c>
      <c r="D85" s="142">
        <v>25414647</v>
      </c>
      <c r="E85" s="184">
        <v>1217610.6400000001</v>
      </c>
      <c r="F85" s="184">
        <v>2014250.6400000001</v>
      </c>
      <c r="G85" s="184">
        <v>2689899.34</v>
      </c>
      <c r="H85" s="184">
        <v>1590291.6400000001</v>
      </c>
      <c r="I85" s="184">
        <v>1637750.1400000001</v>
      </c>
      <c r="J85" s="184">
        <v>2795310.93</v>
      </c>
      <c r="K85" s="183">
        <v>1641226.1400000001</v>
      </c>
      <c r="L85" s="183">
        <v>2054980.48</v>
      </c>
      <c r="M85" s="183">
        <v>2341242.64</v>
      </c>
      <c r="N85" s="183">
        <v>1495385.6400000001</v>
      </c>
      <c r="O85" s="183">
        <v>3847796.13</v>
      </c>
      <c r="P85" s="183">
        <v>2086341.5899999999</v>
      </c>
      <c r="Q85" s="183">
        <f t="shared" si="18"/>
        <v>25412085.949999999</v>
      </c>
      <c r="R85" s="70"/>
      <c r="S85" s="70"/>
    </row>
    <row r="86" spans="2:19" x14ac:dyDescent="0.25">
      <c r="B86" s="158" t="s">
        <v>248</v>
      </c>
      <c r="C86" s="142">
        <v>539380081</v>
      </c>
      <c r="D86" s="142">
        <v>470491945</v>
      </c>
      <c r="E86" s="142">
        <v>20343977.34</v>
      </c>
      <c r="F86" s="142">
        <v>28038590.350000001</v>
      </c>
      <c r="G86" s="142">
        <v>58400335.569999993</v>
      </c>
      <c r="H86" s="142">
        <v>31210381.519999996</v>
      </c>
      <c r="I86" s="142">
        <v>25924950.899999999</v>
      </c>
      <c r="J86" s="142">
        <v>40766902.629999995</v>
      </c>
      <c r="K86" s="144">
        <v>43469097.519999996</v>
      </c>
      <c r="L86" s="144">
        <v>43424241.549999997</v>
      </c>
      <c r="M86" s="144">
        <v>29239046.199999999</v>
      </c>
      <c r="N86" s="144">
        <v>29164578.699999999</v>
      </c>
      <c r="O86" s="144">
        <v>72506138.799999997</v>
      </c>
      <c r="P86" s="144">
        <v>47629768.659999996</v>
      </c>
      <c r="Q86" s="144">
        <f t="shared" si="18"/>
        <v>470118009.74000001</v>
      </c>
      <c r="R86" s="70"/>
      <c r="S86" s="70"/>
    </row>
    <row r="87" spans="2:19" x14ac:dyDescent="0.25">
      <c r="B87" s="158" t="s">
        <v>249</v>
      </c>
      <c r="C87" s="142">
        <v>58866155</v>
      </c>
      <c r="D87" s="142">
        <v>61174942</v>
      </c>
      <c r="E87" s="142">
        <v>2996915.42</v>
      </c>
      <c r="F87" s="142">
        <v>3149419.2</v>
      </c>
      <c r="G87" s="142">
        <v>5117743.9099999992</v>
      </c>
      <c r="H87" s="142">
        <v>5041333.7700000005</v>
      </c>
      <c r="I87" s="142">
        <v>3352801.1799999997</v>
      </c>
      <c r="J87" s="142">
        <v>6385393.3999999994</v>
      </c>
      <c r="K87" s="144">
        <v>3394683.0000000005</v>
      </c>
      <c r="L87" s="144">
        <v>5561067.9399999995</v>
      </c>
      <c r="M87" s="144">
        <v>3952652.71</v>
      </c>
      <c r="N87" s="144">
        <v>4620567.5</v>
      </c>
      <c r="O87" s="144">
        <v>9006037.6500000022</v>
      </c>
      <c r="P87" s="144">
        <v>8559466.25</v>
      </c>
      <c r="Q87" s="144">
        <f t="shared" si="18"/>
        <v>61138081.930000007</v>
      </c>
      <c r="R87" s="70"/>
      <c r="S87" s="70"/>
    </row>
    <row r="88" spans="2:19" x14ac:dyDescent="0.25">
      <c r="B88" s="158" t="s">
        <v>250</v>
      </c>
      <c r="C88" s="142">
        <v>108829498</v>
      </c>
      <c r="D88" s="142">
        <v>111573352</v>
      </c>
      <c r="E88" s="142">
        <v>7699154.3399999999</v>
      </c>
      <c r="F88" s="142">
        <v>9384624.9100000001</v>
      </c>
      <c r="G88" s="142">
        <v>9192987.5699999984</v>
      </c>
      <c r="H88" s="142">
        <v>9009354.3200000003</v>
      </c>
      <c r="I88" s="142">
        <v>8634845</v>
      </c>
      <c r="J88" s="142">
        <v>8610736.2300000004</v>
      </c>
      <c r="K88" s="144">
        <v>7689197.29</v>
      </c>
      <c r="L88" s="144">
        <v>9136323.2300000004</v>
      </c>
      <c r="M88" s="144">
        <v>8474170.1899999995</v>
      </c>
      <c r="N88" s="144">
        <v>8383565.3700000001</v>
      </c>
      <c r="O88" s="144">
        <v>13960115.66</v>
      </c>
      <c r="P88" s="144">
        <v>11397258.33</v>
      </c>
      <c r="Q88" s="144">
        <f t="shared" si="18"/>
        <v>111572332.44</v>
      </c>
      <c r="R88" s="70"/>
      <c r="S88" s="70"/>
    </row>
    <row r="89" spans="2:19" x14ac:dyDescent="0.25">
      <c r="B89" s="158" t="s">
        <v>251</v>
      </c>
      <c r="C89" s="142">
        <v>55389954</v>
      </c>
      <c r="D89" s="142">
        <v>55389954</v>
      </c>
      <c r="E89" s="142">
        <v>2492309.92</v>
      </c>
      <c r="F89" s="142">
        <v>4079982.2399999998</v>
      </c>
      <c r="G89" s="142">
        <v>6199113.54</v>
      </c>
      <c r="H89" s="142">
        <v>4345320.87</v>
      </c>
      <c r="I89" s="142">
        <v>7443677.7799999993</v>
      </c>
      <c r="J89" s="142">
        <v>2943163.2699999996</v>
      </c>
      <c r="K89" s="144">
        <v>4555477.5</v>
      </c>
      <c r="L89" s="144">
        <v>3416170.7899999991</v>
      </c>
      <c r="M89" s="144">
        <v>4914527.080000001</v>
      </c>
      <c r="N89" s="144">
        <v>4858577.8</v>
      </c>
      <c r="O89" s="144">
        <v>6883764.4399999995</v>
      </c>
      <c r="P89" s="144">
        <v>3217414.17</v>
      </c>
      <c r="Q89" s="144">
        <f t="shared" si="18"/>
        <v>55349499.399999991</v>
      </c>
      <c r="R89" s="70"/>
      <c r="S89" s="70"/>
    </row>
    <row r="90" spans="2:19" x14ac:dyDescent="0.25">
      <c r="B90" s="158" t="s">
        <v>252</v>
      </c>
      <c r="C90" s="142">
        <v>67114391</v>
      </c>
      <c r="D90" s="142">
        <v>67063096</v>
      </c>
      <c r="E90" s="142">
        <v>4176965.1399999997</v>
      </c>
      <c r="F90" s="142">
        <v>5343496.0399999991</v>
      </c>
      <c r="G90" s="142">
        <v>6811101.0699999994</v>
      </c>
      <c r="H90" s="142">
        <v>4570993.3099999996</v>
      </c>
      <c r="I90" s="142">
        <v>4854450.5699999994</v>
      </c>
      <c r="J90" s="142">
        <v>6492467.2000000002</v>
      </c>
      <c r="K90" s="144">
        <v>4874109.08</v>
      </c>
      <c r="L90" s="144">
        <v>5277576.51</v>
      </c>
      <c r="M90" s="144">
        <v>5907949.9099999992</v>
      </c>
      <c r="N90" s="144">
        <v>4751136.05</v>
      </c>
      <c r="O90" s="144">
        <v>9117156.4700000007</v>
      </c>
      <c r="P90" s="144">
        <v>4781150.3</v>
      </c>
      <c r="Q90" s="144">
        <f t="shared" si="18"/>
        <v>66958551.649999984</v>
      </c>
      <c r="R90" s="70"/>
      <c r="S90" s="70"/>
    </row>
    <row r="91" spans="2:19" x14ac:dyDescent="0.25">
      <c r="B91" s="158" t="s">
        <v>253</v>
      </c>
      <c r="C91" s="142">
        <v>332301706</v>
      </c>
      <c r="D91" s="142">
        <v>339017706</v>
      </c>
      <c r="E91" s="142">
        <v>20124094.799999997</v>
      </c>
      <c r="F91" s="142">
        <v>23615675.880000003</v>
      </c>
      <c r="G91" s="142">
        <v>31708197.649999999</v>
      </c>
      <c r="H91" s="142">
        <v>22458688.489999995</v>
      </c>
      <c r="I91" s="142">
        <v>25980470.520000003</v>
      </c>
      <c r="J91" s="142">
        <v>22955935.059999999</v>
      </c>
      <c r="K91" s="144">
        <v>30534010.600000001</v>
      </c>
      <c r="L91" s="144">
        <v>23789575.259999998</v>
      </c>
      <c r="M91" s="144">
        <v>38901920.939999998</v>
      </c>
      <c r="N91" s="144">
        <v>23615787.719999995</v>
      </c>
      <c r="O91" s="144">
        <v>43758603.579999998</v>
      </c>
      <c r="P91" s="144">
        <v>31567968.680000003</v>
      </c>
      <c r="Q91" s="144">
        <f t="shared" si="18"/>
        <v>339010929.18000001</v>
      </c>
      <c r="R91" s="70"/>
      <c r="S91" s="70"/>
    </row>
    <row r="92" spans="2:19" x14ac:dyDescent="0.25">
      <c r="B92" s="158" t="s">
        <v>254</v>
      </c>
      <c r="C92" s="142">
        <v>1203553596</v>
      </c>
      <c r="D92" s="142">
        <v>1109448833.99</v>
      </c>
      <c r="E92" s="142">
        <v>75167187.010000005</v>
      </c>
      <c r="F92" s="142">
        <v>78896361.109999999</v>
      </c>
      <c r="G92" s="142">
        <v>79198269.039999992</v>
      </c>
      <c r="H92" s="142">
        <v>79048930.589999974</v>
      </c>
      <c r="I92" s="142">
        <v>80481587.25</v>
      </c>
      <c r="J92" s="142">
        <v>82192954.650000006</v>
      </c>
      <c r="K92" s="144">
        <v>97780243.660000011</v>
      </c>
      <c r="L92" s="144">
        <v>80449049.629999995</v>
      </c>
      <c r="M92" s="144">
        <v>74632863.639999986</v>
      </c>
      <c r="N92" s="144">
        <v>82836515.340000004</v>
      </c>
      <c r="O92" s="144">
        <v>115976789.92999999</v>
      </c>
      <c r="P92" s="144">
        <v>158771883.05000007</v>
      </c>
      <c r="Q92" s="144">
        <f t="shared" si="18"/>
        <v>1085432634.9000001</v>
      </c>
      <c r="R92" s="70"/>
      <c r="S92" s="70"/>
    </row>
    <row r="93" spans="2:19" x14ac:dyDescent="0.25">
      <c r="B93" s="158" t="s">
        <v>255</v>
      </c>
      <c r="C93" s="142">
        <v>47962618</v>
      </c>
      <c r="D93" s="142">
        <v>47962618</v>
      </c>
      <c r="E93" s="142">
        <v>2135041.33</v>
      </c>
      <c r="F93" s="142">
        <v>2129711.33</v>
      </c>
      <c r="G93" s="142">
        <v>7412794.79</v>
      </c>
      <c r="H93" s="142">
        <v>4347550.6000000006</v>
      </c>
      <c r="I93" s="142">
        <v>3769801.33</v>
      </c>
      <c r="J93" s="142">
        <v>3809521.33</v>
      </c>
      <c r="K93" s="144">
        <v>4009742.18</v>
      </c>
      <c r="L93" s="144">
        <v>3782819.33</v>
      </c>
      <c r="M93" s="144">
        <v>4010459.0300000003</v>
      </c>
      <c r="N93" s="144">
        <v>3783034.58</v>
      </c>
      <c r="O93" s="144">
        <v>4978049.290000001</v>
      </c>
      <c r="P93" s="144">
        <v>3783034.58</v>
      </c>
      <c r="Q93" s="144">
        <f t="shared" si="18"/>
        <v>47951559.699999996</v>
      </c>
      <c r="R93" s="70"/>
      <c r="S93" s="70"/>
    </row>
    <row r="94" spans="2:19" x14ac:dyDescent="0.25">
      <c r="B94" s="158" t="s">
        <v>256</v>
      </c>
      <c r="C94" s="142">
        <v>74782554</v>
      </c>
      <c r="D94" s="142">
        <v>74538767</v>
      </c>
      <c r="E94" s="142">
        <v>3355828.15</v>
      </c>
      <c r="F94" s="142">
        <v>4646233.0100000007</v>
      </c>
      <c r="G94" s="142">
        <v>5300810.0600000005</v>
      </c>
      <c r="H94" s="142">
        <v>5001834.62</v>
      </c>
      <c r="I94" s="142">
        <v>5696604.7299999995</v>
      </c>
      <c r="J94" s="142">
        <v>6218408.3399999999</v>
      </c>
      <c r="K94" s="144">
        <v>4951420.38</v>
      </c>
      <c r="L94" s="144">
        <v>8214558.240000003</v>
      </c>
      <c r="M94" s="144">
        <v>4504341.9400000004</v>
      </c>
      <c r="N94" s="144">
        <v>4483186.41</v>
      </c>
      <c r="O94" s="144">
        <v>10930154.350000001</v>
      </c>
      <c r="P94" s="144">
        <v>10771742.189999999</v>
      </c>
      <c r="Q94" s="144">
        <f t="shared" si="18"/>
        <v>74075122.420000002</v>
      </c>
      <c r="R94" s="70"/>
      <c r="S94" s="70"/>
    </row>
    <row r="95" spans="2:19" x14ac:dyDescent="0.25">
      <c r="B95" s="158" t="s">
        <v>257</v>
      </c>
      <c r="C95" s="153">
        <v>148541257</v>
      </c>
      <c r="D95" s="153">
        <v>167764244</v>
      </c>
      <c r="E95" s="153">
        <v>8741208.3300000001</v>
      </c>
      <c r="F95" s="153">
        <v>9750718.7300000004</v>
      </c>
      <c r="G95" s="153">
        <v>11096594.26</v>
      </c>
      <c r="H95" s="153">
        <v>15474353.890000001</v>
      </c>
      <c r="I95" s="153">
        <v>14898238.229999999</v>
      </c>
      <c r="J95" s="153">
        <v>13630583.210000001</v>
      </c>
      <c r="K95" s="144">
        <v>12773672.210000001</v>
      </c>
      <c r="L95" s="144">
        <v>16474333.810000001</v>
      </c>
      <c r="M95" s="144">
        <v>12235682.879999999</v>
      </c>
      <c r="N95" s="144">
        <v>12410600.290000001</v>
      </c>
      <c r="O95" s="144">
        <v>20650695.57</v>
      </c>
      <c r="P95" s="144">
        <v>19549591.960000001</v>
      </c>
      <c r="Q95" s="144">
        <f t="shared" si="18"/>
        <v>167686273.37000003</v>
      </c>
      <c r="R95" s="70"/>
      <c r="S95" s="70"/>
    </row>
    <row r="96" spans="2:19" x14ac:dyDescent="0.25">
      <c r="B96" s="158" t="s">
        <v>258</v>
      </c>
      <c r="C96" s="145">
        <v>53282478</v>
      </c>
      <c r="D96" s="145">
        <v>63764985</v>
      </c>
      <c r="E96" s="145">
        <v>3349021.3200000003</v>
      </c>
      <c r="F96" s="145">
        <v>3327052.3000000003</v>
      </c>
      <c r="G96" s="145">
        <v>5652197.0099999988</v>
      </c>
      <c r="H96" s="145">
        <v>3419271.95</v>
      </c>
      <c r="I96" s="145">
        <v>4537451.72</v>
      </c>
      <c r="J96" s="145">
        <v>4045709.95</v>
      </c>
      <c r="K96" s="144">
        <v>4754195.21</v>
      </c>
      <c r="L96" s="144">
        <v>4316237.96</v>
      </c>
      <c r="M96" s="144">
        <v>4013736.2199999997</v>
      </c>
      <c r="N96" s="144">
        <v>4012680.4699999997</v>
      </c>
      <c r="O96" s="144">
        <v>7260225.7200000016</v>
      </c>
      <c r="P96" s="144">
        <v>15055467.069999998</v>
      </c>
      <c r="Q96" s="144">
        <f t="shared" si="18"/>
        <v>63743246.899999999</v>
      </c>
      <c r="R96" s="70"/>
      <c r="S96" s="70"/>
    </row>
    <row r="97" spans="2:19" s="40" customFormat="1" ht="15" customHeight="1" x14ac:dyDescent="0.25">
      <c r="B97" s="159" t="s">
        <v>259</v>
      </c>
      <c r="C97" s="146">
        <v>12303908533</v>
      </c>
      <c r="D97" s="146">
        <v>13068237035.890001</v>
      </c>
      <c r="E97" s="146">
        <f>SUM(E98:E100)</f>
        <v>821035276.66999984</v>
      </c>
      <c r="F97" s="146">
        <f t="shared" ref="F97:P97" si="19">SUM(F98:F100)</f>
        <v>847738546.6400001</v>
      </c>
      <c r="G97" s="146">
        <f t="shared" si="19"/>
        <v>966708971.78999996</v>
      </c>
      <c r="H97" s="146">
        <f t="shared" si="19"/>
        <v>973474780.2099998</v>
      </c>
      <c r="I97" s="146">
        <f t="shared" si="19"/>
        <v>1026841766.1499999</v>
      </c>
      <c r="J97" s="146">
        <f t="shared" si="19"/>
        <v>980450477.50999987</v>
      </c>
      <c r="K97" s="146">
        <f t="shared" si="19"/>
        <v>1076886747.4300001</v>
      </c>
      <c r="L97" s="146">
        <f t="shared" si="19"/>
        <v>975338898.32999992</v>
      </c>
      <c r="M97" s="146">
        <f t="shared" si="19"/>
        <v>979843384.25000012</v>
      </c>
      <c r="N97" s="146">
        <f t="shared" si="19"/>
        <v>981944562.40999997</v>
      </c>
      <c r="O97" s="146">
        <f t="shared" si="19"/>
        <v>2176514497.8699999</v>
      </c>
      <c r="P97" s="146">
        <f t="shared" si="19"/>
        <v>1258719826.3199999</v>
      </c>
      <c r="Q97" s="143">
        <f t="shared" si="18"/>
        <v>13065497735.579998</v>
      </c>
      <c r="R97" s="70"/>
      <c r="S97" s="70"/>
    </row>
    <row r="98" spans="2:19" x14ac:dyDescent="0.25">
      <c r="B98" s="158" t="s">
        <v>260</v>
      </c>
      <c r="C98" s="145">
        <v>12182515946</v>
      </c>
      <c r="D98" s="145">
        <v>12947408591.890001</v>
      </c>
      <c r="E98" s="145">
        <v>815007201.78999984</v>
      </c>
      <c r="F98" s="145">
        <v>840143400.75000012</v>
      </c>
      <c r="G98" s="145">
        <v>956648626.04999995</v>
      </c>
      <c r="H98" s="145">
        <v>966532350.93999982</v>
      </c>
      <c r="I98" s="145">
        <v>1018028305.0099999</v>
      </c>
      <c r="J98" s="145">
        <v>971563494.88999987</v>
      </c>
      <c r="K98" s="144">
        <v>1069753135.3400002</v>
      </c>
      <c r="L98" s="144">
        <v>965872438.15999997</v>
      </c>
      <c r="M98" s="144">
        <v>967722668.25000012</v>
      </c>
      <c r="N98" s="144">
        <v>975090360.63999999</v>
      </c>
      <c r="O98" s="144">
        <v>2159224034.25</v>
      </c>
      <c r="P98" s="144">
        <v>1239567943.48</v>
      </c>
      <c r="Q98" s="144">
        <f t="shared" si="18"/>
        <v>12945153959.549999</v>
      </c>
      <c r="R98" s="70"/>
      <c r="S98" s="70"/>
    </row>
    <row r="99" spans="2:19" x14ac:dyDescent="0.25">
      <c r="B99" s="158" t="s">
        <v>261</v>
      </c>
      <c r="C99" s="145">
        <v>70121946</v>
      </c>
      <c r="D99" s="145">
        <v>69565819</v>
      </c>
      <c r="E99" s="145">
        <v>3295047.54</v>
      </c>
      <c r="F99" s="145">
        <v>4393346.75</v>
      </c>
      <c r="G99" s="145">
        <v>5713344.1699999999</v>
      </c>
      <c r="H99" s="145">
        <v>4092623.0300000003</v>
      </c>
      <c r="I99" s="145">
        <v>4455836.1500000004</v>
      </c>
      <c r="J99" s="145">
        <v>5269564.0200000005</v>
      </c>
      <c r="K99" s="144">
        <v>3500012.3</v>
      </c>
      <c r="L99" s="144">
        <v>6689405.1100000003</v>
      </c>
      <c r="M99" s="144">
        <v>7866916.1799999997</v>
      </c>
      <c r="N99" s="144">
        <v>4089083.1300000004</v>
      </c>
      <c r="O99" s="144">
        <v>7805715.9400000004</v>
      </c>
      <c r="P99" s="144">
        <v>11916824.360000001</v>
      </c>
      <c r="Q99" s="144">
        <f t="shared" si="18"/>
        <v>69087718.680000007</v>
      </c>
      <c r="R99" s="70"/>
      <c r="S99" s="70"/>
    </row>
    <row r="100" spans="2:19" x14ac:dyDescent="0.25">
      <c r="B100" s="158" t="s">
        <v>262</v>
      </c>
      <c r="C100" s="145">
        <v>51270641</v>
      </c>
      <c r="D100" s="145">
        <v>51262624.999999993</v>
      </c>
      <c r="E100" s="145">
        <v>2733027.34</v>
      </c>
      <c r="F100" s="145">
        <v>3201799.1399999997</v>
      </c>
      <c r="G100" s="145">
        <v>4347001.5699999994</v>
      </c>
      <c r="H100" s="145">
        <v>2849806.24</v>
      </c>
      <c r="I100" s="145">
        <v>4357624.99</v>
      </c>
      <c r="J100" s="145">
        <v>3617418.6</v>
      </c>
      <c r="K100" s="144">
        <v>3633599.79</v>
      </c>
      <c r="L100" s="144">
        <v>2777055.06</v>
      </c>
      <c r="M100" s="144">
        <v>4253799.82</v>
      </c>
      <c r="N100" s="144">
        <v>2765118.64</v>
      </c>
      <c r="O100" s="144">
        <v>9484747.6799999997</v>
      </c>
      <c r="P100" s="144">
        <v>7235058.4800000004</v>
      </c>
      <c r="Q100" s="144">
        <f t="shared" si="18"/>
        <v>51256057.349999994</v>
      </c>
      <c r="R100" s="70"/>
      <c r="S100" s="70"/>
    </row>
    <row r="101" spans="2:19" s="40" customFormat="1" ht="15" customHeight="1" x14ac:dyDescent="0.25">
      <c r="B101" s="159" t="s">
        <v>263</v>
      </c>
      <c r="C101" s="146">
        <v>5447330289</v>
      </c>
      <c r="D101" s="146">
        <v>5842205933.1899986</v>
      </c>
      <c r="E101" s="146">
        <f>SUM(E102:E104)</f>
        <v>352502646.07000005</v>
      </c>
      <c r="F101" s="146">
        <f t="shared" ref="F101:P101" si="20">SUM(F102:F104)</f>
        <v>386315296.28000003</v>
      </c>
      <c r="G101" s="146">
        <f t="shared" si="20"/>
        <v>450072788.73000002</v>
      </c>
      <c r="H101" s="146">
        <f t="shared" si="20"/>
        <v>458130366.77999991</v>
      </c>
      <c r="I101" s="146">
        <f t="shared" si="20"/>
        <v>454060243.13999987</v>
      </c>
      <c r="J101" s="146">
        <f t="shared" si="20"/>
        <v>446269182.56999993</v>
      </c>
      <c r="K101" s="143">
        <f t="shared" si="20"/>
        <v>494654368.12</v>
      </c>
      <c r="L101" s="143">
        <f t="shared" si="20"/>
        <v>485607733.52999997</v>
      </c>
      <c r="M101" s="143">
        <f t="shared" si="20"/>
        <v>439609001.81999993</v>
      </c>
      <c r="N101" s="143">
        <f t="shared" si="20"/>
        <v>417447736.85000014</v>
      </c>
      <c r="O101" s="143">
        <f t="shared" si="20"/>
        <v>789489223.73000002</v>
      </c>
      <c r="P101" s="143">
        <f t="shared" si="20"/>
        <v>663799216.28999996</v>
      </c>
      <c r="Q101" s="143">
        <f t="shared" si="18"/>
        <v>5837957803.9099989</v>
      </c>
      <c r="R101" s="70"/>
      <c r="S101" s="70"/>
    </row>
    <row r="102" spans="2:19" x14ac:dyDescent="0.25">
      <c r="B102" s="158" t="s">
        <v>264</v>
      </c>
      <c r="C102" s="145">
        <v>5339096216</v>
      </c>
      <c r="D102" s="145">
        <v>5728696026.1899986</v>
      </c>
      <c r="E102" s="145">
        <v>348066812.34000003</v>
      </c>
      <c r="F102" s="145">
        <v>381173447.48000002</v>
      </c>
      <c r="G102" s="145">
        <v>435222708.02999997</v>
      </c>
      <c r="H102" s="145">
        <v>448940710.10999995</v>
      </c>
      <c r="I102" s="145">
        <v>446393142.27999991</v>
      </c>
      <c r="J102" s="145">
        <v>437840136.06999993</v>
      </c>
      <c r="K102" s="144">
        <v>486710621.26999998</v>
      </c>
      <c r="L102" s="144">
        <v>476954648.85000002</v>
      </c>
      <c r="M102" s="144">
        <v>431002938.74999994</v>
      </c>
      <c r="N102" s="144">
        <v>409180153.36000013</v>
      </c>
      <c r="O102" s="144">
        <v>774560527.10000002</v>
      </c>
      <c r="P102" s="144">
        <v>651263644.20000005</v>
      </c>
      <c r="Q102" s="144">
        <f t="shared" si="18"/>
        <v>5727309489.8399992</v>
      </c>
      <c r="R102" s="70"/>
      <c r="S102" s="70"/>
    </row>
    <row r="103" spans="2:19" x14ac:dyDescent="0.25">
      <c r="B103" s="158" t="s">
        <v>265</v>
      </c>
      <c r="C103" s="145">
        <v>77742671</v>
      </c>
      <c r="D103" s="145">
        <v>77742671</v>
      </c>
      <c r="E103" s="145">
        <v>3208327.81</v>
      </c>
      <c r="F103" s="145">
        <v>3847045.42</v>
      </c>
      <c r="G103" s="145">
        <v>10122812.789999999</v>
      </c>
      <c r="H103" s="145">
        <v>7232969.0200000005</v>
      </c>
      <c r="I103" s="145">
        <v>5698926.7199999988</v>
      </c>
      <c r="J103" s="145">
        <v>5541096.1099999994</v>
      </c>
      <c r="K103" s="144">
        <v>5147916.1199999992</v>
      </c>
      <c r="L103" s="144">
        <v>5853951.3999999994</v>
      </c>
      <c r="M103" s="144">
        <v>5991028.7599999998</v>
      </c>
      <c r="N103" s="144">
        <v>5802718.7600000007</v>
      </c>
      <c r="O103" s="144">
        <v>9101166.7300000004</v>
      </c>
      <c r="P103" s="144">
        <v>7357474.4299999997</v>
      </c>
      <c r="Q103" s="144">
        <f t="shared" si="18"/>
        <v>74905434.069999993</v>
      </c>
      <c r="R103" s="70"/>
      <c r="S103" s="70"/>
    </row>
    <row r="104" spans="2:19" x14ac:dyDescent="0.25">
      <c r="B104" s="158" t="s">
        <v>266</v>
      </c>
      <c r="C104" s="145">
        <v>30491402</v>
      </c>
      <c r="D104" s="145">
        <v>35767236</v>
      </c>
      <c r="E104" s="145">
        <v>1227505.92</v>
      </c>
      <c r="F104" s="145">
        <v>1294803.3799999999</v>
      </c>
      <c r="G104" s="145">
        <v>4727267.91</v>
      </c>
      <c r="H104" s="145">
        <v>1956687.6500000004</v>
      </c>
      <c r="I104" s="145">
        <v>1968174.1400000001</v>
      </c>
      <c r="J104" s="145">
        <v>2887950.3899999997</v>
      </c>
      <c r="K104" s="144">
        <v>2795830.73</v>
      </c>
      <c r="L104" s="144">
        <v>2799133.2800000003</v>
      </c>
      <c r="M104" s="144">
        <v>2615034.31</v>
      </c>
      <c r="N104" s="144">
        <v>2464864.73</v>
      </c>
      <c r="O104" s="144">
        <v>5827529.9000000013</v>
      </c>
      <c r="P104" s="144">
        <v>5178097.66</v>
      </c>
      <c r="Q104" s="144">
        <f t="shared" si="18"/>
        <v>35742880</v>
      </c>
      <c r="R104" s="70"/>
      <c r="S104" s="70"/>
    </row>
    <row r="105" spans="2:19" s="40" customFormat="1" ht="15" customHeight="1" x14ac:dyDescent="0.25">
      <c r="B105" s="159" t="s">
        <v>267</v>
      </c>
      <c r="C105" s="146">
        <v>8472825140</v>
      </c>
      <c r="D105" s="146">
        <v>8460761556.2200003</v>
      </c>
      <c r="E105" s="146">
        <f>SUM(E106:E108)</f>
        <v>501604611.42000008</v>
      </c>
      <c r="F105" s="146">
        <f t="shared" ref="F105:P105" si="21">SUM(F106:F108)</f>
        <v>780055064.06999993</v>
      </c>
      <c r="G105" s="146">
        <f t="shared" si="21"/>
        <v>637017764.43999994</v>
      </c>
      <c r="H105" s="146">
        <f t="shared" si="21"/>
        <v>617821724.61000013</v>
      </c>
      <c r="I105" s="146">
        <f t="shared" si="21"/>
        <v>663461697.72000015</v>
      </c>
      <c r="J105" s="146">
        <f t="shared" si="21"/>
        <v>628124103.0999999</v>
      </c>
      <c r="K105" s="143">
        <f t="shared" si="21"/>
        <v>673359733.20000005</v>
      </c>
      <c r="L105" s="143">
        <f t="shared" si="21"/>
        <v>624126758.13999999</v>
      </c>
      <c r="M105" s="143">
        <f t="shared" si="21"/>
        <v>630720003.26999998</v>
      </c>
      <c r="N105" s="143">
        <f t="shared" si="21"/>
        <v>660267206.18999994</v>
      </c>
      <c r="O105" s="143">
        <f t="shared" si="21"/>
        <v>1153595775.3999999</v>
      </c>
      <c r="P105" s="143">
        <f t="shared" si="21"/>
        <v>817530164.18999994</v>
      </c>
      <c r="Q105" s="143">
        <f t="shared" si="18"/>
        <v>8387684605.75</v>
      </c>
      <c r="R105" s="70"/>
      <c r="S105" s="70"/>
    </row>
    <row r="106" spans="2:19" x14ac:dyDescent="0.25">
      <c r="B106" s="158" t="s">
        <v>398</v>
      </c>
      <c r="C106" s="145">
        <v>7825946214</v>
      </c>
      <c r="D106" s="145">
        <v>7403526853.79</v>
      </c>
      <c r="E106" s="145">
        <v>471812261.18000007</v>
      </c>
      <c r="F106" s="145">
        <v>744404093.94999993</v>
      </c>
      <c r="G106" s="145">
        <v>557986408.50999999</v>
      </c>
      <c r="H106" s="145">
        <v>540354763.41000009</v>
      </c>
      <c r="I106" s="145">
        <v>568170262.50000012</v>
      </c>
      <c r="J106" s="145">
        <v>536963010.66999996</v>
      </c>
      <c r="K106" s="144">
        <v>585795810.48000002</v>
      </c>
      <c r="L106" s="144">
        <v>536407429.77999997</v>
      </c>
      <c r="M106" s="144">
        <v>544680758.55999994</v>
      </c>
      <c r="N106" s="144">
        <v>572013799.88999999</v>
      </c>
      <c r="O106" s="144">
        <v>1004305363.51</v>
      </c>
      <c r="P106" s="144">
        <v>689551937.23000002</v>
      </c>
      <c r="Q106" s="144">
        <f t="shared" si="18"/>
        <v>7352445899.670002</v>
      </c>
      <c r="R106" s="70"/>
      <c r="S106" s="70"/>
    </row>
    <row r="107" spans="2:19" x14ac:dyDescent="0.25">
      <c r="B107" s="158" t="s">
        <v>269</v>
      </c>
      <c r="C107" s="145">
        <v>519801292</v>
      </c>
      <c r="D107" s="145">
        <v>929015796.05999994</v>
      </c>
      <c r="E107" s="145">
        <v>23939567.5</v>
      </c>
      <c r="F107" s="145">
        <v>29625986.120000001</v>
      </c>
      <c r="G107" s="145">
        <v>67811877.069999993</v>
      </c>
      <c r="H107" s="145">
        <v>69005448.74000001</v>
      </c>
      <c r="I107" s="145">
        <v>87399165.480000004</v>
      </c>
      <c r="J107" s="145">
        <v>81672784.559999987</v>
      </c>
      <c r="K107" s="144">
        <v>75320688.600000009</v>
      </c>
      <c r="L107" s="144">
        <v>78758817.530000001</v>
      </c>
      <c r="M107" s="144">
        <v>75620261.00999999</v>
      </c>
      <c r="N107" s="144">
        <v>79923996.010000005</v>
      </c>
      <c r="O107" s="144">
        <v>127895172.06000002</v>
      </c>
      <c r="P107" s="144">
        <v>111105053.78999999</v>
      </c>
      <c r="Q107" s="144">
        <f t="shared" si="18"/>
        <v>908078818.47000003</v>
      </c>
      <c r="R107" s="70"/>
      <c r="S107" s="70"/>
    </row>
    <row r="108" spans="2:19" x14ac:dyDescent="0.25">
      <c r="B108" s="158" t="s">
        <v>270</v>
      </c>
      <c r="C108" s="145">
        <v>127077634</v>
      </c>
      <c r="D108" s="145">
        <v>128218906.36999999</v>
      </c>
      <c r="E108" s="145">
        <v>5852782.7400000012</v>
      </c>
      <c r="F108" s="145">
        <v>6024984</v>
      </c>
      <c r="G108" s="145">
        <v>11219478.859999999</v>
      </c>
      <c r="H108" s="145">
        <v>8461512.4600000009</v>
      </c>
      <c r="I108" s="145">
        <v>7892269.7400000002</v>
      </c>
      <c r="J108" s="145">
        <v>9488307.8699999992</v>
      </c>
      <c r="K108" s="144">
        <v>12243234.120000001</v>
      </c>
      <c r="L108" s="144">
        <v>8960510.8300000001</v>
      </c>
      <c r="M108" s="144">
        <v>10418983.699999999</v>
      </c>
      <c r="N108" s="144">
        <v>8329410.290000001</v>
      </c>
      <c r="O108" s="144">
        <v>21395239.830000002</v>
      </c>
      <c r="P108" s="144">
        <v>16873173.170000002</v>
      </c>
      <c r="Q108" s="144">
        <f t="shared" si="18"/>
        <v>127159887.61000001</v>
      </c>
      <c r="R108" s="70"/>
      <c r="S108" s="70"/>
    </row>
    <row r="109" spans="2:19" s="40" customFormat="1" ht="15" customHeight="1" x14ac:dyDescent="0.25">
      <c r="B109" s="26" t="s">
        <v>78</v>
      </c>
      <c r="C109" s="146">
        <v>9748050161</v>
      </c>
      <c r="D109" s="146">
        <v>10106520219.269999</v>
      </c>
      <c r="E109" s="146">
        <f>E110</f>
        <v>492593689.19000012</v>
      </c>
      <c r="F109" s="146">
        <f t="shared" ref="F109:P109" si="22">F110</f>
        <v>738412104.83000004</v>
      </c>
      <c r="G109" s="146">
        <f t="shared" si="22"/>
        <v>756095295.05000007</v>
      </c>
      <c r="H109" s="146">
        <f t="shared" si="22"/>
        <v>784770461.9599998</v>
      </c>
      <c r="I109" s="146">
        <f t="shared" si="22"/>
        <v>773164671.08000004</v>
      </c>
      <c r="J109" s="146">
        <f t="shared" si="22"/>
        <v>738266935.10000002</v>
      </c>
      <c r="K109" s="146">
        <f t="shared" si="22"/>
        <v>792316919.88999987</v>
      </c>
      <c r="L109" s="146">
        <f t="shared" si="22"/>
        <v>671279101.34000015</v>
      </c>
      <c r="M109" s="146">
        <f t="shared" si="22"/>
        <v>779804140.87000024</v>
      </c>
      <c r="N109" s="146">
        <f t="shared" si="22"/>
        <v>840052381.26999998</v>
      </c>
      <c r="O109" s="146">
        <f t="shared" si="22"/>
        <v>996446739.99000001</v>
      </c>
      <c r="P109" s="146">
        <f t="shared" si="22"/>
        <v>1539174049.3899999</v>
      </c>
      <c r="Q109" s="143">
        <f t="shared" si="18"/>
        <v>9902376489.9599991</v>
      </c>
      <c r="R109" s="70"/>
      <c r="S109" s="70"/>
    </row>
    <row r="110" spans="2:19" s="40" customFormat="1" ht="15" customHeight="1" x14ac:dyDescent="0.25">
      <c r="B110" s="159" t="s">
        <v>271</v>
      </c>
      <c r="C110" s="146">
        <v>9748050161</v>
      </c>
      <c r="D110" s="146">
        <v>10106520219.269999</v>
      </c>
      <c r="E110" s="146">
        <f>SUM(E111:E115)</f>
        <v>492593689.19000012</v>
      </c>
      <c r="F110" s="146">
        <f t="shared" ref="F110:P110" si="23">SUM(F111:F115)</f>
        <v>738412104.83000004</v>
      </c>
      <c r="G110" s="146">
        <f t="shared" si="23"/>
        <v>756095295.05000007</v>
      </c>
      <c r="H110" s="146">
        <f t="shared" si="23"/>
        <v>784770461.9599998</v>
      </c>
      <c r="I110" s="146">
        <f t="shared" si="23"/>
        <v>773164671.08000004</v>
      </c>
      <c r="J110" s="146">
        <f t="shared" si="23"/>
        <v>738266935.10000002</v>
      </c>
      <c r="K110" s="146">
        <f t="shared" si="23"/>
        <v>792316919.88999987</v>
      </c>
      <c r="L110" s="146">
        <f t="shared" si="23"/>
        <v>671279101.34000015</v>
      </c>
      <c r="M110" s="146">
        <f t="shared" si="23"/>
        <v>779804140.87000024</v>
      </c>
      <c r="N110" s="146">
        <f t="shared" si="23"/>
        <v>840052381.26999998</v>
      </c>
      <c r="O110" s="146">
        <f t="shared" si="23"/>
        <v>996446739.99000001</v>
      </c>
      <c r="P110" s="146">
        <f t="shared" si="23"/>
        <v>1539174049.3899999</v>
      </c>
      <c r="Q110" s="143">
        <f t="shared" si="18"/>
        <v>9902376489.9599991</v>
      </c>
      <c r="R110" s="70"/>
      <c r="S110" s="70"/>
    </row>
    <row r="111" spans="2:19" x14ac:dyDescent="0.25">
      <c r="B111" s="158" t="s">
        <v>272</v>
      </c>
      <c r="C111" s="145">
        <v>8454702483</v>
      </c>
      <c r="D111" s="145">
        <v>8863111793.3499985</v>
      </c>
      <c r="E111" s="145">
        <v>446176698.68000013</v>
      </c>
      <c r="F111" s="145">
        <v>646183429.73000002</v>
      </c>
      <c r="G111" s="145">
        <v>688117973.82000005</v>
      </c>
      <c r="H111" s="145">
        <v>634291630.79999983</v>
      </c>
      <c r="I111" s="145">
        <v>694062578.49000001</v>
      </c>
      <c r="J111" s="145">
        <v>669059477.24000001</v>
      </c>
      <c r="K111" s="144">
        <v>726339551.93999982</v>
      </c>
      <c r="L111" s="144">
        <v>591719920.37000012</v>
      </c>
      <c r="M111" s="144">
        <v>626475480.4200002</v>
      </c>
      <c r="N111" s="144">
        <v>749880282.26999998</v>
      </c>
      <c r="O111" s="144">
        <v>875636874.53999996</v>
      </c>
      <c r="P111" s="144">
        <v>1377321203.29</v>
      </c>
      <c r="Q111" s="144">
        <f t="shared" si="18"/>
        <v>8725265101.5899982</v>
      </c>
      <c r="R111" s="70"/>
      <c r="S111" s="70"/>
    </row>
    <row r="112" spans="2:19" x14ac:dyDescent="0.25">
      <c r="B112" s="158" t="s">
        <v>273</v>
      </c>
      <c r="C112" s="145">
        <v>1024795636</v>
      </c>
      <c r="D112" s="145">
        <v>989455958.91999972</v>
      </c>
      <c r="E112" s="145">
        <v>34450910.039999999</v>
      </c>
      <c r="F112" s="145">
        <v>77879437.679999992</v>
      </c>
      <c r="G112" s="145">
        <v>51006906.839999996</v>
      </c>
      <c r="H112" s="145">
        <v>135739610.25000003</v>
      </c>
      <c r="I112" s="145">
        <v>58840437.569999993</v>
      </c>
      <c r="J112" s="145">
        <v>52541049.399999999</v>
      </c>
      <c r="K112" s="144">
        <v>49385312.969999999</v>
      </c>
      <c r="L112" s="144">
        <v>62725722.500000007</v>
      </c>
      <c r="M112" s="144">
        <v>138024161.91999999</v>
      </c>
      <c r="N112" s="144">
        <v>73282796.079999998</v>
      </c>
      <c r="O112" s="144">
        <v>80197068.710000008</v>
      </c>
      <c r="P112" s="144">
        <v>129724981.76000001</v>
      </c>
      <c r="Q112" s="144">
        <f t="shared" si="18"/>
        <v>943798395.72000003</v>
      </c>
      <c r="R112" s="70"/>
      <c r="S112" s="70"/>
    </row>
    <row r="113" spans="2:19" x14ac:dyDescent="0.25">
      <c r="B113" s="158" t="s">
        <v>274</v>
      </c>
      <c r="C113" s="145">
        <v>179756600</v>
      </c>
      <c r="D113" s="145">
        <v>171563129</v>
      </c>
      <c r="E113" s="145">
        <v>7190719.1400000006</v>
      </c>
      <c r="F113" s="145">
        <v>8807304.2400000002</v>
      </c>
      <c r="G113" s="145">
        <v>10021668.800000001</v>
      </c>
      <c r="H113" s="145">
        <v>8657310.4800000004</v>
      </c>
      <c r="I113" s="145">
        <v>14450983.25</v>
      </c>
      <c r="J113" s="145">
        <v>9860033.8199999984</v>
      </c>
      <c r="K113" s="144">
        <v>10915878.359999999</v>
      </c>
      <c r="L113" s="144">
        <v>11318196.810000001</v>
      </c>
      <c r="M113" s="144">
        <v>9370469.3199999984</v>
      </c>
      <c r="N113" s="144">
        <v>11732756.150000002</v>
      </c>
      <c r="O113" s="144">
        <v>29328471.420000002</v>
      </c>
      <c r="P113" s="144">
        <v>22042123.270000003</v>
      </c>
      <c r="Q113" s="144">
        <f t="shared" si="18"/>
        <v>153695915.06</v>
      </c>
      <c r="R113" s="70"/>
      <c r="S113" s="70"/>
    </row>
    <row r="114" spans="2:19" x14ac:dyDescent="0.25">
      <c r="B114" s="158" t="s">
        <v>275</v>
      </c>
      <c r="C114" s="145">
        <v>44075307</v>
      </c>
      <c r="D114" s="145">
        <v>47725450</v>
      </c>
      <c r="E114" s="145">
        <v>2952937.3</v>
      </c>
      <c r="F114" s="145">
        <v>3008166.48</v>
      </c>
      <c r="G114" s="145">
        <v>4174561.6399999997</v>
      </c>
      <c r="H114" s="145">
        <v>3930712.2899999996</v>
      </c>
      <c r="I114" s="145">
        <v>3463599.5700000003</v>
      </c>
      <c r="J114" s="145">
        <v>3310281.01</v>
      </c>
      <c r="K114" s="144">
        <v>3626159.17</v>
      </c>
      <c r="L114" s="144">
        <v>3469313.96</v>
      </c>
      <c r="M114" s="144">
        <v>3279702.3299999996</v>
      </c>
      <c r="N114" s="144">
        <v>3349878.8799999994</v>
      </c>
      <c r="O114" s="144">
        <v>6398497.3200000003</v>
      </c>
      <c r="P114" s="144">
        <v>6292519.8500000006</v>
      </c>
      <c r="Q114" s="144">
        <f t="shared" si="18"/>
        <v>47256329.800000004</v>
      </c>
      <c r="R114" s="70"/>
      <c r="S114" s="70"/>
    </row>
    <row r="115" spans="2:19" x14ac:dyDescent="0.25">
      <c r="B115" s="158" t="s">
        <v>276</v>
      </c>
      <c r="C115" s="145">
        <v>44720135</v>
      </c>
      <c r="D115" s="145">
        <v>34663888</v>
      </c>
      <c r="E115" s="145">
        <v>1822424.0299999998</v>
      </c>
      <c r="F115" s="145">
        <v>2533766.7000000002</v>
      </c>
      <c r="G115" s="145">
        <v>2774183.9499999997</v>
      </c>
      <c r="H115" s="145">
        <v>2151198.14</v>
      </c>
      <c r="I115" s="145">
        <v>2347072.1999999997</v>
      </c>
      <c r="J115" s="145">
        <v>3496093.63</v>
      </c>
      <c r="K115" s="144">
        <v>2050017.4500000002</v>
      </c>
      <c r="L115" s="144">
        <v>2045947.7000000002</v>
      </c>
      <c r="M115" s="144">
        <v>2654326.88</v>
      </c>
      <c r="N115" s="144">
        <v>1806667.8900000001</v>
      </c>
      <c r="O115" s="144">
        <v>4885828</v>
      </c>
      <c r="P115" s="144">
        <v>3793221.22</v>
      </c>
      <c r="Q115" s="144">
        <f t="shared" si="18"/>
        <v>32360747.789999995</v>
      </c>
      <c r="R115" s="70"/>
      <c r="S115" s="70"/>
    </row>
    <row r="116" spans="2:19" s="40" customFormat="1" ht="15" customHeight="1" x14ac:dyDescent="0.25">
      <c r="B116" s="26" t="s">
        <v>79</v>
      </c>
      <c r="C116" s="146">
        <v>21541931000</v>
      </c>
      <c r="D116" s="146">
        <v>22012167056.759995</v>
      </c>
      <c r="E116" s="143">
        <f>E117</f>
        <v>1280822755.8099999</v>
      </c>
      <c r="F116" s="143">
        <f t="shared" ref="F116:P116" si="24">F117</f>
        <v>1439923820.9399991</v>
      </c>
      <c r="G116" s="143">
        <f t="shared" si="24"/>
        <v>1557393015.8200004</v>
      </c>
      <c r="H116" s="143">
        <f t="shared" si="24"/>
        <v>1536917768.3399997</v>
      </c>
      <c r="I116" s="143">
        <f t="shared" si="24"/>
        <v>1451717697.71</v>
      </c>
      <c r="J116" s="143">
        <f t="shared" si="24"/>
        <v>1436473923.0500002</v>
      </c>
      <c r="K116" s="143">
        <f t="shared" si="24"/>
        <v>1506040174.8999999</v>
      </c>
      <c r="L116" s="143">
        <f t="shared" si="24"/>
        <v>1465916315.2899997</v>
      </c>
      <c r="M116" s="143">
        <f t="shared" si="24"/>
        <v>1468782672.1400003</v>
      </c>
      <c r="N116" s="143">
        <f t="shared" si="24"/>
        <v>1614600214.5700004</v>
      </c>
      <c r="O116" s="143">
        <f t="shared" si="24"/>
        <v>2403284667.7100005</v>
      </c>
      <c r="P116" s="143">
        <f t="shared" si="24"/>
        <v>4023484374.8800001</v>
      </c>
      <c r="Q116" s="143">
        <f t="shared" si="18"/>
        <v>21185357401.16</v>
      </c>
      <c r="R116" s="70"/>
      <c r="S116" s="70"/>
    </row>
    <row r="117" spans="2:19" s="40" customFormat="1" ht="15" customHeight="1" x14ac:dyDescent="0.25">
      <c r="B117" s="159" t="s">
        <v>277</v>
      </c>
      <c r="C117" s="146">
        <v>21541931000</v>
      </c>
      <c r="D117" s="146">
        <v>22012167056.759995</v>
      </c>
      <c r="E117" s="146">
        <f>SUM(E118:E129)</f>
        <v>1280822755.8099999</v>
      </c>
      <c r="F117" s="146">
        <f t="shared" ref="F117:P117" si="25">SUM(F118:F129)</f>
        <v>1439923820.9399991</v>
      </c>
      <c r="G117" s="146">
        <f t="shared" si="25"/>
        <v>1557393015.8200004</v>
      </c>
      <c r="H117" s="146">
        <f t="shared" si="25"/>
        <v>1536917768.3399997</v>
      </c>
      <c r="I117" s="146">
        <f t="shared" si="25"/>
        <v>1451717697.71</v>
      </c>
      <c r="J117" s="146">
        <f t="shared" si="25"/>
        <v>1436473923.0500002</v>
      </c>
      <c r="K117" s="146">
        <f t="shared" si="25"/>
        <v>1506040174.8999999</v>
      </c>
      <c r="L117" s="146">
        <f t="shared" si="25"/>
        <v>1465916315.2899997</v>
      </c>
      <c r="M117" s="146">
        <f t="shared" si="25"/>
        <v>1468782672.1400003</v>
      </c>
      <c r="N117" s="146">
        <f t="shared" si="25"/>
        <v>1614600214.5700004</v>
      </c>
      <c r="O117" s="146">
        <f t="shared" si="25"/>
        <v>2403284667.7100005</v>
      </c>
      <c r="P117" s="146">
        <f t="shared" si="25"/>
        <v>4023484374.8800001</v>
      </c>
      <c r="Q117" s="143">
        <f t="shared" si="18"/>
        <v>21185357401.16</v>
      </c>
      <c r="R117" s="70"/>
      <c r="S117" s="70"/>
    </row>
    <row r="118" spans="2:19" x14ac:dyDescent="0.25">
      <c r="B118" s="158" t="s">
        <v>278</v>
      </c>
      <c r="C118" s="145">
        <v>17112748585</v>
      </c>
      <c r="D118" s="145">
        <v>17166149454.199997</v>
      </c>
      <c r="E118" s="145">
        <v>1132309832.75</v>
      </c>
      <c r="F118" s="145">
        <v>1171765808.8899996</v>
      </c>
      <c r="G118" s="145">
        <v>1186991379.6900001</v>
      </c>
      <c r="H118" s="145">
        <v>1211360124.0599999</v>
      </c>
      <c r="I118" s="145">
        <v>1152973161.8100002</v>
      </c>
      <c r="J118" s="145">
        <v>1176993000.3599999</v>
      </c>
      <c r="K118" s="144">
        <v>1180828769.0699999</v>
      </c>
      <c r="L118" s="144">
        <v>1179798659.9899998</v>
      </c>
      <c r="M118" s="144">
        <v>1162117091.3800001</v>
      </c>
      <c r="N118" s="144">
        <v>1229697124.4800003</v>
      </c>
      <c r="O118" s="144">
        <v>1871954714.7200003</v>
      </c>
      <c r="P118" s="144">
        <v>3149044781.7700005</v>
      </c>
      <c r="Q118" s="144">
        <f t="shared" si="18"/>
        <v>16805834448.970001</v>
      </c>
      <c r="R118" s="70"/>
      <c r="S118" s="70"/>
    </row>
    <row r="119" spans="2:19" x14ac:dyDescent="0.25">
      <c r="B119" s="158" t="s">
        <v>279</v>
      </c>
      <c r="C119" s="145">
        <v>300247582</v>
      </c>
      <c r="D119" s="145">
        <v>313154236.15999997</v>
      </c>
      <c r="E119" s="145">
        <v>898502.52</v>
      </c>
      <c r="F119" s="145">
        <v>31829872.25</v>
      </c>
      <c r="G119" s="145">
        <v>22842921.890000001</v>
      </c>
      <c r="H119" s="145">
        <v>17377108.059999999</v>
      </c>
      <c r="I119" s="145">
        <v>17933804.219999995</v>
      </c>
      <c r="J119" s="145">
        <v>27494013.270000003</v>
      </c>
      <c r="K119" s="144">
        <v>18985946.800000001</v>
      </c>
      <c r="L119" s="144">
        <v>22637755.830000002</v>
      </c>
      <c r="M119" s="144">
        <v>19998331.120000005</v>
      </c>
      <c r="N119" s="144">
        <v>20718698.059999999</v>
      </c>
      <c r="O119" s="144">
        <v>47762449.250000007</v>
      </c>
      <c r="P119" s="144">
        <v>52361543.699999988</v>
      </c>
      <c r="Q119" s="144">
        <f t="shared" si="18"/>
        <v>300840946.97000003</v>
      </c>
      <c r="R119" s="70"/>
      <c r="S119" s="70"/>
    </row>
    <row r="120" spans="2:19" x14ac:dyDescent="0.25">
      <c r="B120" s="158" t="s">
        <v>280</v>
      </c>
      <c r="C120" s="145">
        <v>892036398</v>
      </c>
      <c r="D120" s="145">
        <v>819064159.93999994</v>
      </c>
      <c r="E120" s="145">
        <v>1658044.27</v>
      </c>
      <c r="F120" s="145">
        <v>69488920.840000018</v>
      </c>
      <c r="G120" s="145">
        <v>40384816.449999996</v>
      </c>
      <c r="H120" s="145">
        <v>40897620.620000005</v>
      </c>
      <c r="I120" s="145">
        <v>68253158.519999981</v>
      </c>
      <c r="J120" s="145">
        <v>41553280.259999998</v>
      </c>
      <c r="K120" s="183">
        <v>44243704.329999998</v>
      </c>
      <c r="L120" s="183">
        <v>49266369.779999994</v>
      </c>
      <c r="M120" s="183">
        <v>57408745.390000001</v>
      </c>
      <c r="N120" s="183">
        <v>57701128.320000008</v>
      </c>
      <c r="O120" s="183">
        <v>127913294.25999999</v>
      </c>
      <c r="P120" s="183">
        <v>132230130.09000003</v>
      </c>
      <c r="Q120" s="183">
        <f t="shared" si="18"/>
        <v>730999213.13</v>
      </c>
      <c r="R120" s="70"/>
      <c r="S120" s="70"/>
    </row>
    <row r="121" spans="2:19" x14ac:dyDescent="0.25">
      <c r="B121" s="158" t="s">
        <v>281</v>
      </c>
      <c r="C121" s="145">
        <v>532561425</v>
      </c>
      <c r="D121" s="145">
        <v>576397490.0999999</v>
      </c>
      <c r="E121" s="145">
        <v>22799095.800000004</v>
      </c>
      <c r="F121" s="145">
        <v>27885845.040000003</v>
      </c>
      <c r="G121" s="145">
        <v>43177171.719999999</v>
      </c>
      <c r="H121" s="145">
        <v>47393570.109999999</v>
      </c>
      <c r="I121" s="145">
        <v>30001784.650000002</v>
      </c>
      <c r="J121" s="145">
        <v>32165950.130000006</v>
      </c>
      <c r="K121" s="144">
        <v>27836939.229999997</v>
      </c>
      <c r="L121" s="144">
        <v>33680115.449999996</v>
      </c>
      <c r="M121" s="144">
        <v>38256561.010000005</v>
      </c>
      <c r="N121" s="144">
        <v>48575840.129999995</v>
      </c>
      <c r="O121" s="144">
        <v>55057303.909999996</v>
      </c>
      <c r="P121" s="144">
        <v>110800233.16999999</v>
      </c>
      <c r="Q121" s="144">
        <f t="shared" si="18"/>
        <v>517630410.3499999</v>
      </c>
      <c r="R121" s="70"/>
      <c r="S121" s="70"/>
    </row>
    <row r="122" spans="2:19" x14ac:dyDescent="0.25">
      <c r="B122" s="158" t="s">
        <v>282</v>
      </c>
      <c r="C122" s="145">
        <v>129678888</v>
      </c>
      <c r="D122" s="145">
        <v>121044698.62</v>
      </c>
      <c r="E122" s="145">
        <v>5842457.8499999996</v>
      </c>
      <c r="F122" s="145">
        <v>5729069.0600000005</v>
      </c>
      <c r="G122" s="145">
        <v>6122119.7000000002</v>
      </c>
      <c r="H122" s="145">
        <v>10332823.380000001</v>
      </c>
      <c r="I122" s="145">
        <v>5810280.1100000003</v>
      </c>
      <c r="J122" s="145">
        <v>5526957.7000000002</v>
      </c>
      <c r="K122" s="144">
        <v>5362083.6500000004</v>
      </c>
      <c r="L122" s="144">
        <v>6474381.7400000002</v>
      </c>
      <c r="M122" s="144">
        <v>5821284.7200000007</v>
      </c>
      <c r="N122" s="144">
        <v>10226105.75</v>
      </c>
      <c r="O122" s="144">
        <v>9569150.6400000006</v>
      </c>
      <c r="P122" s="144">
        <v>16014040.450000001</v>
      </c>
      <c r="Q122" s="144">
        <f t="shared" si="18"/>
        <v>92830754.75</v>
      </c>
      <c r="R122" s="70"/>
      <c r="S122" s="70"/>
    </row>
    <row r="123" spans="2:19" x14ac:dyDescent="0.25">
      <c r="B123" s="158" t="s">
        <v>283</v>
      </c>
      <c r="C123" s="145">
        <v>223646305</v>
      </c>
      <c r="D123" s="145">
        <v>265385229.65000001</v>
      </c>
      <c r="E123" s="145">
        <v>10753023.130000001</v>
      </c>
      <c r="F123" s="145">
        <v>11087140.110000001</v>
      </c>
      <c r="G123" s="145">
        <v>11752318.880000001</v>
      </c>
      <c r="H123" s="145">
        <v>20903839.829999994</v>
      </c>
      <c r="I123" s="145">
        <v>16692836.260000002</v>
      </c>
      <c r="J123" s="145">
        <v>12969442.140000002</v>
      </c>
      <c r="K123" s="144">
        <v>14615952.860000001</v>
      </c>
      <c r="L123" s="144">
        <v>11891859.709999997</v>
      </c>
      <c r="M123" s="144">
        <v>16378969.140000002</v>
      </c>
      <c r="N123" s="144">
        <v>20095613.929999996</v>
      </c>
      <c r="O123" s="144">
        <v>28092323.680000003</v>
      </c>
      <c r="P123" s="144">
        <v>38791123.670000002</v>
      </c>
      <c r="Q123" s="144">
        <f t="shared" si="18"/>
        <v>214024443.34000003</v>
      </c>
      <c r="R123" s="70"/>
      <c r="S123" s="70"/>
    </row>
    <row r="124" spans="2:19" x14ac:dyDescent="0.25">
      <c r="B124" s="158" t="s">
        <v>284</v>
      </c>
      <c r="C124" s="145">
        <v>0</v>
      </c>
      <c r="D124" s="145">
        <v>273859530.10000002</v>
      </c>
      <c r="E124" s="145">
        <v>0</v>
      </c>
      <c r="F124" s="145"/>
      <c r="G124" s="145">
        <v>94500000</v>
      </c>
      <c r="H124" s="145">
        <v>2184600</v>
      </c>
      <c r="I124" s="145"/>
      <c r="J124" s="145">
        <v>0</v>
      </c>
      <c r="K124" s="144">
        <v>73576017.700000003</v>
      </c>
      <c r="L124" s="144">
        <v>0</v>
      </c>
      <c r="M124" s="144">
        <v>3276900</v>
      </c>
      <c r="N124" s="144">
        <v>18631233.989999998</v>
      </c>
      <c r="O124" s="144">
        <v>0</v>
      </c>
      <c r="P124" s="144">
        <v>59425173.890000001</v>
      </c>
      <c r="Q124" s="144">
        <f t="shared" si="18"/>
        <v>251593925.57999998</v>
      </c>
      <c r="R124" s="70"/>
      <c r="S124" s="70"/>
    </row>
    <row r="125" spans="2:19" x14ac:dyDescent="0.25">
      <c r="B125" s="158" t="s">
        <v>285</v>
      </c>
      <c r="C125" s="145">
        <v>491684800</v>
      </c>
      <c r="D125" s="145">
        <v>536336633.99999988</v>
      </c>
      <c r="E125" s="145">
        <v>21321317.32</v>
      </c>
      <c r="F125" s="145">
        <v>24974768.840000004</v>
      </c>
      <c r="G125" s="145">
        <v>30647906.359999999</v>
      </c>
      <c r="H125" s="145">
        <v>45452429.859999999</v>
      </c>
      <c r="I125" s="145">
        <v>35910725.870000005</v>
      </c>
      <c r="J125" s="145">
        <v>30536307.489999995</v>
      </c>
      <c r="K125" s="144">
        <v>28711111.060000002</v>
      </c>
      <c r="L125" s="144">
        <v>38294438.030000001</v>
      </c>
      <c r="M125" s="144">
        <v>31982971.800000001</v>
      </c>
      <c r="N125" s="144">
        <v>44480756.770000003</v>
      </c>
      <c r="O125" s="144">
        <v>73182339.12999998</v>
      </c>
      <c r="P125" s="144">
        <v>100218703.63999999</v>
      </c>
      <c r="Q125" s="144">
        <f t="shared" si="18"/>
        <v>505713776.16999996</v>
      </c>
      <c r="R125" s="70"/>
      <c r="S125" s="70"/>
    </row>
    <row r="126" spans="2:19" x14ac:dyDescent="0.25">
      <c r="B126" s="158" t="s">
        <v>286</v>
      </c>
      <c r="C126" s="145">
        <v>490064557</v>
      </c>
      <c r="D126" s="145">
        <v>531011743.68999994</v>
      </c>
      <c r="E126" s="145">
        <v>24207221.669999998</v>
      </c>
      <c r="F126" s="145">
        <v>28844175.969999995</v>
      </c>
      <c r="G126" s="145">
        <v>35431347.20000001</v>
      </c>
      <c r="H126" s="145">
        <v>27395386.190000005</v>
      </c>
      <c r="I126" s="145">
        <v>49694937.229999997</v>
      </c>
      <c r="J126" s="145">
        <v>31444983.240000002</v>
      </c>
      <c r="K126" s="144">
        <v>29219530.310000002</v>
      </c>
      <c r="L126" s="144">
        <v>33379077.25</v>
      </c>
      <c r="M126" s="144">
        <v>29169621.890000004</v>
      </c>
      <c r="N126" s="144">
        <v>54734114.319999993</v>
      </c>
      <c r="O126" s="144">
        <v>58215050.109999999</v>
      </c>
      <c r="P126" s="144">
        <v>102846485.86000001</v>
      </c>
      <c r="Q126" s="144">
        <f t="shared" si="18"/>
        <v>504581931.24000001</v>
      </c>
      <c r="R126" s="70"/>
      <c r="S126" s="70"/>
    </row>
    <row r="127" spans="2:19" x14ac:dyDescent="0.25">
      <c r="B127" s="158" t="s">
        <v>287</v>
      </c>
      <c r="C127" s="145">
        <v>657019369</v>
      </c>
      <c r="D127" s="145">
        <v>720484042.68000007</v>
      </c>
      <c r="E127" s="145">
        <v>29884465.239999998</v>
      </c>
      <c r="F127" s="145">
        <v>33164088.739999998</v>
      </c>
      <c r="G127" s="145">
        <v>49802617.209999986</v>
      </c>
      <c r="H127" s="145">
        <v>55024121.159999989</v>
      </c>
      <c r="I127" s="145">
        <v>37193249.769999996</v>
      </c>
      <c r="J127" s="145">
        <v>37634073.460000008</v>
      </c>
      <c r="K127" s="144">
        <v>36189098.060000002</v>
      </c>
      <c r="L127" s="144">
        <v>39543545.159999989</v>
      </c>
      <c r="M127" s="144">
        <v>60350804.299999997</v>
      </c>
      <c r="N127" s="144">
        <v>36265370.670000002</v>
      </c>
      <c r="O127" s="144">
        <v>64385461.970000006</v>
      </c>
      <c r="P127" s="144">
        <v>124141905.28999999</v>
      </c>
      <c r="Q127" s="144">
        <f t="shared" si="18"/>
        <v>603578801.02999997</v>
      </c>
      <c r="R127" s="70"/>
      <c r="S127" s="70"/>
    </row>
    <row r="128" spans="2:19" x14ac:dyDescent="0.25">
      <c r="B128" s="158" t="s">
        <v>288</v>
      </c>
      <c r="C128" s="145">
        <v>187840383</v>
      </c>
      <c r="D128" s="145">
        <v>104906195.62</v>
      </c>
      <c r="E128" s="145">
        <v>4450242.5600000005</v>
      </c>
      <c r="F128" s="145">
        <v>4325823.08</v>
      </c>
      <c r="G128" s="145">
        <v>4538627.9399999995</v>
      </c>
      <c r="H128" s="145">
        <v>8332729.2400000012</v>
      </c>
      <c r="I128" s="145">
        <v>4545012.419999999</v>
      </c>
      <c r="J128" s="145">
        <v>4518139.2700000005</v>
      </c>
      <c r="K128" s="144">
        <v>5144847.16</v>
      </c>
      <c r="L128" s="144">
        <v>4538003.75</v>
      </c>
      <c r="M128" s="144">
        <v>4945345.1500000004</v>
      </c>
      <c r="N128" s="144">
        <v>8502442.6499999985</v>
      </c>
      <c r="O128" s="144">
        <v>7911495.75</v>
      </c>
      <c r="P128" s="144">
        <v>14872118.940000001</v>
      </c>
      <c r="Q128" s="144">
        <f t="shared" si="18"/>
        <v>76624827.909999996</v>
      </c>
      <c r="R128" s="70"/>
      <c r="S128" s="70"/>
    </row>
    <row r="129" spans="2:19" x14ac:dyDescent="0.25">
      <c r="B129" s="158" t="s">
        <v>289</v>
      </c>
      <c r="C129" s="145">
        <v>524402708</v>
      </c>
      <c r="D129" s="145">
        <v>584373642</v>
      </c>
      <c r="E129" s="145">
        <v>26698552.700000003</v>
      </c>
      <c r="F129" s="145">
        <v>30828308.120000001</v>
      </c>
      <c r="G129" s="145">
        <v>31201788.779999997</v>
      </c>
      <c r="H129" s="145">
        <v>50263415.830000006</v>
      </c>
      <c r="I129" s="145">
        <v>32708746.850000001</v>
      </c>
      <c r="J129" s="145">
        <v>35637775.730000004</v>
      </c>
      <c r="K129" s="144">
        <v>41326174.669999994</v>
      </c>
      <c r="L129" s="144">
        <v>46412108.599999994</v>
      </c>
      <c r="M129" s="144">
        <v>39076046.239999995</v>
      </c>
      <c r="N129" s="144">
        <v>64971785.500000007</v>
      </c>
      <c r="O129" s="144">
        <v>59241084.289999992</v>
      </c>
      <c r="P129" s="144">
        <v>122738134.41000001</v>
      </c>
      <c r="Q129" s="144">
        <f t="shared" si="18"/>
        <v>581103921.71999991</v>
      </c>
      <c r="R129" s="70"/>
      <c r="S129" s="70"/>
    </row>
    <row r="130" spans="2:19" x14ac:dyDescent="0.25">
      <c r="B130" s="40" t="s">
        <v>80</v>
      </c>
      <c r="C130" s="146">
        <v>231147700000</v>
      </c>
      <c r="D130" s="146">
        <v>226961093277.19</v>
      </c>
      <c r="E130" s="146">
        <f>E131</f>
        <v>13045669579.559996</v>
      </c>
      <c r="F130" s="146">
        <f t="shared" ref="F130:P130" si="26">F131</f>
        <v>17639645703.940002</v>
      </c>
      <c r="G130" s="146">
        <f t="shared" si="26"/>
        <v>17072019505.32</v>
      </c>
      <c r="H130" s="146">
        <f t="shared" si="26"/>
        <v>17915682897.249996</v>
      </c>
      <c r="I130" s="146">
        <f t="shared" si="26"/>
        <v>14809986120.809999</v>
      </c>
      <c r="J130" s="146">
        <f t="shared" si="26"/>
        <v>18248612429.180004</v>
      </c>
      <c r="K130" s="146">
        <f t="shared" si="26"/>
        <v>17704983390.050003</v>
      </c>
      <c r="L130" s="146">
        <f t="shared" si="26"/>
        <v>17376668931.240002</v>
      </c>
      <c r="M130" s="146">
        <f t="shared" si="26"/>
        <v>16848946720.240004</v>
      </c>
      <c r="N130" s="146">
        <f t="shared" si="26"/>
        <v>16599463063.27</v>
      </c>
      <c r="O130" s="146">
        <f t="shared" si="26"/>
        <v>26333680625.230007</v>
      </c>
      <c r="P130" s="146">
        <f t="shared" si="26"/>
        <v>32466596799.409996</v>
      </c>
      <c r="Q130" s="182">
        <f t="shared" si="18"/>
        <v>226061955765.5</v>
      </c>
      <c r="R130" s="70"/>
      <c r="S130" s="70"/>
    </row>
    <row r="131" spans="2:19" s="40" customFormat="1" ht="15" customHeight="1" x14ac:dyDescent="0.25">
      <c r="B131" s="159" t="s">
        <v>290</v>
      </c>
      <c r="C131" s="146">
        <v>231147700000</v>
      </c>
      <c r="D131" s="146">
        <v>226961093277.19</v>
      </c>
      <c r="E131" s="146">
        <f>SUM(E132:E140)</f>
        <v>13045669579.559996</v>
      </c>
      <c r="F131" s="146">
        <f t="shared" ref="F131:P131" si="27">SUM(F132:F140)</f>
        <v>17639645703.940002</v>
      </c>
      <c r="G131" s="146">
        <f t="shared" si="27"/>
        <v>17072019505.32</v>
      </c>
      <c r="H131" s="146">
        <f t="shared" si="27"/>
        <v>17915682897.249996</v>
      </c>
      <c r="I131" s="146">
        <f t="shared" si="27"/>
        <v>14809986120.809999</v>
      </c>
      <c r="J131" s="146">
        <f t="shared" si="27"/>
        <v>18248612429.180004</v>
      </c>
      <c r="K131" s="146">
        <f t="shared" si="27"/>
        <v>17704983390.050003</v>
      </c>
      <c r="L131" s="146">
        <f t="shared" si="27"/>
        <v>17376668931.240002</v>
      </c>
      <c r="M131" s="146">
        <f t="shared" si="27"/>
        <v>16848946720.240004</v>
      </c>
      <c r="N131" s="146">
        <f t="shared" si="27"/>
        <v>16599463063.27</v>
      </c>
      <c r="O131" s="146">
        <f t="shared" si="27"/>
        <v>26333680625.230007</v>
      </c>
      <c r="P131" s="146">
        <f t="shared" si="27"/>
        <v>32466596799.409996</v>
      </c>
      <c r="Q131" s="143">
        <f t="shared" si="18"/>
        <v>226061955765.5</v>
      </c>
      <c r="R131" s="70"/>
      <c r="S131" s="70"/>
    </row>
    <row r="132" spans="2:19" x14ac:dyDescent="0.25">
      <c r="B132" s="158" t="s">
        <v>291</v>
      </c>
      <c r="C132" s="145">
        <v>170773683960</v>
      </c>
      <c r="D132" s="145">
        <v>172666516355.63</v>
      </c>
      <c r="E132" s="145">
        <v>10604312364.409998</v>
      </c>
      <c r="F132" s="145">
        <v>13086181731.380001</v>
      </c>
      <c r="G132" s="145">
        <v>12746496550.420002</v>
      </c>
      <c r="H132" s="145">
        <v>14343366333.229998</v>
      </c>
      <c r="I132" s="145">
        <v>11642665590.860001</v>
      </c>
      <c r="J132" s="145">
        <v>13073251660.990005</v>
      </c>
      <c r="K132" s="144">
        <v>13486553310.93</v>
      </c>
      <c r="L132" s="144">
        <v>11680445332.710001</v>
      </c>
      <c r="M132" s="144">
        <v>12593132486.959999</v>
      </c>
      <c r="N132" s="144">
        <v>12726883540.889999</v>
      </c>
      <c r="O132" s="144">
        <v>20339509004.68</v>
      </c>
      <c r="P132" s="144">
        <v>25925021743.969994</v>
      </c>
      <c r="Q132" s="144">
        <f t="shared" si="18"/>
        <v>172247819651.43002</v>
      </c>
      <c r="R132" s="70"/>
      <c r="S132" s="70"/>
    </row>
    <row r="133" spans="2:19" x14ac:dyDescent="0.25">
      <c r="B133" s="158" t="s">
        <v>292</v>
      </c>
      <c r="C133" s="145">
        <v>2521069884</v>
      </c>
      <c r="D133" s="145">
        <v>185709255.00000006</v>
      </c>
      <c r="E133" s="145">
        <v>552584.64</v>
      </c>
      <c r="F133" s="145">
        <v>1802263.36</v>
      </c>
      <c r="G133" s="145">
        <v>7163205.21</v>
      </c>
      <c r="H133" s="145">
        <v>5135301.82</v>
      </c>
      <c r="I133" s="145">
        <v>20621890.229999997</v>
      </c>
      <c r="J133" s="145">
        <v>9340093.9400000013</v>
      </c>
      <c r="K133" s="144">
        <v>10052661.259999998</v>
      </c>
      <c r="L133" s="144">
        <v>5162099.2699999986</v>
      </c>
      <c r="M133" s="144">
        <v>3935040.0300000012</v>
      </c>
      <c r="N133" s="144">
        <v>8888319.3000000007</v>
      </c>
      <c r="O133" s="144">
        <v>2922340.94</v>
      </c>
      <c r="P133" s="144">
        <v>32873133.240000002</v>
      </c>
      <c r="Q133" s="144">
        <f t="shared" si="18"/>
        <v>108448933.24000001</v>
      </c>
      <c r="R133" s="70"/>
      <c r="S133" s="70"/>
    </row>
    <row r="134" spans="2:19" x14ac:dyDescent="0.25">
      <c r="B134" s="158" t="s">
        <v>293</v>
      </c>
      <c r="C134" s="145">
        <v>408501104</v>
      </c>
      <c r="D134" s="145">
        <v>405421365.82000005</v>
      </c>
      <c r="E134" s="145">
        <v>24189916.170000002</v>
      </c>
      <c r="F134" s="145">
        <v>20288335.369999997</v>
      </c>
      <c r="G134" s="145">
        <v>28847478.5</v>
      </c>
      <c r="H134" s="145">
        <v>37230688.030000001</v>
      </c>
      <c r="I134" s="145">
        <v>33937157.509999998</v>
      </c>
      <c r="J134" s="145">
        <v>37570234.640000001</v>
      </c>
      <c r="K134" s="144">
        <v>31081770.689999998</v>
      </c>
      <c r="L134" s="144">
        <v>34031388.530000001</v>
      </c>
      <c r="M134" s="144">
        <v>33062728.009999994</v>
      </c>
      <c r="N134" s="144">
        <v>31477757.869999997</v>
      </c>
      <c r="O134" s="144">
        <v>40391444.770000011</v>
      </c>
      <c r="P134" s="144">
        <v>50941446.74000001</v>
      </c>
      <c r="Q134" s="144">
        <f t="shared" si="18"/>
        <v>403050346.83000004</v>
      </c>
      <c r="R134" s="70"/>
      <c r="S134" s="70"/>
    </row>
    <row r="135" spans="2:19" x14ac:dyDescent="0.25">
      <c r="B135" s="158" t="s">
        <v>294</v>
      </c>
      <c r="C135" s="145">
        <v>15455318687</v>
      </c>
      <c r="D135" s="145">
        <v>15059169879</v>
      </c>
      <c r="E135" s="145">
        <v>1088881023.2299998</v>
      </c>
      <c r="F135" s="145">
        <v>1089651033.5199997</v>
      </c>
      <c r="G135" s="145">
        <v>1086127148.22</v>
      </c>
      <c r="H135" s="145">
        <v>1090603995.9099998</v>
      </c>
      <c r="I135" s="145">
        <v>1086766609.98</v>
      </c>
      <c r="J135" s="145">
        <v>1084890742.3700001</v>
      </c>
      <c r="K135" s="144">
        <v>1085312206.3300002</v>
      </c>
      <c r="L135" s="144">
        <v>1081193243.72</v>
      </c>
      <c r="M135" s="144">
        <v>1297706537.6200001</v>
      </c>
      <c r="N135" s="144">
        <v>1317696101.25</v>
      </c>
      <c r="O135" s="144">
        <v>2445539179.8700008</v>
      </c>
      <c r="P135" s="144">
        <v>1304536569.9199994</v>
      </c>
      <c r="Q135" s="144">
        <f t="shared" si="18"/>
        <v>15058904391.940001</v>
      </c>
      <c r="R135" s="70"/>
      <c r="S135" s="70"/>
    </row>
    <row r="136" spans="2:19" x14ac:dyDescent="0.25">
      <c r="B136" s="158" t="s">
        <v>295</v>
      </c>
      <c r="C136" s="145">
        <v>215545437</v>
      </c>
      <c r="D136" s="145">
        <v>199165905</v>
      </c>
      <c r="E136" s="145">
        <v>8499381.3200000003</v>
      </c>
      <c r="F136" s="145">
        <v>8591655.3100000005</v>
      </c>
      <c r="G136" s="145">
        <v>12280971.000000004</v>
      </c>
      <c r="H136" s="145">
        <v>15718755.899999999</v>
      </c>
      <c r="I136" s="145">
        <v>14113738.309999999</v>
      </c>
      <c r="J136" s="145">
        <v>52352576.229999982</v>
      </c>
      <c r="K136" s="144">
        <v>10439392.66</v>
      </c>
      <c r="L136" s="144">
        <v>9960401.9800000004</v>
      </c>
      <c r="M136" s="144">
        <v>9661932.4100000001</v>
      </c>
      <c r="N136" s="144">
        <v>18273544.460000001</v>
      </c>
      <c r="O136" s="144">
        <v>10423114.309999999</v>
      </c>
      <c r="P136" s="144">
        <v>24888666.800000001</v>
      </c>
      <c r="Q136" s="144">
        <f t="shared" si="18"/>
        <v>195204130.69000003</v>
      </c>
      <c r="R136" s="70"/>
      <c r="S136" s="70"/>
    </row>
    <row r="137" spans="2:19" x14ac:dyDescent="0.25">
      <c r="B137" s="158" t="s">
        <v>399</v>
      </c>
      <c r="C137" s="145">
        <v>2403614449</v>
      </c>
      <c r="D137" s="145">
        <v>1861396382.71</v>
      </c>
      <c r="E137" s="145">
        <v>49206342.609999999</v>
      </c>
      <c r="F137" s="145">
        <v>119369336.27999999</v>
      </c>
      <c r="G137" s="145">
        <v>196014766.57000002</v>
      </c>
      <c r="H137" s="145">
        <v>180434682.16999999</v>
      </c>
      <c r="I137" s="145">
        <v>97473103.940000013</v>
      </c>
      <c r="J137" s="145">
        <v>150025658.17999995</v>
      </c>
      <c r="K137" s="144">
        <v>105619556.17999999</v>
      </c>
      <c r="L137" s="144">
        <v>194358632.09</v>
      </c>
      <c r="M137" s="144">
        <v>133359132.95</v>
      </c>
      <c r="N137" s="144">
        <v>122620003.11999999</v>
      </c>
      <c r="O137" s="144">
        <v>203142067.13</v>
      </c>
      <c r="P137" s="144">
        <v>284826830.58000004</v>
      </c>
      <c r="Q137" s="144">
        <f t="shared" si="18"/>
        <v>1836450111.7999997</v>
      </c>
      <c r="R137" s="70"/>
      <c r="S137" s="70"/>
    </row>
    <row r="138" spans="2:19" x14ac:dyDescent="0.25">
      <c r="B138" s="158" t="s">
        <v>400</v>
      </c>
      <c r="C138" s="145">
        <v>2707281872</v>
      </c>
      <c r="D138" s="145">
        <v>2025151539.4899995</v>
      </c>
      <c r="E138" s="145">
        <v>61095151.629999995</v>
      </c>
      <c r="F138" s="145">
        <v>152590482.19</v>
      </c>
      <c r="G138" s="145">
        <v>155264340.31</v>
      </c>
      <c r="H138" s="145">
        <v>138354404.16</v>
      </c>
      <c r="I138" s="145">
        <v>108066317.46000001</v>
      </c>
      <c r="J138" s="145">
        <v>224960339.09</v>
      </c>
      <c r="K138" s="144">
        <v>131231356.28000002</v>
      </c>
      <c r="L138" s="144">
        <v>125356965.26000001</v>
      </c>
      <c r="M138" s="144">
        <v>128373103.28999998</v>
      </c>
      <c r="N138" s="144">
        <v>192714484.52000004</v>
      </c>
      <c r="O138" s="144">
        <v>271325034.31000006</v>
      </c>
      <c r="P138" s="144">
        <v>285127588.46000004</v>
      </c>
      <c r="Q138" s="144">
        <f t="shared" ref="Q138:Q201" si="28">SUM(E138:P138)</f>
        <v>1974459566.96</v>
      </c>
      <c r="R138" s="70"/>
      <c r="S138" s="70"/>
    </row>
    <row r="139" spans="2:19" x14ac:dyDescent="0.25">
      <c r="B139" s="158" t="s">
        <v>298</v>
      </c>
      <c r="C139" s="145">
        <v>8336626554</v>
      </c>
      <c r="D139" s="145">
        <v>7140524058.9799976</v>
      </c>
      <c r="E139" s="145">
        <v>22289936.07</v>
      </c>
      <c r="F139" s="145">
        <v>690440759.71999991</v>
      </c>
      <c r="G139" s="145">
        <v>547674252.76999998</v>
      </c>
      <c r="H139" s="145">
        <v>463997698.18000001</v>
      </c>
      <c r="I139" s="145">
        <v>718283171.07999992</v>
      </c>
      <c r="J139" s="145">
        <v>523863870.23999995</v>
      </c>
      <c r="K139" s="144">
        <v>435921842.27999997</v>
      </c>
      <c r="L139" s="144">
        <v>554770401.81999993</v>
      </c>
      <c r="M139" s="144">
        <v>490068417.12000012</v>
      </c>
      <c r="N139" s="144">
        <v>780124303.43999994</v>
      </c>
      <c r="O139" s="144">
        <v>496511228.29000002</v>
      </c>
      <c r="P139" s="144">
        <v>1292020510.3199997</v>
      </c>
      <c r="Q139" s="144">
        <f t="shared" si="28"/>
        <v>7015966391.329998</v>
      </c>
      <c r="R139" s="70"/>
      <c r="S139" s="70"/>
    </row>
    <row r="140" spans="2:19" x14ac:dyDescent="0.25">
      <c r="B140" s="158" t="s">
        <v>299</v>
      </c>
      <c r="C140" s="145">
        <v>28326058053</v>
      </c>
      <c r="D140" s="145">
        <v>27418038535.560001</v>
      </c>
      <c r="E140" s="145">
        <v>1186642879.48</v>
      </c>
      <c r="F140" s="145">
        <v>2470730106.8099999</v>
      </c>
      <c r="G140" s="145">
        <v>2292150792.3200002</v>
      </c>
      <c r="H140" s="145">
        <v>1640841037.8500001</v>
      </c>
      <c r="I140" s="145">
        <v>1088058541.4400003</v>
      </c>
      <c r="J140" s="145">
        <v>3092357253.4999995</v>
      </c>
      <c r="K140" s="144">
        <v>2408771293.4400005</v>
      </c>
      <c r="L140" s="144">
        <v>3691390465.8600001</v>
      </c>
      <c r="M140" s="144">
        <v>2159647341.8500004</v>
      </c>
      <c r="N140" s="144">
        <v>1400785008.4199998</v>
      </c>
      <c r="O140" s="144">
        <v>2523917210.9299998</v>
      </c>
      <c r="P140" s="144">
        <v>3266360309.3800006</v>
      </c>
      <c r="Q140" s="144">
        <f t="shared" si="28"/>
        <v>27221652241.280003</v>
      </c>
      <c r="R140" s="70"/>
      <c r="S140" s="70"/>
    </row>
    <row r="141" spans="2:19" s="40" customFormat="1" ht="15" customHeight="1" x14ac:dyDescent="0.25">
      <c r="B141" s="40" t="s">
        <v>81</v>
      </c>
      <c r="C141" s="146">
        <v>123452761388</v>
      </c>
      <c r="D141" s="146">
        <v>136178194892.88997</v>
      </c>
      <c r="E141" s="146">
        <f>E142</f>
        <v>6580286206.8000002</v>
      </c>
      <c r="F141" s="146">
        <f t="shared" ref="F141:P141" si="29">F142</f>
        <v>10131062947.020004</v>
      </c>
      <c r="G141" s="146">
        <f t="shared" si="29"/>
        <v>11463952552.280003</v>
      </c>
      <c r="H141" s="146">
        <f t="shared" si="29"/>
        <v>8734084358.75</v>
      </c>
      <c r="I141" s="146">
        <f t="shared" si="29"/>
        <v>10342942240.870003</v>
      </c>
      <c r="J141" s="146">
        <f t="shared" si="29"/>
        <v>11618347732.49</v>
      </c>
      <c r="K141" s="146">
        <f t="shared" si="29"/>
        <v>11511055111.32</v>
      </c>
      <c r="L141" s="146">
        <f t="shared" si="29"/>
        <v>10728478898.449999</v>
      </c>
      <c r="M141" s="146">
        <f t="shared" si="29"/>
        <v>9638012721.9700031</v>
      </c>
      <c r="N141" s="146">
        <f t="shared" si="29"/>
        <v>10638548829.430002</v>
      </c>
      <c r="O141" s="146">
        <f t="shared" si="29"/>
        <v>18164514923.609997</v>
      </c>
      <c r="P141" s="146">
        <f t="shared" si="29"/>
        <v>14861486804.059998</v>
      </c>
      <c r="Q141" s="143">
        <f t="shared" si="28"/>
        <v>134412773327.05</v>
      </c>
      <c r="R141" s="70"/>
      <c r="S141" s="70"/>
    </row>
    <row r="142" spans="2:19" s="40" customFormat="1" ht="15" customHeight="1" x14ac:dyDescent="0.25">
      <c r="B142" s="159" t="s">
        <v>300</v>
      </c>
      <c r="C142" s="146">
        <v>123452761388</v>
      </c>
      <c r="D142" s="146">
        <v>136178194892.88997</v>
      </c>
      <c r="E142" s="146">
        <f>SUM(E143:E146)</f>
        <v>6580286206.8000002</v>
      </c>
      <c r="F142" s="146">
        <f t="shared" ref="F142:P142" si="30">SUM(F143:F146)</f>
        <v>10131062947.020004</v>
      </c>
      <c r="G142" s="146">
        <f t="shared" si="30"/>
        <v>11463952552.280003</v>
      </c>
      <c r="H142" s="146">
        <f t="shared" si="30"/>
        <v>8734084358.75</v>
      </c>
      <c r="I142" s="146">
        <f t="shared" si="30"/>
        <v>10342942240.870003</v>
      </c>
      <c r="J142" s="146">
        <f t="shared" si="30"/>
        <v>11618347732.49</v>
      </c>
      <c r="K142" s="146">
        <f t="shared" si="30"/>
        <v>11511055111.32</v>
      </c>
      <c r="L142" s="146">
        <f t="shared" si="30"/>
        <v>10728478898.449999</v>
      </c>
      <c r="M142" s="146">
        <f t="shared" si="30"/>
        <v>9638012721.9700031</v>
      </c>
      <c r="N142" s="146">
        <f t="shared" si="30"/>
        <v>10638548829.430002</v>
      </c>
      <c r="O142" s="146">
        <f t="shared" si="30"/>
        <v>18164514923.609997</v>
      </c>
      <c r="P142" s="146">
        <f t="shared" si="30"/>
        <v>14861486804.059998</v>
      </c>
      <c r="Q142" s="143">
        <f t="shared" si="28"/>
        <v>134412773327.05</v>
      </c>
      <c r="R142" s="70"/>
      <c r="S142" s="70"/>
    </row>
    <row r="143" spans="2:19" x14ac:dyDescent="0.25">
      <c r="B143" s="158" t="s">
        <v>301</v>
      </c>
      <c r="C143" s="145">
        <v>114824796924</v>
      </c>
      <c r="D143" s="145">
        <v>120808571472.73997</v>
      </c>
      <c r="E143" s="145">
        <v>6343824723.8699999</v>
      </c>
      <c r="F143" s="145">
        <v>9276658108.0100021</v>
      </c>
      <c r="G143" s="145">
        <v>10479637392.200003</v>
      </c>
      <c r="H143" s="145">
        <v>7990850305.2000008</v>
      </c>
      <c r="I143" s="145">
        <v>9469314680.8700027</v>
      </c>
      <c r="J143" s="145">
        <v>10871526143.23</v>
      </c>
      <c r="K143" s="144">
        <v>10406379495.149998</v>
      </c>
      <c r="L143" s="144">
        <v>9548109219.1299992</v>
      </c>
      <c r="M143" s="144">
        <v>8901052707.3600044</v>
      </c>
      <c r="N143" s="144">
        <v>8346388071.880002</v>
      </c>
      <c r="O143" s="144">
        <v>15457414727.799995</v>
      </c>
      <c r="P143" s="144">
        <v>12729888627.559998</v>
      </c>
      <c r="Q143" s="144">
        <f t="shared" si="28"/>
        <v>119821044202.26001</v>
      </c>
      <c r="R143" s="70"/>
      <c r="S143" s="70"/>
    </row>
    <row r="144" spans="2:19" x14ac:dyDescent="0.25">
      <c r="B144" s="158" t="s">
        <v>305</v>
      </c>
      <c r="C144" s="145">
        <v>241775024</v>
      </c>
      <c r="D144" s="145">
        <v>587849790.24999988</v>
      </c>
      <c r="E144" s="145">
        <v>8051873.419999999</v>
      </c>
      <c r="F144" s="145">
        <v>10648046.779999997</v>
      </c>
      <c r="G144" s="145">
        <v>13449404.729999999</v>
      </c>
      <c r="H144" s="145">
        <v>11114373.790000001</v>
      </c>
      <c r="I144" s="145">
        <v>9361646.7400000002</v>
      </c>
      <c r="J144" s="145">
        <v>10743211.139999999</v>
      </c>
      <c r="K144" s="144">
        <v>36573282.949999996</v>
      </c>
      <c r="L144" s="144">
        <v>11046127.949999999</v>
      </c>
      <c r="M144" s="144">
        <v>11865031.85</v>
      </c>
      <c r="N144" s="144">
        <v>12589737.4</v>
      </c>
      <c r="O144" s="144">
        <v>34361467.009999998</v>
      </c>
      <c r="P144" s="144">
        <v>330880837.46999985</v>
      </c>
      <c r="Q144" s="144">
        <f t="shared" si="28"/>
        <v>500685041.22999978</v>
      </c>
      <c r="R144" s="70"/>
      <c r="S144" s="70"/>
    </row>
    <row r="145" spans="2:19" x14ac:dyDescent="0.25">
      <c r="B145" s="158" t="s">
        <v>306</v>
      </c>
      <c r="C145" s="145">
        <v>8386189440</v>
      </c>
      <c r="D145" s="145">
        <v>14347473656.529997</v>
      </c>
      <c r="E145" s="145">
        <v>228409609.50999999</v>
      </c>
      <c r="F145" s="145">
        <v>805559577.27999985</v>
      </c>
      <c r="G145" s="145">
        <v>949523606.8499999</v>
      </c>
      <c r="H145" s="145">
        <v>708933828.32999969</v>
      </c>
      <c r="I145" s="145">
        <v>840591119.66000021</v>
      </c>
      <c r="J145" s="145">
        <v>710333417.57999992</v>
      </c>
      <c r="K145" s="144">
        <v>1042409108.5299999</v>
      </c>
      <c r="L145" s="144">
        <v>1130033041.9800003</v>
      </c>
      <c r="M145" s="144">
        <v>697342309.53999996</v>
      </c>
      <c r="N145" s="144">
        <v>2252224776.7900004</v>
      </c>
      <c r="O145" s="144">
        <v>2623855789.3700004</v>
      </c>
      <c r="P145" s="144">
        <v>1743039994.4300001</v>
      </c>
      <c r="Q145" s="144">
        <f t="shared" si="28"/>
        <v>13732256179.850002</v>
      </c>
      <c r="R145" s="70"/>
      <c r="S145" s="70"/>
    </row>
    <row r="146" spans="2:19" x14ac:dyDescent="0.25">
      <c r="B146" s="158" t="s">
        <v>401</v>
      </c>
      <c r="C146" s="145">
        <v>0</v>
      </c>
      <c r="D146" s="145">
        <v>434299973.37000006</v>
      </c>
      <c r="E146" s="145">
        <v>0</v>
      </c>
      <c r="F146" s="145">
        <v>38197214.950000003</v>
      </c>
      <c r="G146" s="145">
        <v>21342148.500000004</v>
      </c>
      <c r="H146" s="145">
        <v>23185851.430000003</v>
      </c>
      <c r="I146" s="145">
        <v>23674793.599999998</v>
      </c>
      <c r="J146" s="145">
        <v>25744960.540000003</v>
      </c>
      <c r="K146" s="144">
        <v>25693224.690000001</v>
      </c>
      <c r="L146" s="144">
        <v>39290509.390000001</v>
      </c>
      <c r="M146" s="144">
        <v>27752673.220000003</v>
      </c>
      <c r="N146" s="144">
        <v>27346243.359999996</v>
      </c>
      <c r="O146" s="144">
        <v>48882939.430000015</v>
      </c>
      <c r="P146" s="144">
        <v>57677344.600000001</v>
      </c>
      <c r="Q146" s="144">
        <f t="shared" si="28"/>
        <v>358787903.71000004</v>
      </c>
      <c r="R146" s="70"/>
      <c r="S146" s="70"/>
    </row>
    <row r="147" spans="2:19" s="40" customFormat="1" ht="15" customHeight="1" x14ac:dyDescent="0.25">
      <c r="B147" s="40" t="s">
        <v>163</v>
      </c>
      <c r="C147" s="146">
        <v>2890580897</v>
      </c>
      <c r="D147" s="146">
        <v>3743704430.9400001</v>
      </c>
      <c r="E147" s="143">
        <f>E148</f>
        <v>101141905.34999999</v>
      </c>
      <c r="F147" s="143">
        <f t="shared" ref="F147:P147" si="31">F148</f>
        <v>177771072.51000002</v>
      </c>
      <c r="G147" s="143">
        <f t="shared" si="31"/>
        <v>290659685.06999999</v>
      </c>
      <c r="H147" s="143">
        <f t="shared" si="31"/>
        <v>199719150.61999997</v>
      </c>
      <c r="I147" s="143">
        <f t="shared" si="31"/>
        <v>220876637.96999997</v>
      </c>
      <c r="J147" s="143">
        <f t="shared" si="31"/>
        <v>234994998.91000006</v>
      </c>
      <c r="K147" s="143">
        <f t="shared" si="31"/>
        <v>301263418.5</v>
      </c>
      <c r="L147" s="143">
        <f t="shared" si="31"/>
        <v>237845590.20000002</v>
      </c>
      <c r="M147" s="143">
        <f t="shared" si="31"/>
        <v>275097947.53999996</v>
      </c>
      <c r="N147" s="143">
        <f t="shared" si="31"/>
        <v>237225464.87999997</v>
      </c>
      <c r="O147" s="143">
        <f t="shared" si="31"/>
        <v>397260150.25</v>
      </c>
      <c r="P147" s="143">
        <f t="shared" si="31"/>
        <v>1059287993.5299999</v>
      </c>
      <c r="Q147" s="143">
        <f t="shared" si="28"/>
        <v>3733144015.3299999</v>
      </c>
      <c r="R147" s="70"/>
      <c r="S147" s="70"/>
    </row>
    <row r="148" spans="2:19" s="40" customFormat="1" ht="15" customHeight="1" x14ac:dyDescent="0.25">
      <c r="B148" s="159" t="s">
        <v>309</v>
      </c>
      <c r="C148" s="146">
        <v>2890580897</v>
      </c>
      <c r="D148" s="146">
        <v>3743704430.9400001</v>
      </c>
      <c r="E148" s="146">
        <f>SUM(E149:E150)</f>
        <v>101141905.34999999</v>
      </c>
      <c r="F148" s="146">
        <f t="shared" ref="F148:P148" si="32">SUM(F149:F150)</f>
        <v>177771072.51000002</v>
      </c>
      <c r="G148" s="146">
        <f t="shared" si="32"/>
        <v>290659685.06999999</v>
      </c>
      <c r="H148" s="146">
        <f t="shared" si="32"/>
        <v>199719150.61999997</v>
      </c>
      <c r="I148" s="146">
        <f t="shared" si="32"/>
        <v>220876637.96999997</v>
      </c>
      <c r="J148" s="146">
        <f t="shared" si="32"/>
        <v>234994998.91000006</v>
      </c>
      <c r="K148" s="146">
        <f t="shared" si="32"/>
        <v>301263418.5</v>
      </c>
      <c r="L148" s="146">
        <f t="shared" si="32"/>
        <v>237845590.20000002</v>
      </c>
      <c r="M148" s="146">
        <f t="shared" si="32"/>
        <v>275097947.53999996</v>
      </c>
      <c r="N148" s="146">
        <f t="shared" si="32"/>
        <v>237225464.87999997</v>
      </c>
      <c r="O148" s="146">
        <f t="shared" si="32"/>
        <v>397260150.25</v>
      </c>
      <c r="P148" s="146">
        <f t="shared" si="32"/>
        <v>1059287993.5299999</v>
      </c>
      <c r="Q148" s="143">
        <f t="shared" si="28"/>
        <v>3733144015.3299999</v>
      </c>
      <c r="R148" s="70"/>
      <c r="S148" s="70"/>
    </row>
    <row r="149" spans="2:19" x14ac:dyDescent="0.25">
      <c r="B149" s="158" t="s">
        <v>310</v>
      </c>
      <c r="C149" s="145">
        <v>2746095827</v>
      </c>
      <c r="D149" s="145">
        <v>3660827025.9400001</v>
      </c>
      <c r="E149" s="145">
        <v>101141905.34999999</v>
      </c>
      <c r="F149" s="145">
        <v>167079220.41000003</v>
      </c>
      <c r="G149" s="145">
        <v>285080827.01999998</v>
      </c>
      <c r="H149" s="145">
        <v>193699812.22999999</v>
      </c>
      <c r="I149" s="145">
        <v>215293521.10999998</v>
      </c>
      <c r="J149" s="145">
        <v>226774203.06000006</v>
      </c>
      <c r="K149" s="144">
        <v>293819621.17000002</v>
      </c>
      <c r="L149" s="144">
        <v>230892673.97000003</v>
      </c>
      <c r="M149" s="144">
        <v>268930047.76999998</v>
      </c>
      <c r="N149" s="144">
        <v>229880963.49999997</v>
      </c>
      <c r="O149" s="144">
        <v>386258006.44</v>
      </c>
      <c r="P149" s="144">
        <v>1053782246.7099998</v>
      </c>
      <c r="Q149" s="144">
        <f t="shared" si="28"/>
        <v>3652633048.7399998</v>
      </c>
      <c r="R149" s="70"/>
      <c r="S149" s="70"/>
    </row>
    <row r="150" spans="2:19" x14ac:dyDescent="0.25">
      <c r="B150" s="158" t="s">
        <v>402</v>
      </c>
      <c r="C150" s="145">
        <v>144485070</v>
      </c>
      <c r="D150" s="145">
        <v>82877405</v>
      </c>
      <c r="E150" s="145">
        <v>0</v>
      </c>
      <c r="F150" s="145">
        <v>10691852.099999998</v>
      </c>
      <c r="G150" s="145">
        <v>5578858.0499999998</v>
      </c>
      <c r="H150" s="145">
        <v>6019338.3899999997</v>
      </c>
      <c r="I150" s="145">
        <v>5583116.8599999994</v>
      </c>
      <c r="J150" s="145">
        <v>8220795.8499999996</v>
      </c>
      <c r="K150" s="183">
        <v>7443797.3300000001</v>
      </c>
      <c r="L150" s="183">
        <v>6952916.2300000004</v>
      </c>
      <c r="M150" s="183">
        <v>6167899.7699999996</v>
      </c>
      <c r="N150" s="183">
        <v>7344501.3799999999</v>
      </c>
      <c r="O150" s="183">
        <v>11002143.810000001</v>
      </c>
      <c r="P150" s="183">
        <v>5505746.8200000003</v>
      </c>
      <c r="Q150" s="183">
        <f t="shared" si="28"/>
        <v>80510966.590000004</v>
      </c>
      <c r="R150" s="70"/>
      <c r="S150" s="70"/>
    </row>
    <row r="151" spans="2:19" s="40" customFormat="1" ht="15" customHeight="1" x14ac:dyDescent="0.25">
      <c r="B151" s="40" t="s">
        <v>83</v>
      </c>
      <c r="C151" s="143">
        <v>3321764347</v>
      </c>
      <c r="D151" s="143">
        <v>2143930226.1999998</v>
      </c>
      <c r="E151" s="143">
        <f>E152</f>
        <v>22184006.729999997</v>
      </c>
      <c r="F151" s="143">
        <f t="shared" ref="F151:P151" si="33">F152</f>
        <v>138131989.19999999</v>
      </c>
      <c r="G151" s="143">
        <f t="shared" si="33"/>
        <v>82492163.100000009</v>
      </c>
      <c r="H151" s="143">
        <f t="shared" si="33"/>
        <v>336844760.25999999</v>
      </c>
      <c r="I151" s="143">
        <f t="shared" si="33"/>
        <v>188207386.53999996</v>
      </c>
      <c r="J151" s="143">
        <f t="shared" si="33"/>
        <v>158080824.04000002</v>
      </c>
      <c r="K151" s="143">
        <f t="shared" si="33"/>
        <v>180649410.05000001</v>
      </c>
      <c r="L151" s="143">
        <f t="shared" si="33"/>
        <v>162547074.97999999</v>
      </c>
      <c r="M151" s="143">
        <f t="shared" si="33"/>
        <v>189109832.41999999</v>
      </c>
      <c r="N151" s="143">
        <f t="shared" si="33"/>
        <v>169215439.80999997</v>
      </c>
      <c r="O151" s="143">
        <f t="shared" si="33"/>
        <v>208463048.53</v>
      </c>
      <c r="P151" s="143">
        <f t="shared" si="33"/>
        <v>263502658.94999999</v>
      </c>
      <c r="Q151" s="143">
        <f t="shared" si="28"/>
        <v>2099428594.6099999</v>
      </c>
      <c r="R151" s="70"/>
      <c r="S151" s="70"/>
    </row>
    <row r="152" spans="2:19" s="40" customFormat="1" ht="15" customHeight="1" x14ac:dyDescent="0.25">
      <c r="B152" s="159" t="s">
        <v>311</v>
      </c>
      <c r="C152" s="146">
        <v>3321764347</v>
      </c>
      <c r="D152" s="146">
        <v>2143930226.1999998</v>
      </c>
      <c r="E152" s="146">
        <f>SUM(E153)</f>
        <v>22184006.729999997</v>
      </c>
      <c r="F152" s="146">
        <f t="shared" ref="F152:P152" si="34">SUM(F153)</f>
        <v>138131989.19999999</v>
      </c>
      <c r="G152" s="146">
        <f t="shared" si="34"/>
        <v>82492163.100000009</v>
      </c>
      <c r="H152" s="146">
        <f t="shared" si="34"/>
        <v>336844760.25999999</v>
      </c>
      <c r="I152" s="146">
        <f t="shared" si="34"/>
        <v>188207386.53999996</v>
      </c>
      <c r="J152" s="146">
        <f t="shared" si="34"/>
        <v>158080824.04000002</v>
      </c>
      <c r="K152" s="146">
        <f t="shared" si="34"/>
        <v>180649410.05000001</v>
      </c>
      <c r="L152" s="146">
        <f t="shared" si="34"/>
        <v>162547074.97999999</v>
      </c>
      <c r="M152" s="146">
        <f t="shared" si="34"/>
        <v>189109832.41999999</v>
      </c>
      <c r="N152" s="146">
        <f t="shared" si="34"/>
        <v>169215439.80999997</v>
      </c>
      <c r="O152" s="146">
        <f t="shared" si="34"/>
        <v>208463048.53</v>
      </c>
      <c r="P152" s="146">
        <f t="shared" si="34"/>
        <v>263502658.94999999</v>
      </c>
      <c r="Q152" s="143">
        <f t="shared" si="28"/>
        <v>2099428594.6099999</v>
      </c>
      <c r="R152" s="70"/>
      <c r="S152" s="70"/>
    </row>
    <row r="153" spans="2:19" x14ac:dyDescent="0.25">
      <c r="B153" s="158" t="s">
        <v>312</v>
      </c>
      <c r="C153" s="145">
        <v>3321764347</v>
      </c>
      <c r="D153" s="145">
        <v>2143930226.1999998</v>
      </c>
      <c r="E153" s="145">
        <v>22184006.729999997</v>
      </c>
      <c r="F153" s="145">
        <v>138131989.19999999</v>
      </c>
      <c r="G153" s="145">
        <v>82492163.100000009</v>
      </c>
      <c r="H153" s="145">
        <v>336844760.25999999</v>
      </c>
      <c r="I153" s="145">
        <v>188207386.53999996</v>
      </c>
      <c r="J153" s="145">
        <v>158080824.04000002</v>
      </c>
      <c r="K153" s="144">
        <v>180649410.05000001</v>
      </c>
      <c r="L153" s="144">
        <v>162547074.97999999</v>
      </c>
      <c r="M153" s="144">
        <v>189109832.41999999</v>
      </c>
      <c r="N153" s="144">
        <v>169215439.80999997</v>
      </c>
      <c r="O153" s="144">
        <v>208463048.53</v>
      </c>
      <c r="P153" s="144">
        <v>263502658.94999999</v>
      </c>
      <c r="Q153" s="144">
        <f t="shared" si="28"/>
        <v>2099428594.6099999</v>
      </c>
      <c r="R153" s="70"/>
      <c r="S153" s="70"/>
    </row>
    <row r="154" spans="2:19" s="40" customFormat="1" ht="15" customHeight="1" x14ac:dyDescent="0.25">
      <c r="B154" s="40" t="s">
        <v>84</v>
      </c>
      <c r="C154" s="146">
        <v>15702169538</v>
      </c>
      <c r="D154" s="146">
        <v>25760096295.170002</v>
      </c>
      <c r="E154" s="143">
        <f>E155</f>
        <v>1022872888.9</v>
      </c>
      <c r="F154" s="143">
        <f t="shared" ref="F154:P154" si="35">F155</f>
        <v>1334274981.29</v>
      </c>
      <c r="G154" s="143">
        <f t="shared" si="35"/>
        <v>1048003431.3799999</v>
      </c>
      <c r="H154" s="143">
        <f t="shared" si="35"/>
        <v>1752123002.1899996</v>
      </c>
      <c r="I154" s="143">
        <f t="shared" si="35"/>
        <v>1334035516.3399999</v>
      </c>
      <c r="J154" s="143">
        <f t="shared" si="35"/>
        <v>1185088126.0699999</v>
      </c>
      <c r="K154" s="143">
        <f t="shared" si="35"/>
        <v>1139553431.1399999</v>
      </c>
      <c r="L154" s="143">
        <f t="shared" si="35"/>
        <v>1660996363.2999997</v>
      </c>
      <c r="M154" s="143">
        <f t="shared" si="35"/>
        <v>1179680644.2500002</v>
      </c>
      <c r="N154" s="143">
        <f t="shared" si="35"/>
        <v>5123957136.3299999</v>
      </c>
      <c r="O154" s="143">
        <f t="shared" si="35"/>
        <v>4177000517.3000002</v>
      </c>
      <c r="P154" s="143">
        <f t="shared" si="35"/>
        <v>3388196074.5800004</v>
      </c>
      <c r="Q154" s="143">
        <f t="shared" si="28"/>
        <v>24345782113.07</v>
      </c>
      <c r="R154" s="70"/>
      <c r="S154" s="70"/>
    </row>
    <row r="155" spans="2:19" s="40" customFormat="1" ht="15" customHeight="1" x14ac:dyDescent="0.25">
      <c r="B155" s="159" t="s">
        <v>313</v>
      </c>
      <c r="C155" s="146">
        <v>15702169538</v>
      </c>
      <c r="D155" s="146">
        <v>25760096295.170002</v>
      </c>
      <c r="E155" s="146">
        <f>SUM(E156:E159)</f>
        <v>1022872888.9</v>
      </c>
      <c r="F155" s="146">
        <f t="shared" ref="F155:P155" si="36">SUM(F156:F159)</f>
        <v>1334274981.29</v>
      </c>
      <c r="G155" s="146">
        <f t="shared" si="36"/>
        <v>1048003431.3799999</v>
      </c>
      <c r="H155" s="146">
        <f t="shared" si="36"/>
        <v>1752123002.1899996</v>
      </c>
      <c r="I155" s="146">
        <f t="shared" si="36"/>
        <v>1334035516.3399999</v>
      </c>
      <c r="J155" s="146">
        <f t="shared" si="36"/>
        <v>1185088126.0699999</v>
      </c>
      <c r="K155" s="146">
        <f t="shared" si="36"/>
        <v>1139553431.1399999</v>
      </c>
      <c r="L155" s="146">
        <f t="shared" si="36"/>
        <v>1660996363.2999997</v>
      </c>
      <c r="M155" s="146">
        <f t="shared" si="36"/>
        <v>1179680644.2500002</v>
      </c>
      <c r="N155" s="146">
        <f t="shared" si="36"/>
        <v>5123957136.3299999</v>
      </c>
      <c r="O155" s="146">
        <f t="shared" si="36"/>
        <v>4177000517.3000002</v>
      </c>
      <c r="P155" s="146">
        <f t="shared" si="36"/>
        <v>3388196074.5800004</v>
      </c>
      <c r="Q155" s="143">
        <f t="shared" si="28"/>
        <v>24345782113.07</v>
      </c>
      <c r="R155" s="70"/>
      <c r="S155" s="70"/>
    </row>
    <row r="156" spans="2:19" x14ac:dyDescent="0.25">
      <c r="B156" s="158" t="s">
        <v>314</v>
      </c>
      <c r="C156" s="145">
        <v>14875474831</v>
      </c>
      <c r="D156" s="145">
        <v>24962137717.600002</v>
      </c>
      <c r="E156" s="145">
        <v>986442128.00999999</v>
      </c>
      <c r="F156" s="145">
        <v>1279382198.76</v>
      </c>
      <c r="G156" s="145">
        <v>998915287.14999986</v>
      </c>
      <c r="H156" s="145">
        <v>1699503294.4399998</v>
      </c>
      <c r="I156" s="145">
        <v>1283095559.6499999</v>
      </c>
      <c r="J156" s="145">
        <v>1101155656.02</v>
      </c>
      <c r="K156" s="144">
        <v>1085161886.96</v>
      </c>
      <c r="L156" s="144">
        <v>1612344775.7799997</v>
      </c>
      <c r="M156" s="144">
        <v>1126518190.47</v>
      </c>
      <c r="N156" s="144">
        <v>5067758634.54</v>
      </c>
      <c r="O156" s="144">
        <v>4112874859.0999999</v>
      </c>
      <c r="P156" s="144">
        <v>3207538126.5100002</v>
      </c>
      <c r="Q156" s="144">
        <f t="shared" si="28"/>
        <v>23560690597.389999</v>
      </c>
      <c r="R156" s="70"/>
      <c r="S156" s="70"/>
    </row>
    <row r="157" spans="2:19" x14ac:dyDescent="0.25">
      <c r="B157" s="158" t="s">
        <v>315</v>
      </c>
      <c r="C157" s="145">
        <v>649454641</v>
      </c>
      <c r="D157" s="145">
        <v>612542760.56999993</v>
      </c>
      <c r="E157" s="145">
        <v>35669053.780000001</v>
      </c>
      <c r="F157" s="145">
        <v>41933713.25</v>
      </c>
      <c r="G157" s="145">
        <v>40762703.939999998</v>
      </c>
      <c r="H157" s="145">
        <v>44758775.589999996</v>
      </c>
      <c r="I157" s="145">
        <v>42810440.350000016</v>
      </c>
      <c r="J157" s="145">
        <v>47649036.369999997</v>
      </c>
      <c r="K157" s="144">
        <v>46139773.100000001</v>
      </c>
      <c r="L157" s="144">
        <v>37906425.739999995</v>
      </c>
      <c r="M157" s="144">
        <v>42170136.180000007</v>
      </c>
      <c r="N157" s="144">
        <v>39949228.830000006</v>
      </c>
      <c r="O157" s="144">
        <v>46145111.620000005</v>
      </c>
      <c r="P157" s="144">
        <v>140205185.65000001</v>
      </c>
      <c r="Q157" s="144">
        <f t="shared" si="28"/>
        <v>606099584.4000001</v>
      </c>
      <c r="R157" s="70"/>
      <c r="S157" s="70"/>
    </row>
    <row r="158" spans="2:19" x14ac:dyDescent="0.25">
      <c r="B158" s="158" t="s">
        <v>316</v>
      </c>
      <c r="C158" s="145">
        <v>27240066</v>
      </c>
      <c r="D158" s="145">
        <v>18112233</v>
      </c>
      <c r="E158" s="145">
        <v>761707.11</v>
      </c>
      <c r="F158" s="145">
        <v>2001807.76</v>
      </c>
      <c r="G158" s="145">
        <v>1543140.5599999998</v>
      </c>
      <c r="H158" s="145">
        <v>1012564.8199999998</v>
      </c>
      <c r="I158" s="145">
        <v>1010338.4199999999</v>
      </c>
      <c r="J158" s="145">
        <v>1117596.72</v>
      </c>
      <c r="K158" s="144">
        <v>698966.31</v>
      </c>
      <c r="L158" s="144">
        <v>1201239.1200000001</v>
      </c>
      <c r="M158" s="144">
        <v>865620.17999999993</v>
      </c>
      <c r="N158" s="144">
        <v>1165074.3999999999</v>
      </c>
      <c r="O158" s="144">
        <v>3214904.8200000003</v>
      </c>
      <c r="P158" s="144">
        <v>3074454.25</v>
      </c>
      <c r="Q158" s="144">
        <f t="shared" si="28"/>
        <v>17667414.469999999</v>
      </c>
      <c r="R158" s="70"/>
      <c r="S158" s="70"/>
    </row>
    <row r="159" spans="2:19" x14ac:dyDescent="0.25">
      <c r="B159" s="158" t="s">
        <v>403</v>
      </c>
      <c r="C159" s="145">
        <v>150000000</v>
      </c>
      <c r="D159" s="145">
        <v>167303583.99999997</v>
      </c>
      <c r="E159" s="145">
        <v>0</v>
      </c>
      <c r="F159" s="145">
        <v>10957261.52</v>
      </c>
      <c r="G159" s="145">
        <v>6782299.7299999995</v>
      </c>
      <c r="H159" s="145">
        <v>6848367.3400000008</v>
      </c>
      <c r="I159" s="145">
        <v>7119177.919999999</v>
      </c>
      <c r="J159" s="145">
        <v>35165836.960000001</v>
      </c>
      <c r="K159" s="144">
        <v>7552804.7700000005</v>
      </c>
      <c r="L159" s="144">
        <v>9543922.660000002</v>
      </c>
      <c r="M159" s="144">
        <v>10126697.42</v>
      </c>
      <c r="N159" s="144">
        <v>15084198.559999997</v>
      </c>
      <c r="O159" s="144">
        <v>14765641.759999998</v>
      </c>
      <c r="P159" s="144">
        <v>37378308.170000002</v>
      </c>
      <c r="Q159" s="144">
        <f t="shared" si="28"/>
        <v>161324516.81</v>
      </c>
      <c r="R159" s="70"/>
      <c r="S159" s="70"/>
    </row>
    <row r="160" spans="2:19" s="40" customFormat="1" ht="15" customHeight="1" x14ac:dyDescent="0.25">
      <c r="B160" s="40" t="s">
        <v>317</v>
      </c>
      <c r="C160" s="146">
        <v>48295382533</v>
      </c>
      <c r="D160" s="146">
        <v>50239718909</v>
      </c>
      <c r="E160" s="143">
        <f>E161</f>
        <v>771161548.94999993</v>
      </c>
      <c r="F160" s="143">
        <f t="shared" ref="F160:P160" si="37">F161</f>
        <v>2292269967.4000006</v>
      </c>
      <c r="G160" s="143">
        <f t="shared" si="37"/>
        <v>2660269880.8000002</v>
      </c>
      <c r="H160" s="143">
        <f t="shared" si="37"/>
        <v>2118621622.6199996</v>
      </c>
      <c r="I160" s="143">
        <f t="shared" si="37"/>
        <v>2694916814.0599995</v>
      </c>
      <c r="J160" s="143">
        <f t="shared" si="37"/>
        <v>5315764091.3400002</v>
      </c>
      <c r="K160" s="143">
        <f t="shared" si="37"/>
        <v>3883827111.7500005</v>
      </c>
      <c r="L160" s="143">
        <f t="shared" si="37"/>
        <v>3304519004.9999995</v>
      </c>
      <c r="M160" s="143">
        <f t="shared" si="37"/>
        <v>2280318425.9900007</v>
      </c>
      <c r="N160" s="143">
        <f t="shared" si="37"/>
        <v>4451450620.9900007</v>
      </c>
      <c r="O160" s="143">
        <f t="shared" si="37"/>
        <v>7054298464.3000002</v>
      </c>
      <c r="P160" s="143">
        <f t="shared" si="37"/>
        <v>11933146454.950003</v>
      </c>
      <c r="Q160" s="143">
        <f t="shared" si="28"/>
        <v>48760564008.150009</v>
      </c>
      <c r="R160" s="70"/>
      <c r="S160" s="70"/>
    </row>
    <row r="161" spans="2:19" s="40" customFormat="1" ht="15" customHeight="1" x14ac:dyDescent="0.25">
      <c r="B161" s="159" t="s">
        <v>318</v>
      </c>
      <c r="C161" s="146">
        <v>48295382533</v>
      </c>
      <c r="D161" s="146">
        <v>50239718909</v>
      </c>
      <c r="E161" s="146">
        <f>SUM(E162:E168)</f>
        <v>771161548.94999993</v>
      </c>
      <c r="F161" s="146">
        <f t="shared" ref="F161:P161" si="38">SUM(F162:F168)</f>
        <v>2292269967.4000006</v>
      </c>
      <c r="G161" s="146">
        <f t="shared" si="38"/>
        <v>2660269880.8000002</v>
      </c>
      <c r="H161" s="146">
        <f t="shared" si="38"/>
        <v>2118621622.6199996</v>
      </c>
      <c r="I161" s="146">
        <f t="shared" si="38"/>
        <v>2694916814.0599995</v>
      </c>
      <c r="J161" s="146">
        <f t="shared" si="38"/>
        <v>5315764091.3400002</v>
      </c>
      <c r="K161" s="146">
        <f t="shared" si="38"/>
        <v>3883827111.7500005</v>
      </c>
      <c r="L161" s="146">
        <f t="shared" si="38"/>
        <v>3304519004.9999995</v>
      </c>
      <c r="M161" s="146">
        <f t="shared" si="38"/>
        <v>2280318425.9900007</v>
      </c>
      <c r="N161" s="146">
        <f t="shared" si="38"/>
        <v>4451450620.9900007</v>
      </c>
      <c r="O161" s="146">
        <f t="shared" si="38"/>
        <v>7054298464.3000002</v>
      </c>
      <c r="P161" s="146">
        <f t="shared" si="38"/>
        <v>11933146454.950003</v>
      </c>
      <c r="Q161" s="143">
        <f t="shared" si="28"/>
        <v>48760564008.150009</v>
      </c>
      <c r="R161" s="70"/>
      <c r="S161" s="70"/>
    </row>
    <row r="162" spans="2:19" x14ac:dyDescent="0.25">
      <c r="B162" s="158" t="s">
        <v>319</v>
      </c>
      <c r="C162" s="145">
        <v>36273193816</v>
      </c>
      <c r="D162" s="145">
        <v>34865989720.879997</v>
      </c>
      <c r="E162" s="145">
        <v>464973476.50999999</v>
      </c>
      <c r="F162" s="145">
        <v>1782416111.7</v>
      </c>
      <c r="G162" s="145">
        <v>1884475064.9500003</v>
      </c>
      <c r="H162" s="145">
        <v>1038563679.88</v>
      </c>
      <c r="I162" s="145">
        <v>1660965239.6699998</v>
      </c>
      <c r="J162" s="145">
        <v>4340741967.1199999</v>
      </c>
      <c r="K162" s="144">
        <v>2574189409.0200005</v>
      </c>
      <c r="L162" s="144">
        <v>2214072332.4499998</v>
      </c>
      <c r="M162" s="144">
        <v>1018127255.34</v>
      </c>
      <c r="N162" s="144">
        <v>3603994004.2700005</v>
      </c>
      <c r="O162" s="144">
        <v>4386418290.6100006</v>
      </c>
      <c r="P162" s="144">
        <v>8862862619.8300018</v>
      </c>
      <c r="Q162" s="144">
        <f t="shared" si="28"/>
        <v>33831799451.350002</v>
      </c>
      <c r="R162" s="70"/>
      <c r="S162" s="70"/>
    </row>
    <row r="163" spans="2:19" x14ac:dyDescent="0.25">
      <c r="B163" s="158" t="s">
        <v>320</v>
      </c>
      <c r="C163" s="145">
        <v>373839875</v>
      </c>
      <c r="D163" s="145">
        <v>386533144.99999994</v>
      </c>
      <c r="E163" s="145">
        <v>18355772.060000002</v>
      </c>
      <c r="F163" s="145">
        <v>20834030.160000004</v>
      </c>
      <c r="G163" s="145">
        <v>24563690.310000002</v>
      </c>
      <c r="H163" s="145">
        <v>22455552.660000004</v>
      </c>
      <c r="I163" s="145">
        <v>21093146.040000003</v>
      </c>
      <c r="J163" s="145">
        <v>33070574.390000004</v>
      </c>
      <c r="K163" s="144">
        <v>23572294.409999996</v>
      </c>
      <c r="L163" s="144">
        <v>20868324.310000002</v>
      </c>
      <c r="M163" s="144">
        <v>33401324.980000004</v>
      </c>
      <c r="N163" s="144">
        <v>36024958.880000003</v>
      </c>
      <c r="O163" s="144">
        <v>54086699.449999996</v>
      </c>
      <c r="P163" s="144">
        <v>76594337.939999998</v>
      </c>
      <c r="Q163" s="144">
        <f t="shared" si="28"/>
        <v>384920705.59000003</v>
      </c>
      <c r="R163" s="70"/>
      <c r="S163" s="70"/>
    </row>
    <row r="164" spans="2:19" x14ac:dyDescent="0.25">
      <c r="B164" s="158" t="s">
        <v>321</v>
      </c>
      <c r="C164" s="145">
        <v>8979667454</v>
      </c>
      <c r="D164" s="145">
        <v>12240688522.120001</v>
      </c>
      <c r="E164" s="145">
        <v>160058450.48000002</v>
      </c>
      <c r="F164" s="145">
        <v>339310075.22000003</v>
      </c>
      <c r="G164" s="145">
        <v>583587150.18999994</v>
      </c>
      <c r="H164" s="145">
        <v>787678909.77999997</v>
      </c>
      <c r="I164" s="145">
        <v>844499282.14999986</v>
      </c>
      <c r="J164" s="145">
        <v>719124448.28000021</v>
      </c>
      <c r="K164" s="144">
        <v>1034595530.6300001</v>
      </c>
      <c r="L164" s="144">
        <v>788566753.00999987</v>
      </c>
      <c r="M164" s="144">
        <v>1053571818.4600003</v>
      </c>
      <c r="N164" s="144">
        <v>532087527.88999999</v>
      </c>
      <c r="O164" s="144">
        <v>2341289155.6999998</v>
      </c>
      <c r="P164" s="144">
        <v>2623567136.7600007</v>
      </c>
      <c r="Q164" s="144">
        <f t="shared" si="28"/>
        <v>11807936238.550001</v>
      </c>
      <c r="R164" s="70"/>
      <c r="S164" s="70"/>
    </row>
    <row r="165" spans="2:19" x14ac:dyDescent="0.25">
      <c r="B165" s="158" t="s">
        <v>322</v>
      </c>
      <c r="C165" s="145">
        <v>2264240745</v>
      </c>
      <c r="D165" s="145">
        <v>2343787218</v>
      </c>
      <c r="E165" s="145">
        <v>106125644.89999999</v>
      </c>
      <c r="F165" s="145">
        <v>123824328.02000003</v>
      </c>
      <c r="G165" s="145">
        <v>133812077.13000001</v>
      </c>
      <c r="H165" s="145">
        <v>245553103.34000003</v>
      </c>
      <c r="I165" s="145">
        <v>140047161.98000002</v>
      </c>
      <c r="J165" s="145">
        <v>188852337.53000003</v>
      </c>
      <c r="K165" s="144">
        <v>222376878.27000007</v>
      </c>
      <c r="L165" s="144">
        <v>249029901.47000003</v>
      </c>
      <c r="M165" s="144">
        <v>138894547.82000002</v>
      </c>
      <c r="N165" s="144">
        <v>249363813.28</v>
      </c>
      <c r="O165" s="144">
        <v>231881395.78</v>
      </c>
      <c r="P165" s="144">
        <v>310335457.74000001</v>
      </c>
      <c r="Q165" s="144">
        <f t="shared" si="28"/>
        <v>2340096647.2600002</v>
      </c>
      <c r="R165" s="70"/>
      <c r="S165" s="70"/>
    </row>
    <row r="166" spans="2:19" x14ac:dyDescent="0.25">
      <c r="B166" s="158" t="s">
        <v>323</v>
      </c>
      <c r="C166" s="145">
        <v>152886760</v>
      </c>
      <c r="D166" s="145">
        <v>152544137</v>
      </c>
      <c r="E166" s="145">
        <v>8482556.0899999999</v>
      </c>
      <c r="F166" s="145">
        <v>9994091.5099999998</v>
      </c>
      <c r="G166" s="145">
        <v>16272133.239999998</v>
      </c>
      <c r="H166" s="145">
        <v>9311779.3499999978</v>
      </c>
      <c r="I166" s="145">
        <v>10470288.99</v>
      </c>
      <c r="J166" s="145">
        <v>12137660.209999999</v>
      </c>
      <c r="K166" s="144">
        <v>11776703.169999998</v>
      </c>
      <c r="L166" s="144">
        <v>9302788.5800000001</v>
      </c>
      <c r="M166" s="144">
        <v>17304849.610000003</v>
      </c>
      <c r="N166" s="144">
        <v>11424314.299999999</v>
      </c>
      <c r="O166" s="144">
        <v>16717571.169999998</v>
      </c>
      <c r="P166" s="144">
        <v>18388338.430000003</v>
      </c>
      <c r="Q166" s="144">
        <f t="shared" si="28"/>
        <v>151583074.65000001</v>
      </c>
      <c r="R166" s="70"/>
      <c r="S166" s="70"/>
    </row>
    <row r="167" spans="2:19" x14ac:dyDescent="0.25">
      <c r="B167" s="158" t="s">
        <v>324</v>
      </c>
      <c r="C167" s="145">
        <v>195688996</v>
      </c>
      <c r="D167" s="145">
        <v>181744180.52000001</v>
      </c>
      <c r="E167" s="145">
        <v>10981119.879999999</v>
      </c>
      <c r="F167" s="145">
        <v>13309194.900000002</v>
      </c>
      <c r="G167" s="145">
        <v>13632308.690000001</v>
      </c>
      <c r="H167" s="145">
        <v>12734866.560000001</v>
      </c>
      <c r="I167" s="145">
        <v>14256716.1</v>
      </c>
      <c r="J167" s="145">
        <v>17254005.239999998</v>
      </c>
      <c r="K167" s="144">
        <v>13872883.729999999</v>
      </c>
      <c r="L167" s="144">
        <v>12813424.850000001</v>
      </c>
      <c r="M167" s="144">
        <v>13864815.76</v>
      </c>
      <c r="N167" s="144">
        <v>14029499.74</v>
      </c>
      <c r="O167" s="144">
        <v>15617644.489999996</v>
      </c>
      <c r="P167" s="144">
        <v>24424967.990000002</v>
      </c>
      <c r="Q167" s="144">
        <f t="shared" si="28"/>
        <v>176791447.93000004</v>
      </c>
      <c r="R167" s="70"/>
      <c r="S167" s="70"/>
    </row>
    <row r="168" spans="2:19" x14ac:dyDescent="0.25">
      <c r="B168" s="158" t="s">
        <v>325</v>
      </c>
      <c r="C168" s="145">
        <v>55864887</v>
      </c>
      <c r="D168" s="145">
        <v>68431985.480000004</v>
      </c>
      <c r="E168" s="145">
        <v>2184529.0300000003</v>
      </c>
      <c r="F168" s="145">
        <v>2582135.89</v>
      </c>
      <c r="G168" s="145">
        <v>3927456.29</v>
      </c>
      <c r="H168" s="145">
        <v>2323731.0499999998</v>
      </c>
      <c r="I168" s="145">
        <v>3584979.13</v>
      </c>
      <c r="J168" s="145">
        <v>4583098.57</v>
      </c>
      <c r="K168" s="144">
        <v>3443412.52</v>
      </c>
      <c r="L168" s="144">
        <v>9865480.3300000001</v>
      </c>
      <c r="M168" s="144">
        <v>5153814.0199999996</v>
      </c>
      <c r="N168" s="144">
        <v>4526502.63</v>
      </c>
      <c r="O168" s="144">
        <v>8287707.0999999996</v>
      </c>
      <c r="P168" s="144">
        <v>16973596.260000002</v>
      </c>
      <c r="Q168" s="144">
        <f t="shared" si="28"/>
        <v>67436442.820000008</v>
      </c>
      <c r="R168" s="70"/>
      <c r="S168" s="70"/>
    </row>
    <row r="169" spans="2:19" s="40" customFormat="1" ht="15" customHeight="1" x14ac:dyDescent="0.25">
      <c r="B169" s="40" t="s">
        <v>326</v>
      </c>
      <c r="C169" s="146">
        <v>6771009965</v>
      </c>
      <c r="D169" s="146">
        <v>44947723331.619987</v>
      </c>
      <c r="E169" s="143">
        <f>E170</f>
        <v>333503430.13999993</v>
      </c>
      <c r="F169" s="143">
        <f t="shared" ref="F169:P169" si="39">F170</f>
        <v>539391197.04000008</v>
      </c>
      <c r="G169" s="143">
        <f t="shared" si="39"/>
        <v>623374635.99000001</v>
      </c>
      <c r="H169" s="143">
        <f t="shared" si="39"/>
        <v>630901135</v>
      </c>
      <c r="I169" s="143">
        <f t="shared" si="39"/>
        <v>889630503.13</v>
      </c>
      <c r="J169" s="143">
        <f t="shared" si="39"/>
        <v>622961985.89999998</v>
      </c>
      <c r="K169" s="143">
        <f t="shared" si="39"/>
        <v>587215056.54999995</v>
      </c>
      <c r="L169" s="143">
        <f t="shared" si="39"/>
        <v>404545398.69000006</v>
      </c>
      <c r="M169" s="143">
        <f t="shared" si="39"/>
        <v>445940828.85000008</v>
      </c>
      <c r="N169" s="143">
        <f t="shared" si="39"/>
        <v>2394870405.21</v>
      </c>
      <c r="O169" s="143">
        <f t="shared" si="39"/>
        <v>35548738329.360016</v>
      </c>
      <c r="P169" s="143">
        <f t="shared" si="39"/>
        <v>1646184472.9400001</v>
      </c>
      <c r="Q169" s="143">
        <f t="shared" si="28"/>
        <v>44667257378.800018</v>
      </c>
      <c r="R169" s="70"/>
      <c r="S169" s="70"/>
    </row>
    <row r="170" spans="2:19" s="40" customFormat="1" ht="15" customHeight="1" x14ac:dyDescent="0.25">
      <c r="B170" s="159" t="s">
        <v>327</v>
      </c>
      <c r="C170" s="146">
        <v>6771009965</v>
      </c>
      <c r="D170" s="146">
        <v>44947723331.619987</v>
      </c>
      <c r="E170" s="146">
        <f>SUM(E171:E175)</f>
        <v>333503430.13999993</v>
      </c>
      <c r="F170" s="146">
        <f t="shared" ref="F170:P170" si="40">SUM(F171:F175)</f>
        <v>539391197.04000008</v>
      </c>
      <c r="G170" s="146">
        <f t="shared" si="40"/>
        <v>623374635.99000001</v>
      </c>
      <c r="H170" s="146">
        <f t="shared" si="40"/>
        <v>630901135</v>
      </c>
      <c r="I170" s="146">
        <f t="shared" si="40"/>
        <v>889630503.13</v>
      </c>
      <c r="J170" s="146">
        <f t="shared" si="40"/>
        <v>622961985.89999998</v>
      </c>
      <c r="K170" s="146">
        <f t="shared" si="40"/>
        <v>587215056.54999995</v>
      </c>
      <c r="L170" s="146">
        <f t="shared" si="40"/>
        <v>404545398.69000006</v>
      </c>
      <c r="M170" s="146">
        <f t="shared" si="40"/>
        <v>445940828.85000008</v>
      </c>
      <c r="N170" s="146">
        <f t="shared" si="40"/>
        <v>2394870405.21</v>
      </c>
      <c r="O170" s="146">
        <f t="shared" si="40"/>
        <v>35548738329.360016</v>
      </c>
      <c r="P170" s="146">
        <f t="shared" si="40"/>
        <v>1646184472.9400001</v>
      </c>
      <c r="Q170" s="143">
        <f t="shared" si="28"/>
        <v>44667257378.800018</v>
      </c>
      <c r="R170" s="70"/>
      <c r="S170" s="70"/>
    </row>
    <row r="171" spans="2:19" x14ac:dyDescent="0.25">
      <c r="B171" s="158" t="s">
        <v>328</v>
      </c>
      <c r="C171" s="145">
        <v>6306319011</v>
      </c>
      <c r="D171" s="145">
        <v>44403410516.979988</v>
      </c>
      <c r="E171" s="145">
        <v>310360541.89999998</v>
      </c>
      <c r="F171" s="145">
        <v>509680009.11000007</v>
      </c>
      <c r="G171" s="145">
        <v>586839503.93999994</v>
      </c>
      <c r="H171" s="145">
        <v>595678706.68000007</v>
      </c>
      <c r="I171" s="145">
        <v>843617859.60000002</v>
      </c>
      <c r="J171" s="145">
        <v>582150040.5</v>
      </c>
      <c r="K171" s="144">
        <v>553659169.35000002</v>
      </c>
      <c r="L171" s="144">
        <v>361743565.96000004</v>
      </c>
      <c r="M171" s="144">
        <v>409970643.53000003</v>
      </c>
      <c r="N171" s="144">
        <v>2352121314.4400005</v>
      </c>
      <c r="O171" s="144">
        <v>35485015925.840012</v>
      </c>
      <c r="P171" s="144">
        <v>1546323150.8800001</v>
      </c>
      <c r="Q171" s="144">
        <f t="shared" si="28"/>
        <v>44137160431.730011</v>
      </c>
      <c r="R171" s="70"/>
      <c r="S171" s="70"/>
    </row>
    <row r="172" spans="2:19" x14ac:dyDescent="0.25">
      <c r="B172" s="158" t="s">
        <v>329</v>
      </c>
      <c r="C172" s="145">
        <v>190938467</v>
      </c>
      <c r="D172" s="145">
        <v>275708652.38999999</v>
      </c>
      <c r="E172" s="145">
        <v>8487967.3900000006</v>
      </c>
      <c r="F172" s="145">
        <v>14291777.780000001</v>
      </c>
      <c r="G172" s="145">
        <v>17351906.109999999</v>
      </c>
      <c r="H172" s="145">
        <v>10925943.390000001</v>
      </c>
      <c r="I172" s="145">
        <v>29448831.249999993</v>
      </c>
      <c r="J172" s="145">
        <v>20819148.720000003</v>
      </c>
      <c r="K172" s="144">
        <v>15742220.199999999</v>
      </c>
      <c r="L172" s="144">
        <v>23941061.360000003</v>
      </c>
      <c r="M172" s="144">
        <v>18414422.18</v>
      </c>
      <c r="N172" s="144">
        <v>21281059.600000005</v>
      </c>
      <c r="O172" s="144">
        <v>21532338.960000001</v>
      </c>
      <c r="P172" s="144">
        <v>71498843.859999999</v>
      </c>
      <c r="Q172" s="144">
        <f t="shared" si="28"/>
        <v>273735520.80000001</v>
      </c>
      <c r="R172" s="70"/>
      <c r="S172" s="70"/>
    </row>
    <row r="173" spans="2:19" x14ac:dyDescent="0.25">
      <c r="B173" s="158" t="s">
        <v>330</v>
      </c>
      <c r="C173" s="145">
        <v>141264040</v>
      </c>
      <c r="D173" s="145">
        <v>130750830.59999999</v>
      </c>
      <c r="E173" s="145">
        <v>7432620.3700000001</v>
      </c>
      <c r="F173" s="145">
        <v>7447764.2599999998</v>
      </c>
      <c r="G173" s="145">
        <v>10806292.439999999</v>
      </c>
      <c r="H173" s="145">
        <v>12401748.430000002</v>
      </c>
      <c r="I173" s="145">
        <v>8342047.3799999999</v>
      </c>
      <c r="J173" s="145">
        <v>9294817.4299999978</v>
      </c>
      <c r="K173" s="144">
        <v>8683894.3099999987</v>
      </c>
      <c r="L173" s="144">
        <v>8696072.7799999993</v>
      </c>
      <c r="M173" s="144">
        <v>8800190.3599999994</v>
      </c>
      <c r="N173" s="144">
        <v>8768509.9899999984</v>
      </c>
      <c r="O173" s="144">
        <v>21807654.920000002</v>
      </c>
      <c r="P173" s="144">
        <v>11220333.520000001</v>
      </c>
      <c r="Q173" s="144">
        <f t="shared" si="28"/>
        <v>123701946.19</v>
      </c>
      <c r="R173" s="70"/>
      <c r="S173" s="70"/>
    </row>
    <row r="174" spans="2:19" x14ac:dyDescent="0.25">
      <c r="B174" s="158" t="s">
        <v>331</v>
      </c>
      <c r="C174" s="145">
        <v>54094771</v>
      </c>
      <c r="D174" s="145">
        <v>52583743.399999991</v>
      </c>
      <c r="E174" s="145">
        <v>2519870.59</v>
      </c>
      <c r="F174" s="145">
        <v>3314684.6399999997</v>
      </c>
      <c r="G174" s="145">
        <v>3461925.3699999996</v>
      </c>
      <c r="H174" s="145">
        <v>6672269.6499999994</v>
      </c>
      <c r="I174" s="145">
        <v>3585600.59</v>
      </c>
      <c r="J174" s="145">
        <v>4977915.4800000004</v>
      </c>
      <c r="K174" s="144">
        <v>3358016.03</v>
      </c>
      <c r="L174" s="144">
        <v>4087032.4800000004</v>
      </c>
      <c r="M174" s="144">
        <v>3638593.100000001</v>
      </c>
      <c r="N174" s="144">
        <v>3668811.22</v>
      </c>
      <c r="O174" s="144">
        <v>4014242.41</v>
      </c>
      <c r="P174" s="144">
        <v>7997405.3800000008</v>
      </c>
      <c r="Q174" s="144">
        <f t="shared" si="28"/>
        <v>51296366.940000005</v>
      </c>
      <c r="R174" s="70"/>
      <c r="S174" s="70"/>
    </row>
    <row r="175" spans="2:19" x14ac:dyDescent="0.25">
      <c r="B175" s="158" t="s">
        <v>332</v>
      </c>
      <c r="C175" s="145">
        <v>78393676</v>
      </c>
      <c r="D175" s="145">
        <v>85269588.249999985</v>
      </c>
      <c r="E175" s="145">
        <v>4702429.8899999997</v>
      </c>
      <c r="F175" s="145">
        <v>4656961.25</v>
      </c>
      <c r="G175" s="145">
        <v>4915008.1300000008</v>
      </c>
      <c r="H175" s="145">
        <v>5222466.8499999996</v>
      </c>
      <c r="I175" s="145">
        <v>4636164.3100000005</v>
      </c>
      <c r="J175" s="145">
        <v>5720063.7699999996</v>
      </c>
      <c r="K175" s="144">
        <v>5771756.6600000001</v>
      </c>
      <c r="L175" s="144">
        <v>6077666.1100000003</v>
      </c>
      <c r="M175" s="144">
        <v>5116979.6800000006</v>
      </c>
      <c r="N175" s="144">
        <v>9030709.959999999</v>
      </c>
      <c r="O175" s="144">
        <v>16368167.230000004</v>
      </c>
      <c r="P175" s="144">
        <v>9144739.2999999989</v>
      </c>
      <c r="Q175" s="144">
        <f t="shared" si="28"/>
        <v>81363113.140000001</v>
      </c>
      <c r="R175" s="70"/>
      <c r="S175" s="70"/>
    </row>
    <row r="176" spans="2:19" s="40" customFormat="1" ht="15" customHeight="1" x14ac:dyDescent="0.25">
      <c r="B176" s="40" t="s">
        <v>87</v>
      </c>
      <c r="C176" s="146">
        <v>6472352809</v>
      </c>
      <c r="D176" s="146">
        <v>5001368169.9200001</v>
      </c>
      <c r="E176" s="143">
        <f>E177</f>
        <v>123702476.03999999</v>
      </c>
      <c r="F176" s="143">
        <f t="shared" ref="F176:P176" si="41">F177</f>
        <v>214576429.68000001</v>
      </c>
      <c r="G176" s="143">
        <f t="shared" si="41"/>
        <v>182482628.15000001</v>
      </c>
      <c r="H176" s="143">
        <f t="shared" si="41"/>
        <v>522338545.22999996</v>
      </c>
      <c r="I176" s="143">
        <f t="shared" si="41"/>
        <v>221166434.13</v>
      </c>
      <c r="J176" s="143">
        <f t="shared" si="41"/>
        <v>319349763.91999996</v>
      </c>
      <c r="K176" s="143">
        <f t="shared" si="41"/>
        <v>323923291.66000003</v>
      </c>
      <c r="L176" s="143">
        <f t="shared" si="41"/>
        <v>201669436.13</v>
      </c>
      <c r="M176" s="143">
        <f t="shared" si="41"/>
        <v>360618573.65999997</v>
      </c>
      <c r="N176" s="143">
        <f t="shared" si="41"/>
        <v>392074460.97000003</v>
      </c>
      <c r="O176" s="143">
        <f t="shared" si="41"/>
        <v>465957942.46999997</v>
      </c>
      <c r="P176" s="143">
        <f t="shared" si="41"/>
        <v>1460167983.6599998</v>
      </c>
      <c r="Q176" s="143">
        <f t="shared" si="28"/>
        <v>4788027965.6999989</v>
      </c>
      <c r="R176" s="70"/>
      <c r="S176" s="70"/>
    </row>
    <row r="177" spans="2:19" s="40" customFormat="1" ht="15" customHeight="1" x14ac:dyDescent="0.25">
      <c r="B177" s="159" t="s">
        <v>333</v>
      </c>
      <c r="C177" s="146">
        <v>6472352809</v>
      </c>
      <c r="D177" s="146">
        <v>5001368169.9200001</v>
      </c>
      <c r="E177" s="146">
        <f>SUM(E178:E179)</f>
        <v>123702476.03999999</v>
      </c>
      <c r="F177" s="146">
        <f t="shared" ref="F177:P177" si="42">SUM(F178:F179)</f>
        <v>214576429.68000001</v>
      </c>
      <c r="G177" s="146">
        <f t="shared" si="42"/>
        <v>182482628.15000001</v>
      </c>
      <c r="H177" s="146">
        <f t="shared" si="42"/>
        <v>522338545.22999996</v>
      </c>
      <c r="I177" s="146">
        <f t="shared" si="42"/>
        <v>221166434.13</v>
      </c>
      <c r="J177" s="146">
        <f t="shared" si="42"/>
        <v>319349763.91999996</v>
      </c>
      <c r="K177" s="146">
        <f t="shared" si="42"/>
        <v>323923291.66000003</v>
      </c>
      <c r="L177" s="146">
        <f t="shared" si="42"/>
        <v>201669436.13</v>
      </c>
      <c r="M177" s="146">
        <f t="shared" si="42"/>
        <v>360618573.65999997</v>
      </c>
      <c r="N177" s="146">
        <f t="shared" si="42"/>
        <v>392074460.97000003</v>
      </c>
      <c r="O177" s="146">
        <f t="shared" si="42"/>
        <v>465957942.46999997</v>
      </c>
      <c r="P177" s="146">
        <f t="shared" si="42"/>
        <v>1460167983.6599998</v>
      </c>
      <c r="Q177" s="143">
        <f t="shared" si="28"/>
        <v>4788027965.6999989</v>
      </c>
      <c r="R177" s="70"/>
      <c r="S177" s="70"/>
    </row>
    <row r="178" spans="2:19" x14ac:dyDescent="0.25">
      <c r="B178" s="158" t="s">
        <v>334</v>
      </c>
      <c r="C178" s="145">
        <v>4478884603</v>
      </c>
      <c r="D178" s="145">
        <v>3252947126.2600002</v>
      </c>
      <c r="E178" s="145">
        <v>92578426.529999986</v>
      </c>
      <c r="F178" s="145">
        <v>166812271.07999998</v>
      </c>
      <c r="G178" s="145">
        <v>156415073.78</v>
      </c>
      <c r="H178" s="145">
        <v>211480321.88999993</v>
      </c>
      <c r="I178" s="145">
        <v>167795981.56999999</v>
      </c>
      <c r="J178" s="145">
        <v>231037487.03</v>
      </c>
      <c r="K178" s="144">
        <v>166326355.73000002</v>
      </c>
      <c r="L178" s="144">
        <v>154347892.24000001</v>
      </c>
      <c r="M178" s="144">
        <v>221850002.66</v>
      </c>
      <c r="N178" s="144">
        <v>174431587.61000001</v>
      </c>
      <c r="O178" s="144">
        <v>327527957.64999998</v>
      </c>
      <c r="P178" s="144">
        <v>1013600293.1899998</v>
      </c>
      <c r="Q178" s="144">
        <f t="shared" si="28"/>
        <v>3084203650.96</v>
      </c>
      <c r="R178" s="70"/>
      <c r="S178" s="70"/>
    </row>
    <row r="179" spans="2:19" x14ac:dyDescent="0.25">
      <c r="B179" s="158" t="s">
        <v>335</v>
      </c>
      <c r="C179" s="145">
        <v>1993468206</v>
      </c>
      <c r="D179" s="145">
        <v>1748421043.6600001</v>
      </c>
      <c r="E179" s="145">
        <v>31124049.510000002</v>
      </c>
      <c r="F179" s="145">
        <v>47764158.600000009</v>
      </c>
      <c r="G179" s="145">
        <v>26067554.369999994</v>
      </c>
      <c r="H179" s="145">
        <v>310858223.34000003</v>
      </c>
      <c r="I179" s="145">
        <v>53370452.560000002</v>
      </c>
      <c r="J179" s="145">
        <v>88312276.889999986</v>
      </c>
      <c r="K179" s="144">
        <v>157596935.93000001</v>
      </c>
      <c r="L179" s="144">
        <v>47321543.890000001</v>
      </c>
      <c r="M179" s="144">
        <v>138768571</v>
      </c>
      <c r="N179" s="144">
        <v>217642873.36000001</v>
      </c>
      <c r="O179" s="144">
        <v>138429984.81999999</v>
      </c>
      <c r="P179" s="144">
        <v>446567690.47000003</v>
      </c>
      <c r="Q179" s="144">
        <f t="shared" si="28"/>
        <v>1703824314.74</v>
      </c>
      <c r="R179" s="70"/>
      <c r="S179" s="70"/>
    </row>
    <row r="180" spans="2:19" s="40" customFormat="1" ht="15" customHeight="1" x14ac:dyDescent="0.25">
      <c r="B180" s="40" t="s">
        <v>336</v>
      </c>
      <c r="C180" s="146">
        <v>8399310777</v>
      </c>
      <c r="D180" s="146">
        <v>9639062920</v>
      </c>
      <c r="E180" s="143">
        <f>E181</f>
        <v>677577575.63</v>
      </c>
      <c r="F180" s="143">
        <f t="shared" ref="F180:P180" si="43">F181</f>
        <v>671622493.47000003</v>
      </c>
      <c r="G180" s="143">
        <f t="shared" si="43"/>
        <v>1022900695.9200001</v>
      </c>
      <c r="H180" s="143">
        <f t="shared" si="43"/>
        <v>653967948.29999995</v>
      </c>
      <c r="I180" s="143">
        <f t="shared" si="43"/>
        <v>653533061.25000024</v>
      </c>
      <c r="J180" s="143">
        <f t="shared" si="43"/>
        <v>650971421.83000004</v>
      </c>
      <c r="K180" s="143">
        <f t="shared" si="43"/>
        <v>654869082.65999997</v>
      </c>
      <c r="L180" s="143">
        <f t="shared" si="43"/>
        <v>702439195.43999982</v>
      </c>
      <c r="M180" s="143">
        <f t="shared" si="43"/>
        <v>661285820.13999999</v>
      </c>
      <c r="N180" s="143">
        <f t="shared" si="43"/>
        <v>656785447.76999998</v>
      </c>
      <c r="O180" s="143">
        <f t="shared" si="43"/>
        <v>700479322.66000009</v>
      </c>
      <c r="P180" s="143">
        <f t="shared" si="43"/>
        <v>1914586238.4400008</v>
      </c>
      <c r="Q180" s="143">
        <f t="shared" si="28"/>
        <v>9621018303.5100002</v>
      </c>
      <c r="R180" s="70"/>
      <c r="S180" s="70"/>
    </row>
    <row r="181" spans="2:19" s="40" customFormat="1" ht="15" customHeight="1" x14ac:dyDescent="0.25">
      <c r="B181" s="159" t="s">
        <v>337</v>
      </c>
      <c r="C181" s="146">
        <v>8399310777</v>
      </c>
      <c r="D181" s="146">
        <v>9639062920</v>
      </c>
      <c r="E181" s="146">
        <f>SUM(E182)</f>
        <v>677577575.63</v>
      </c>
      <c r="F181" s="146">
        <f t="shared" ref="F181:P181" si="44">SUM(F182)</f>
        <v>671622493.47000003</v>
      </c>
      <c r="G181" s="146">
        <f t="shared" si="44"/>
        <v>1022900695.9200001</v>
      </c>
      <c r="H181" s="146">
        <f t="shared" si="44"/>
        <v>653967948.29999995</v>
      </c>
      <c r="I181" s="146">
        <f t="shared" si="44"/>
        <v>653533061.25000024</v>
      </c>
      <c r="J181" s="146">
        <f t="shared" si="44"/>
        <v>650971421.83000004</v>
      </c>
      <c r="K181" s="146">
        <f t="shared" si="44"/>
        <v>654869082.65999997</v>
      </c>
      <c r="L181" s="146">
        <f t="shared" si="44"/>
        <v>702439195.43999982</v>
      </c>
      <c r="M181" s="146">
        <f t="shared" si="44"/>
        <v>661285820.13999999</v>
      </c>
      <c r="N181" s="146">
        <f t="shared" si="44"/>
        <v>656785447.76999998</v>
      </c>
      <c r="O181" s="146">
        <f t="shared" si="44"/>
        <v>700479322.66000009</v>
      </c>
      <c r="P181" s="146">
        <f t="shared" si="44"/>
        <v>1914586238.4400008</v>
      </c>
      <c r="Q181" s="143">
        <f t="shared" si="28"/>
        <v>9621018303.5100002</v>
      </c>
      <c r="R181" s="70"/>
      <c r="S181" s="70"/>
    </row>
    <row r="182" spans="2:19" x14ac:dyDescent="0.25">
      <c r="B182" s="158" t="s">
        <v>338</v>
      </c>
      <c r="C182" s="145">
        <v>8399310777</v>
      </c>
      <c r="D182" s="145">
        <v>9639062920</v>
      </c>
      <c r="E182" s="145">
        <v>677577575.63</v>
      </c>
      <c r="F182" s="145">
        <v>671622493.47000003</v>
      </c>
      <c r="G182" s="145">
        <v>1022900695.9200001</v>
      </c>
      <c r="H182" s="145">
        <v>653967948.29999995</v>
      </c>
      <c r="I182" s="145">
        <v>653533061.25000024</v>
      </c>
      <c r="J182" s="145">
        <v>650971421.83000004</v>
      </c>
      <c r="K182" s="144">
        <v>654869082.65999997</v>
      </c>
      <c r="L182" s="144">
        <v>702439195.43999982</v>
      </c>
      <c r="M182" s="144">
        <v>661285820.13999999</v>
      </c>
      <c r="N182" s="144">
        <v>656785447.76999998</v>
      </c>
      <c r="O182" s="144">
        <v>700479322.66000009</v>
      </c>
      <c r="P182" s="144">
        <v>1914586238.4400008</v>
      </c>
      <c r="Q182" s="144">
        <f t="shared" si="28"/>
        <v>9621018303.5100002</v>
      </c>
      <c r="R182" s="70"/>
      <c r="S182" s="70"/>
    </row>
    <row r="183" spans="2:19" s="40" customFormat="1" ht="15" customHeight="1" x14ac:dyDescent="0.25">
      <c r="B183" s="40" t="s">
        <v>88</v>
      </c>
      <c r="C183" s="146">
        <v>1206917122</v>
      </c>
      <c r="D183" s="146">
        <v>1331881340.3499999</v>
      </c>
      <c r="E183" s="143">
        <f>E184</f>
        <v>68138998.879999995</v>
      </c>
      <c r="F183" s="143">
        <f t="shared" ref="F183:P183" si="45">F184</f>
        <v>68141596.419999987</v>
      </c>
      <c r="G183" s="143">
        <f t="shared" si="45"/>
        <v>86237893.609999985</v>
      </c>
      <c r="H183" s="143">
        <f t="shared" si="45"/>
        <v>111322751.59999996</v>
      </c>
      <c r="I183" s="143">
        <f t="shared" si="45"/>
        <v>81487180.390000001</v>
      </c>
      <c r="J183" s="143">
        <f t="shared" si="45"/>
        <v>103423075.16000001</v>
      </c>
      <c r="K183" s="143">
        <f t="shared" si="45"/>
        <v>91967239.500000015</v>
      </c>
      <c r="L183" s="143">
        <f t="shared" si="45"/>
        <v>86134928.620000005</v>
      </c>
      <c r="M183" s="143">
        <f t="shared" si="45"/>
        <v>99230839.229999989</v>
      </c>
      <c r="N183" s="143">
        <f t="shared" si="45"/>
        <v>88607310.109999985</v>
      </c>
      <c r="O183" s="143">
        <f t="shared" si="45"/>
        <v>171138551.82999998</v>
      </c>
      <c r="P183" s="143">
        <f t="shared" si="45"/>
        <v>138513293.72999999</v>
      </c>
      <c r="Q183" s="143">
        <f t="shared" si="28"/>
        <v>1194343659.0799999</v>
      </c>
      <c r="R183" s="70"/>
      <c r="S183" s="70"/>
    </row>
    <row r="184" spans="2:19" s="40" customFormat="1" ht="15" customHeight="1" x14ac:dyDescent="0.25">
      <c r="B184" s="159" t="s">
        <v>339</v>
      </c>
      <c r="C184" s="146">
        <v>1206917122</v>
      </c>
      <c r="D184" s="146">
        <v>1331881340.3499999</v>
      </c>
      <c r="E184" s="146">
        <f>SUM(E185)</f>
        <v>68138998.879999995</v>
      </c>
      <c r="F184" s="146">
        <f t="shared" ref="F184:P184" si="46">SUM(F185)</f>
        <v>68141596.419999987</v>
      </c>
      <c r="G184" s="146">
        <f t="shared" si="46"/>
        <v>86237893.609999985</v>
      </c>
      <c r="H184" s="146">
        <f t="shared" si="46"/>
        <v>111322751.59999996</v>
      </c>
      <c r="I184" s="146">
        <f t="shared" si="46"/>
        <v>81487180.390000001</v>
      </c>
      <c r="J184" s="146">
        <f t="shared" si="46"/>
        <v>103423075.16000001</v>
      </c>
      <c r="K184" s="143">
        <f t="shared" si="46"/>
        <v>91967239.500000015</v>
      </c>
      <c r="L184" s="143">
        <f t="shared" si="46"/>
        <v>86134928.620000005</v>
      </c>
      <c r="M184" s="143">
        <f t="shared" si="46"/>
        <v>99230839.229999989</v>
      </c>
      <c r="N184" s="143">
        <f t="shared" si="46"/>
        <v>88607310.109999985</v>
      </c>
      <c r="O184" s="143">
        <f t="shared" si="46"/>
        <v>171138551.82999998</v>
      </c>
      <c r="P184" s="143">
        <f t="shared" si="46"/>
        <v>138513293.72999999</v>
      </c>
      <c r="Q184" s="143">
        <f t="shared" si="28"/>
        <v>1194343659.0799999</v>
      </c>
      <c r="R184" s="70"/>
      <c r="S184" s="70"/>
    </row>
    <row r="185" spans="2:19" x14ac:dyDescent="0.25">
      <c r="B185" s="158" t="s">
        <v>340</v>
      </c>
      <c r="C185" s="145">
        <v>1206917122</v>
      </c>
      <c r="D185" s="145">
        <v>1331881340.3499999</v>
      </c>
      <c r="E185" s="145">
        <v>68138998.879999995</v>
      </c>
      <c r="F185" s="145">
        <v>68141596.419999987</v>
      </c>
      <c r="G185" s="145">
        <v>86237893.609999985</v>
      </c>
      <c r="H185" s="145">
        <v>111322751.59999996</v>
      </c>
      <c r="I185" s="145">
        <v>81487180.390000001</v>
      </c>
      <c r="J185" s="145">
        <v>103423075.16000001</v>
      </c>
      <c r="K185" s="144">
        <v>91967239.500000015</v>
      </c>
      <c r="L185" s="144">
        <v>86134928.620000005</v>
      </c>
      <c r="M185" s="144">
        <v>99230839.229999989</v>
      </c>
      <c r="N185" s="144">
        <v>88607310.109999985</v>
      </c>
      <c r="O185" s="144">
        <v>171138551.82999998</v>
      </c>
      <c r="P185" s="144">
        <v>138513293.72999999</v>
      </c>
      <c r="Q185" s="144">
        <f t="shared" si="28"/>
        <v>1194343659.0799999</v>
      </c>
      <c r="R185" s="70"/>
      <c r="S185" s="70"/>
    </row>
    <row r="186" spans="2:19" s="40" customFormat="1" ht="15" customHeight="1" x14ac:dyDescent="0.25">
      <c r="B186" s="40" t="s">
        <v>89</v>
      </c>
      <c r="C186" s="146">
        <v>3017699205</v>
      </c>
      <c r="D186" s="146">
        <v>3521477007.6500001</v>
      </c>
      <c r="E186" s="143">
        <f>E187</f>
        <v>147778188.30000001</v>
      </c>
      <c r="F186" s="143">
        <f t="shared" ref="F186:P186" si="47">F187</f>
        <v>193226159.91</v>
      </c>
      <c r="G186" s="143">
        <f t="shared" si="47"/>
        <v>225072321.22</v>
      </c>
      <c r="H186" s="143">
        <f t="shared" si="47"/>
        <v>197365589.28000003</v>
      </c>
      <c r="I186" s="143">
        <f t="shared" si="47"/>
        <v>198328615.46999997</v>
      </c>
      <c r="J186" s="143">
        <f t="shared" si="47"/>
        <v>290646212.54000002</v>
      </c>
      <c r="K186" s="143">
        <f t="shared" si="47"/>
        <v>289998271.58999991</v>
      </c>
      <c r="L186" s="143">
        <f t="shared" si="47"/>
        <v>247360202.81</v>
      </c>
      <c r="M186" s="143">
        <f t="shared" si="47"/>
        <v>209769898.92000002</v>
      </c>
      <c r="N186" s="143">
        <f t="shared" si="47"/>
        <v>297670902.24999994</v>
      </c>
      <c r="O186" s="143">
        <f t="shared" si="47"/>
        <v>478926597.75</v>
      </c>
      <c r="P186" s="143">
        <f t="shared" si="47"/>
        <v>726638264.63999999</v>
      </c>
      <c r="Q186" s="143">
        <f t="shared" si="28"/>
        <v>3502781224.6799998</v>
      </c>
      <c r="R186" s="70"/>
      <c r="S186" s="70"/>
    </row>
    <row r="187" spans="2:19" s="40" customFormat="1" ht="15" customHeight="1" x14ac:dyDescent="0.25">
      <c r="B187" s="159" t="s">
        <v>341</v>
      </c>
      <c r="C187" s="146">
        <v>3017699205</v>
      </c>
      <c r="D187" s="146">
        <v>3521477007.6500001</v>
      </c>
      <c r="E187" s="146">
        <f>SUM(E188:E191)</f>
        <v>147778188.30000001</v>
      </c>
      <c r="F187" s="146">
        <f t="shared" ref="F187:P187" si="48">SUM(F188:F191)</f>
        <v>193226159.91</v>
      </c>
      <c r="G187" s="146">
        <f t="shared" si="48"/>
        <v>225072321.22</v>
      </c>
      <c r="H187" s="146">
        <f t="shared" si="48"/>
        <v>197365589.28000003</v>
      </c>
      <c r="I187" s="146">
        <f t="shared" si="48"/>
        <v>198328615.46999997</v>
      </c>
      <c r="J187" s="146">
        <f t="shared" si="48"/>
        <v>290646212.54000002</v>
      </c>
      <c r="K187" s="146">
        <f t="shared" si="48"/>
        <v>289998271.58999991</v>
      </c>
      <c r="L187" s="146">
        <f t="shared" si="48"/>
        <v>247360202.81</v>
      </c>
      <c r="M187" s="146">
        <f t="shared" si="48"/>
        <v>209769898.92000002</v>
      </c>
      <c r="N187" s="146">
        <f t="shared" si="48"/>
        <v>297670902.24999994</v>
      </c>
      <c r="O187" s="146">
        <f t="shared" si="48"/>
        <v>478926597.75</v>
      </c>
      <c r="P187" s="146">
        <f t="shared" si="48"/>
        <v>726638264.63999999</v>
      </c>
      <c r="Q187" s="143">
        <f t="shared" si="28"/>
        <v>3502781224.6799998</v>
      </c>
      <c r="R187" s="70"/>
      <c r="S187" s="70"/>
    </row>
    <row r="188" spans="2:19" x14ac:dyDescent="0.25">
      <c r="B188" s="158" t="s">
        <v>342</v>
      </c>
      <c r="C188" s="145">
        <v>2115775488</v>
      </c>
      <c r="D188" s="145">
        <v>2656043173.6500001</v>
      </c>
      <c r="E188" s="145">
        <v>99347377.020000011</v>
      </c>
      <c r="F188" s="145">
        <v>139818822.72999999</v>
      </c>
      <c r="G188" s="145">
        <v>168705501.17000002</v>
      </c>
      <c r="H188" s="145">
        <v>139330584.18000001</v>
      </c>
      <c r="I188" s="145">
        <v>142471496.97</v>
      </c>
      <c r="J188" s="145">
        <v>224686144.56</v>
      </c>
      <c r="K188" s="144">
        <v>231519158.94999996</v>
      </c>
      <c r="L188" s="144">
        <v>180187511.48999998</v>
      </c>
      <c r="M188" s="144">
        <v>149302985.68000001</v>
      </c>
      <c r="N188" s="144">
        <v>209177971.06999996</v>
      </c>
      <c r="O188" s="144">
        <v>369782164.30000001</v>
      </c>
      <c r="P188" s="144">
        <v>589261536.21999991</v>
      </c>
      <c r="Q188" s="144">
        <f t="shared" si="28"/>
        <v>2643591254.3400002</v>
      </c>
      <c r="R188" s="70"/>
      <c r="S188" s="70"/>
    </row>
    <row r="189" spans="2:19" x14ac:dyDescent="0.25">
      <c r="B189" s="158" t="s">
        <v>343</v>
      </c>
      <c r="C189" s="145">
        <v>100117122</v>
      </c>
      <c r="D189" s="145">
        <v>98087392.999999985</v>
      </c>
      <c r="E189" s="145">
        <v>5573680.8300000001</v>
      </c>
      <c r="F189" s="145">
        <v>5573680.8300000001</v>
      </c>
      <c r="G189" s="145">
        <v>8043430.6399999997</v>
      </c>
      <c r="H189" s="145">
        <v>6156711.21</v>
      </c>
      <c r="I189" s="145">
        <v>8025660.7300000004</v>
      </c>
      <c r="J189" s="145">
        <v>7501748.6500000004</v>
      </c>
      <c r="K189" s="144">
        <v>5449179.8499999996</v>
      </c>
      <c r="L189" s="144">
        <v>5401554.6900000013</v>
      </c>
      <c r="M189" s="144">
        <v>6498530.2100000009</v>
      </c>
      <c r="N189" s="144">
        <v>8581348.0599999987</v>
      </c>
      <c r="O189" s="144">
        <v>13144399.170000002</v>
      </c>
      <c r="P189" s="144">
        <v>15394491.98</v>
      </c>
      <c r="Q189" s="144">
        <f t="shared" si="28"/>
        <v>95344416.850000009</v>
      </c>
      <c r="R189" s="70"/>
      <c r="S189" s="70"/>
    </row>
    <row r="190" spans="2:19" x14ac:dyDescent="0.25">
      <c r="B190" s="158" t="s">
        <v>344</v>
      </c>
      <c r="C190" s="145">
        <v>148779208</v>
      </c>
      <c r="D190" s="145">
        <v>155184032</v>
      </c>
      <c r="E190" s="145">
        <v>8062411.1400000006</v>
      </c>
      <c r="F190" s="145">
        <v>11958946.189999999</v>
      </c>
      <c r="G190" s="145">
        <v>9459703.4800000004</v>
      </c>
      <c r="H190" s="145">
        <v>10974003.550000001</v>
      </c>
      <c r="I190" s="145">
        <v>8256631.0699999984</v>
      </c>
      <c r="J190" s="145">
        <v>16147676.91</v>
      </c>
      <c r="K190" s="144">
        <v>9401300.5999999996</v>
      </c>
      <c r="L190" s="144">
        <v>11675526.74</v>
      </c>
      <c r="M190" s="144">
        <v>10369100.9</v>
      </c>
      <c r="N190" s="144">
        <v>12383259.069999998</v>
      </c>
      <c r="O190" s="144">
        <v>18015949.259999998</v>
      </c>
      <c r="P190" s="144">
        <v>25407633</v>
      </c>
      <c r="Q190" s="144">
        <f t="shared" si="28"/>
        <v>152112141.91</v>
      </c>
      <c r="R190" s="70"/>
      <c r="S190" s="70"/>
    </row>
    <row r="191" spans="2:19" x14ac:dyDescent="0.25">
      <c r="B191" s="158" t="s">
        <v>345</v>
      </c>
      <c r="C191" s="145">
        <v>653027387</v>
      </c>
      <c r="D191" s="145">
        <v>612162409</v>
      </c>
      <c r="E191" s="145">
        <v>34794719.310000002</v>
      </c>
      <c r="F191" s="145">
        <v>35874710.159999996</v>
      </c>
      <c r="G191" s="145">
        <v>38863685.93</v>
      </c>
      <c r="H191" s="145">
        <v>40904290.340000004</v>
      </c>
      <c r="I191" s="145">
        <v>39574826.700000003</v>
      </c>
      <c r="J191" s="145">
        <v>42310642.420000002</v>
      </c>
      <c r="K191" s="144">
        <v>43628632.189999998</v>
      </c>
      <c r="L191" s="144">
        <v>50095609.890000015</v>
      </c>
      <c r="M191" s="144">
        <v>43599282.130000003</v>
      </c>
      <c r="N191" s="144">
        <v>67528324.049999997</v>
      </c>
      <c r="O191" s="144">
        <v>77984085.019999996</v>
      </c>
      <c r="P191" s="144">
        <v>96574603.440000027</v>
      </c>
      <c r="Q191" s="144">
        <f t="shared" si="28"/>
        <v>611733411.58000004</v>
      </c>
      <c r="R191" s="70"/>
      <c r="S191" s="70"/>
    </row>
    <row r="192" spans="2:19" s="40" customFormat="1" ht="15" customHeight="1" x14ac:dyDescent="0.25">
      <c r="B192" s="40" t="s">
        <v>90</v>
      </c>
      <c r="C192" s="146">
        <v>660646782</v>
      </c>
      <c r="D192" s="146">
        <v>673228507</v>
      </c>
      <c r="E192" s="143">
        <f>E193</f>
        <v>14598394.84</v>
      </c>
      <c r="F192" s="143">
        <f t="shared" ref="F192:P192" si="49">F193</f>
        <v>23825446.979999997</v>
      </c>
      <c r="G192" s="143">
        <f t="shared" si="49"/>
        <v>82449389.819999993</v>
      </c>
      <c r="H192" s="143">
        <f t="shared" si="49"/>
        <v>34844243.109999999</v>
      </c>
      <c r="I192" s="143">
        <f t="shared" si="49"/>
        <v>40230639.43</v>
      </c>
      <c r="J192" s="143">
        <f t="shared" si="49"/>
        <v>53751455.179999992</v>
      </c>
      <c r="K192" s="143">
        <f t="shared" si="49"/>
        <v>40971150.249999993</v>
      </c>
      <c r="L192" s="143">
        <f t="shared" si="49"/>
        <v>59514196.979999997</v>
      </c>
      <c r="M192" s="143">
        <f t="shared" si="49"/>
        <v>37963763.839999996</v>
      </c>
      <c r="N192" s="143">
        <f t="shared" si="49"/>
        <v>83212046.539999992</v>
      </c>
      <c r="O192" s="143">
        <f t="shared" si="49"/>
        <v>89145091.249999985</v>
      </c>
      <c r="P192" s="143">
        <f t="shared" si="49"/>
        <v>108945926.53999999</v>
      </c>
      <c r="Q192" s="143">
        <f t="shared" si="28"/>
        <v>669451744.75999999</v>
      </c>
      <c r="R192" s="70"/>
      <c r="S192" s="70"/>
    </row>
    <row r="193" spans="2:19" s="40" customFormat="1" ht="15" customHeight="1" x14ac:dyDescent="0.25">
      <c r="B193" s="159" t="s">
        <v>346</v>
      </c>
      <c r="C193" s="146">
        <v>660646782</v>
      </c>
      <c r="D193" s="146">
        <v>673228507</v>
      </c>
      <c r="E193" s="146">
        <f>SUM(E194)</f>
        <v>14598394.84</v>
      </c>
      <c r="F193" s="146">
        <f t="shared" ref="F193:P193" si="50">SUM(F194)</f>
        <v>23825446.979999997</v>
      </c>
      <c r="G193" s="146">
        <f t="shared" si="50"/>
        <v>82449389.819999993</v>
      </c>
      <c r="H193" s="146">
        <f t="shared" si="50"/>
        <v>34844243.109999999</v>
      </c>
      <c r="I193" s="146">
        <f t="shared" si="50"/>
        <v>40230639.43</v>
      </c>
      <c r="J193" s="146">
        <f t="shared" si="50"/>
        <v>53751455.179999992</v>
      </c>
      <c r="K193" s="143">
        <f t="shared" si="50"/>
        <v>40971150.249999993</v>
      </c>
      <c r="L193" s="143">
        <f t="shared" si="50"/>
        <v>59514196.979999997</v>
      </c>
      <c r="M193" s="143">
        <f t="shared" si="50"/>
        <v>37963763.839999996</v>
      </c>
      <c r="N193" s="143">
        <f t="shared" si="50"/>
        <v>83212046.539999992</v>
      </c>
      <c r="O193" s="143">
        <f t="shared" si="50"/>
        <v>89145091.249999985</v>
      </c>
      <c r="P193" s="143">
        <f t="shared" si="50"/>
        <v>108945926.53999999</v>
      </c>
      <c r="Q193" s="143">
        <f t="shared" si="28"/>
        <v>669451744.75999999</v>
      </c>
      <c r="R193" s="70"/>
      <c r="S193" s="70"/>
    </row>
    <row r="194" spans="2:19" x14ac:dyDescent="0.25">
      <c r="B194" s="158" t="s">
        <v>347</v>
      </c>
      <c r="C194" s="145">
        <v>660646782</v>
      </c>
      <c r="D194" s="145">
        <v>673228507</v>
      </c>
      <c r="E194" s="145">
        <v>14598394.84</v>
      </c>
      <c r="F194" s="145">
        <v>23825446.979999997</v>
      </c>
      <c r="G194" s="145">
        <v>82449389.819999993</v>
      </c>
      <c r="H194" s="145">
        <v>34844243.109999999</v>
      </c>
      <c r="I194" s="145">
        <v>40230639.43</v>
      </c>
      <c r="J194" s="145">
        <v>53751455.179999992</v>
      </c>
      <c r="K194" s="144">
        <v>40971150.249999993</v>
      </c>
      <c r="L194" s="144">
        <v>59514196.979999997</v>
      </c>
      <c r="M194" s="144">
        <v>37963763.839999996</v>
      </c>
      <c r="N194" s="144">
        <v>83212046.539999992</v>
      </c>
      <c r="O194" s="144">
        <v>89145091.249999985</v>
      </c>
      <c r="P194" s="144">
        <v>108945926.53999999</v>
      </c>
      <c r="Q194" s="144">
        <f t="shared" si="28"/>
        <v>669451744.75999999</v>
      </c>
      <c r="R194" s="70"/>
      <c r="S194" s="70"/>
    </row>
    <row r="195" spans="2:19" s="40" customFormat="1" ht="15" customHeight="1" x14ac:dyDescent="0.25">
      <c r="B195" s="40" t="s">
        <v>98</v>
      </c>
      <c r="C195" s="146">
        <v>12135451604</v>
      </c>
      <c r="D195" s="146">
        <v>17597743232.119999</v>
      </c>
      <c r="E195" s="143">
        <f>E196</f>
        <v>397572315.66999996</v>
      </c>
      <c r="F195" s="143">
        <f t="shared" ref="F195:P195" si="51">F196</f>
        <v>966608106.93000007</v>
      </c>
      <c r="G195" s="143">
        <f t="shared" si="51"/>
        <v>1099762306.1699998</v>
      </c>
      <c r="H195" s="143">
        <f t="shared" si="51"/>
        <v>974688510.15999973</v>
      </c>
      <c r="I195" s="143">
        <f t="shared" si="51"/>
        <v>1033653956.6699998</v>
      </c>
      <c r="J195" s="143">
        <f t="shared" si="51"/>
        <v>1121622578.8900001</v>
      </c>
      <c r="K195" s="143">
        <f t="shared" si="51"/>
        <v>767837068.01999986</v>
      </c>
      <c r="L195" s="143">
        <f t="shared" si="51"/>
        <v>1262312675.3499999</v>
      </c>
      <c r="M195" s="143">
        <f t="shared" si="51"/>
        <v>806910995</v>
      </c>
      <c r="N195" s="143">
        <f t="shared" si="51"/>
        <v>2718749850.1299996</v>
      </c>
      <c r="O195" s="143">
        <f t="shared" si="51"/>
        <v>1665692468.3599997</v>
      </c>
      <c r="P195" s="143">
        <f t="shared" si="51"/>
        <v>4508251251.8499994</v>
      </c>
      <c r="Q195" s="143">
        <f t="shared" si="28"/>
        <v>17323662083.199997</v>
      </c>
      <c r="R195" s="70"/>
      <c r="S195" s="70"/>
    </row>
    <row r="196" spans="2:19" s="40" customFormat="1" ht="15" customHeight="1" x14ac:dyDescent="0.25">
      <c r="B196" s="159" t="s">
        <v>348</v>
      </c>
      <c r="C196" s="146">
        <v>12135451604</v>
      </c>
      <c r="D196" s="146">
        <v>17597743232.119999</v>
      </c>
      <c r="E196" s="146">
        <f>SUM(E197:E198)</f>
        <v>397572315.66999996</v>
      </c>
      <c r="F196" s="146">
        <f t="shared" ref="F196:P196" si="52">SUM(F197:F198)</f>
        <v>966608106.93000007</v>
      </c>
      <c r="G196" s="146">
        <f t="shared" si="52"/>
        <v>1099762306.1699998</v>
      </c>
      <c r="H196" s="146">
        <f t="shared" si="52"/>
        <v>974688510.15999973</v>
      </c>
      <c r="I196" s="146">
        <f t="shared" si="52"/>
        <v>1033653956.6699998</v>
      </c>
      <c r="J196" s="146">
        <f t="shared" si="52"/>
        <v>1121622578.8900001</v>
      </c>
      <c r="K196" s="143">
        <f t="shared" si="52"/>
        <v>767837068.01999986</v>
      </c>
      <c r="L196" s="143">
        <f t="shared" si="52"/>
        <v>1262312675.3499999</v>
      </c>
      <c r="M196" s="143">
        <f t="shared" si="52"/>
        <v>806910995</v>
      </c>
      <c r="N196" s="143">
        <f t="shared" si="52"/>
        <v>2718749850.1299996</v>
      </c>
      <c r="O196" s="143">
        <f t="shared" si="52"/>
        <v>1665692468.3599997</v>
      </c>
      <c r="P196" s="143">
        <f t="shared" si="52"/>
        <v>4508251251.8499994</v>
      </c>
      <c r="Q196" s="143">
        <f t="shared" si="28"/>
        <v>17323662083.199997</v>
      </c>
      <c r="R196" s="70"/>
      <c r="S196" s="70"/>
    </row>
    <row r="197" spans="2:19" x14ac:dyDescent="0.25">
      <c r="B197" s="158" t="s">
        <v>349</v>
      </c>
      <c r="C197" s="145">
        <v>11082462961</v>
      </c>
      <c r="D197" s="145">
        <v>16102605313.360001</v>
      </c>
      <c r="E197" s="145">
        <v>393676455.27999997</v>
      </c>
      <c r="F197" s="145">
        <v>927500856.87000012</v>
      </c>
      <c r="G197" s="145">
        <v>892707985.96999991</v>
      </c>
      <c r="H197" s="145">
        <v>927187924.12999976</v>
      </c>
      <c r="I197" s="145">
        <v>952837720.13999987</v>
      </c>
      <c r="J197" s="145">
        <v>890240852.59000015</v>
      </c>
      <c r="K197" s="144">
        <v>713525501.30999982</v>
      </c>
      <c r="L197" s="144">
        <v>1146584524.04</v>
      </c>
      <c r="M197" s="144">
        <v>665398984.88</v>
      </c>
      <c r="N197" s="144">
        <v>2645138005.1399999</v>
      </c>
      <c r="O197" s="144">
        <v>1523663209.5599997</v>
      </c>
      <c r="P197" s="144">
        <v>4179708446.7899995</v>
      </c>
      <c r="Q197" s="144">
        <f t="shared" si="28"/>
        <v>15858170466.699997</v>
      </c>
      <c r="R197" s="70"/>
      <c r="S197" s="70"/>
    </row>
    <row r="198" spans="2:19" x14ac:dyDescent="0.25">
      <c r="B198" s="158" t="s">
        <v>350</v>
      </c>
      <c r="C198" s="145">
        <v>1052988643</v>
      </c>
      <c r="D198" s="145">
        <v>1495137918.76</v>
      </c>
      <c r="E198" s="145">
        <v>3895860.3900000006</v>
      </c>
      <c r="F198" s="145">
        <v>39107250.060000002</v>
      </c>
      <c r="G198" s="145">
        <v>207054320.19999996</v>
      </c>
      <c r="H198" s="145">
        <v>47500586.030000001</v>
      </c>
      <c r="I198" s="145">
        <v>80816236.530000016</v>
      </c>
      <c r="J198" s="145">
        <v>231381726.29999998</v>
      </c>
      <c r="K198" s="144">
        <v>54311566.709999993</v>
      </c>
      <c r="L198" s="144">
        <v>115728151.30999999</v>
      </c>
      <c r="M198" s="144">
        <v>141512010.12</v>
      </c>
      <c r="N198" s="144">
        <v>73611844.989999995</v>
      </c>
      <c r="O198" s="144">
        <v>142029258.79999998</v>
      </c>
      <c r="P198" s="144">
        <v>328542805.06000006</v>
      </c>
      <c r="Q198" s="144">
        <f t="shared" si="28"/>
        <v>1465491616.5</v>
      </c>
      <c r="R198" s="70"/>
      <c r="S198" s="70"/>
    </row>
    <row r="199" spans="2:19" s="40" customFormat="1" ht="15" customHeight="1" x14ac:dyDescent="0.25">
      <c r="B199" s="40" t="s">
        <v>351</v>
      </c>
      <c r="C199" s="146">
        <v>15535507827</v>
      </c>
      <c r="D199" s="146">
        <v>19637592590.699997</v>
      </c>
      <c r="E199" s="143">
        <f>E200</f>
        <v>831437208.74000001</v>
      </c>
      <c r="F199" s="143">
        <f t="shared" ref="F199:P199" si="53">F200</f>
        <v>1208195773.04</v>
      </c>
      <c r="G199" s="143">
        <f t="shared" si="53"/>
        <v>1250827179.0500002</v>
      </c>
      <c r="H199" s="143">
        <f t="shared" si="53"/>
        <v>1128365798.0600002</v>
      </c>
      <c r="I199" s="143">
        <f t="shared" si="53"/>
        <v>1230290473.5399997</v>
      </c>
      <c r="J199" s="143">
        <f t="shared" si="53"/>
        <v>1198288009.4100003</v>
      </c>
      <c r="K199" s="143">
        <f t="shared" si="53"/>
        <v>1158507578.1000001</v>
      </c>
      <c r="L199" s="143">
        <f t="shared" si="53"/>
        <v>1289515573.1899998</v>
      </c>
      <c r="M199" s="143">
        <f t="shared" si="53"/>
        <v>1260092840.45</v>
      </c>
      <c r="N199" s="143">
        <f t="shared" si="53"/>
        <v>1485869341.2899997</v>
      </c>
      <c r="O199" s="143">
        <f t="shared" si="53"/>
        <v>3699991826.4099998</v>
      </c>
      <c r="P199" s="143">
        <f t="shared" si="53"/>
        <v>3716818578.6600003</v>
      </c>
      <c r="Q199" s="143">
        <f t="shared" si="28"/>
        <v>19458200179.940002</v>
      </c>
      <c r="R199" s="70"/>
      <c r="S199" s="70"/>
    </row>
    <row r="200" spans="2:19" s="40" customFormat="1" ht="15" customHeight="1" x14ac:dyDescent="0.25">
      <c r="B200" s="159" t="s">
        <v>352</v>
      </c>
      <c r="C200" s="146">
        <v>15535507827</v>
      </c>
      <c r="D200" s="146">
        <v>19637592590.699997</v>
      </c>
      <c r="E200" s="146">
        <f t="shared" ref="E200:P200" si="54">SUM(E201:E204)</f>
        <v>831437208.74000001</v>
      </c>
      <c r="F200" s="146">
        <f t="shared" si="54"/>
        <v>1208195773.04</v>
      </c>
      <c r="G200" s="146">
        <f t="shared" si="54"/>
        <v>1250827179.0500002</v>
      </c>
      <c r="H200" s="146">
        <f t="shared" si="54"/>
        <v>1128365798.0600002</v>
      </c>
      <c r="I200" s="146">
        <f t="shared" si="54"/>
        <v>1230290473.5399997</v>
      </c>
      <c r="J200" s="146">
        <f t="shared" si="54"/>
        <v>1198288009.4100003</v>
      </c>
      <c r="K200" s="143">
        <f t="shared" si="54"/>
        <v>1158507578.1000001</v>
      </c>
      <c r="L200" s="143">
        <f t="shared" si="54"/>
        <v>1289515573.1899998</v>
      </c>
      <c r="M200" s="143">
        <f t="shared" si="54"/>
        <v>1260092840.45</v>
      </c>
      <c r="N200" s="143">
        <f t="shared" si="54"/>
        <v>1485869341.2899997</v>
      </c>
      <c r="O200" s="143">
        <f t="shared" si="54"/>
        <v>3699991826.4099998</v>
      </c>
      <c r="P200" s="143">
        <f t="shared" si="54"/>
        <v>3716818578.6600003</v>
      </c>
      <c r="Q200" s="143">
        <f t="shared" si="28"/>
        <v>19458200179.940002</v>
      </c>
      <c r="R200" s="70"/>
      <c r="S200" s="70"/>
    </row>
    <row r="201" spans="2:19" x14ac:dyDescent="0.25">
      <c r="B201" s="158" t="s">
        <v>353</v>
      </c>
      <c r="C201" s="145">
        <v>14321235398</v>
      </c>
      <c r="D201" s="145">
        <v>18361265436.699997</v>
      </c>
      <c r="E201" s="145">
        <v>773236656.91000009</v>
      </c>
      <c r="F201" s="145">
        <v>1143412075.22</v>
      </c>
      <c r="G201" s="145">
        <v>1148156868.73</v>
      </c>
      <c r="H201" s="145">
        <v>1025024827.1700001</v>
      </c>
      <c r="I201" s="145">
        <v>1154225885.9799998</v>
      </c>
      <c r="J201" s="145">
        <v>1102181379.6400001</v>
      </c>
      <c r="K201" s="144">
        <v>1075974091.5800002</v>
      </c>
      <c r="L201" s="144">
        <v>1202601551.5299997</v>
      </c>
      <c r="M201" s="144">
        <v>1166239072.71</v>
      </c>
      <c r="N201" s="144">
        <v>1398077225.4599998</v>
      </c>
      <c r="O201" s="144">
        <v>3555111271.25</v>
      </c>
      <c r="P201" s="144">
        <v>3520467973.0000005</v>
      </c>
      <c r="Q201" s="144">
        <f t="shared" si="28"/>
        <v>18264708879.18</v>
      </c>
      <c r="R201" s="70"/>
      <c r="S201" s="70"/>
    </row>
    <row r="202" spans="2:19" x14ac:dyDescent="0.25">
      <c r="B202" s="158" t="s">
        <v>354</v>
      </c>
      <c r="C202" s="145">
        <v>595209094</v>
      </c>
      <c r="D202" s="145">
        <v>689013819</v>
      </c>
      <c r="E202" s="145">
        <v>19798829.409999996</v>
      </c>
      <c r="F202" s="145">
        <v>32099128.52</v>
      </c>
      <c r="G202" s="145">
        <v>45844279.980000004</v>
      </c>
      <c r="H202" s="145">
        <v>52488626.459999993</v>
      </c>
      <c r="I202" s="145">
        <v>36935341.770000011</v>
      </c>
      <c r="J202" s="145">
        <v>50781944.400000013</v>
      </c>
      <c r="K202" s="144">
        <v>39514605.569999993</v>
      </c>
      <c r="L202" s="144">
        <v>43172065.469999984</v>
      </c>
      <c r="M202" s="144">
        <v>46044915.740000002</v>
      </c>
      <c r="N202" s="144">
        <v>42761290.030000001</v>
      </c>
      <c r="O202" s="144">
        <v>91326537.720000014</v>
      </c>
      <c r="P202" s="144">
        <v>114786777.97999999</v>
      </c>
      <c r="Q202" s="144">
        <f t="shared" ref="Q202:Q247" si="55">SUM(E202:P202)</f>
        <v>615554343.05000007</v>
      </c>
      <c r="R202" s="70"/>
      <c r="S202" s="70"/>
    </row>
    <row r="203" spans="2:19" x14ac:dyDescent="0.25">
      <c r="B203" s="158" t="s">
        <v>404</v>
      </c>
      <c r="C203" s="145">
        <v>580483181</v>
      </c>
      <c r="D203" s="145">
        <v>548733180.99999988</v>
      </c>
      <c r="E203" s="145">
        <v>36514601.420000002</v>
      </c>
      <c r="F203" s="145">
        <v>30413546.729999997</v>
      </c>
      <c r="G203" s="145">
        <v>54670017.390000001</v>
      </c>
      <c r="H203" s="145">
        <v>48399172.009999983</v>
      </c>
      <c r="I203" s="145">
        <v>36429648.060000002</v>
      </c>
      <c r="J203" s="145">
        <v>42879965.180000007</v>
      </c>
      <c r="K203" s="144">
        <v>40433040.500000007</v>
      </c>
      <c r="L203" s="144">
        <v>41039025.660000004</v>
      </c>
      <c r="M203" s="144">
        <v>45189793.300000004</v>
      </c>
      <c r="N203" s="144">
        <v>41778706.840000004</v>
      </c>
      <c r="O203" s="144">
        <v>48969857.359999999</v>
      </c>
      <c r="P203" s="144">
        <v>75539933.469999999</v>
      </c>
      <c r="Q203" s="144">
        <f t="shared" si="55"/>
        <v>542257307.92000008</v>
      </c>
      <c r="R203" s="70"/>
      <c r="S203" s="70"/>
    </row>
    <row r="204" spans="2:19" x14ac:dyDescent="0.25">
      <c r="B204" s="158" t="s">
        <v>356</v>
      </c>
      <c r="C204" s="145">
        <v>38580154</v>
      </c>
      <c r="D204" s="145">
        <v>38580154</v>
      </c>
      <c r="E204" s="145">
        <v>1887121</v>
      </c>
      <c r="F204" s="145">
        <v>2271022.5699999998</v>
      </c>
      <c r="G204" s="145">
        <v>2156012.9500000002</v>
      </c>
      <c r="H204" s="145">
        <v>2453172.4200000004</v>
      </c>
      <c r="I204" s="145">
        <v>2699597.73</v>
      </c>
      <c r="J204" s="145">
        <v>2444720.19</v>
      </c>
      <c r="K204" s="183">
        <v>2585840.4500000002</v>
      </c>
      <c r="L204" s="183">
        <v>2702930.53</v>
      </c>
      <c r="M204" s="183">
        <v>2619058.7000000002</v>
      </c>
      <c r="N204" s="183">
        <v>3252118.9599999995</v>
      </c>
      <c r="O204" s="183">
        <v>4584160.08</v>
      </c>
      <c r="P204" s="183">
        <v>6023894.209999999</v>
      </c>
      <c r="Q204" s="183">
        <f t="shared" si="55"/>
        <v>35679649.789999999</v>
      </c>
      <c r="R204" s="70"/>
      <c r="S204" s="70"/>
    </row>
    <row r="205" spans="2:19" s="40" customFormat="1" ht="15" customHeight="1" x14ac:dyDescent="0.25">
      <c r="B205" s="40" t="s">
        <v>357</v>
      </c>
      <c r="C205" s="146">
        <v>5697312972</v>
      </c>
      <c r="D205" s="146">
        <v>6347207002.6500006</v>
      </c>
      <c r="E205" s="143">
        <f>E206</f>
        <v>168211437.28999999</v>
      </c>
      <c r="F205" s="143">
        <f t="shared" ref="F205:P205" si="56">F206</f>
        <v>173127031.84</v>
      </c>
      <c r="G205" s="143">
        <f t="shared" si="56"/>
        <v>173098693.20999998</v>
      </c>
      <c r="H205" s="143">
        <f t="shared" si="56"/>
        <v>382037169.02999997</v>
      </c>
      <c r="I205" s="143">
        <f t="shared" si="56"/>
        <v>169357128.10000002</v>
      </c>
      <c r="J205" s="143">
        <f t="shared" si="56"/>
        <v>378311299.92999989</v>
      </c>
      <c r="K205" s="143">
        <f t="shared" si="56"/>
        <v>344656023.58999997</v>
      </c>
      <c r="L205" s="143">
        <f t="shared" si="56"/>
        <v>256464426.89000002</v>
      </c>
      <c r="M205" s="143">
        <f t="shared" si="56"/>
        <v>433845926.29000002</v>
      </c>
      <c r="N205" s="143">
        <f t="shared" si="56"/>
        <v>437962768.44999999</v>
      </c>
      <c r="O205" s="143">
        <f t="shared" si="56"/>
        <v>563914101.73000002</v>
      </c>
      <c r="P205" s="143">
        <f t="shared" si="56"/>
        <v>2420585196.6900001</v>
      </c>
      <c r="Q205" s="143">
        <f t="shared" si="55"/>
        <v>5901571203.04</v>
      </c>
      <c r="R205" s="70"/>
      <c r="S205" s="70"/>
    </row>
    <row r="206" spans="2:19" s="89" customFormat="1" ht="15" customHeight="1" x14ac:dyDescent="0.25">
      <c r="B206" s="159" t="s">
        <v>358</v>
      </c>
      <c r="C206" s="146">
        <v>5697312972</v>
      </c>
      <c r="D206" s="146">
        <v>6347207002.6500006</v>
      </c>
      <c r="E206" s="146">
        <f t="shared" ref="E206:P206" si="57">SUM(E207:E210)</f>
        <v>168211437.28999999</v>
      </c>
      <c r="F206" s="146">
        <f t="shared" si="57"/>
        <v>173127031.84</v>
      </c>
      <c r="G206" s="146">
        <f t="shared" si="57"/>
        <v>173098693.20999998</v>
      </c>
      <c r="H206" s="146">
        <f t="shared" si="57"/>
        <v>382037169.02999997</v>
      </c>
      <c r="I206" s="146">
        <f t="shared" si="57"/>
        <v>169357128.10000002</v>
      </c>
      <c r="J206" s="146">
        <f t="shared" si="57"/>
        <v>378311299.92999989</v>
      </c>
      <c r="K206" s="143">
        <f t="shared" si="57"/>
        <v>344656023.58999997</v>
      </c>
      <c r="L206" s="143">
        <f t="shared" si="57"/>
        <v>256464426.89000002</v>
      </c>
      <c r="M206" s="143">
        <f t="shared" si="57"/>
        <v>433845926.29000002</v>
      </c>
      <c r="N206" s="143">
        <f t="shared" si="57"/>
        <v>437962768.44999999</v>
      </c>
      <c r="O206" s="143">
        <f t="shared" si="57"/>
        <v>563914101.73000002</v>
      </c>
      <c r="P206" s="143">
        <f t="shared" si="57"/>
        <v>2420585196.6900001</v>
      </c>
      <c r="Q206" s="143">
        <f t="shared" si="55"/>
        <v>5901571203.04</v>
      </c>
      <c r="R206" s="70"/>
      <c r="S206" s="70"/>
    </row>
    <row r="207" spans="2:19" s="12" customFormat="1" x14ac:dyDescent="0.25">
      <c r="B207" s="158" t="s">
        <v>359</v>
      </c>
      <c r="C207" s="145">
        <v>2679122491</v>
      </c>
      <c r="D207" s="145">
        <v>2618205790.8499994</v>
      </c>
      <c r="E207" s="145">
        <v>142766453.26999998</v>
      </c>
      <c r="F207" s="145">
        <v>131380158.47</v>
      </c>
      <c r="G207" s="145">
        <v>115579876.51000001</v>
      </c>
      <c r="H207" s="145">
        <v>331745022.87999994</v>
      </c>
      <c r="I207" s="145">
        <v>120001823.68000001</v>
      </c>
      <c r="J207" s="145">
        <v>155929203.99000001</v>
      </c>
      <c r="K207" s="165">
        <v>114641198.48999999</v>
      </c>
      <c r="L207" s="165">
        <v>185071320.57000002</v>
      </c>
      <c r="M207" s="165">
        <v>232957373.49000004</v>
      </c>
      <c r="N207" s="165">
        <v>181415534.06999996</v>
      </c>
      <c r="O207" s="165">
        <v>245394466.16999999</v>
      </c>
      <c r="P207" s="165">
        <v>497069250.90999991</v>
      </c>
      <c r="Q207" s="145">
        <f t="shared" si="55"/>
        <v>2453951682.5</v>
      </c>
      <c r="R207" s="70"/>
      <c r="S207" s="70"/>
    </row>
    <row r="208" spans="2:19" s="12" customFormat="1" x14ac:dyDescent="0.25">
      <c r="B208" s="158" t="s">
        <v>360</v>
      </c>
      <c r="C208" s="145">
        <v>276622900</v>
      </c>
      <c r="D208" s="145">
        <v>86054186.130000025</v>
      </c>
      <c r="E208" s="145">
        <v>0</v>
      </c>
      <c r="F208" s="145"/>
      <c r="G208" s="145">
        <v>0</v>
      </c>
      <c r="H208" s="145"/>
      <c r="I208" s="145"/>
      <c r="J208" s="145">
        <v>0</v>
      </c>
      <c r="K208" s="165">
        <v>0</v>
      </c>
      <c r="L208" s="165">
        <v>0</v>
      </c>
      <c r="M208" s="165">
        <v>0</v>
      </c>
      <c r="N208" s="165">
        <v>0</v>
      </c>
      <c r="O208" s="165">
        <v>0</v>
      </c>
      <c r="P208" s="165">
        <v>30743992.740000002</v>
      </c>
      <c r="Q208" s="145">
        <f t="shared" si="55"/>
        <v>30743992.740000002</v>
      </c>
      <c r="R208" s="70"/>
      <c r="S208" s="70"/>
    </row>
    <row r="209" spans="2:20" s="12" customFormat="1" x14ac:dyDescent="0.25">
      <c r="B209" s="158" t="s">
        <v>361</v>
      </c>
      <c r="C209" s="145">
        <v>2691494249</v>
      </c>
      <c r="D209" s="145">
        <v>3592954690.6700006</v>
      </c>
      <c r="E209" s="145">
        <v>23400530.809999999</v>
      </c>
      <c r="F209" s="145">
        <v>39374268.879999988</v>
      </c>
      <c r="G209" s="145">
        <v>51422282.349999987</v>
      </c>
      <c r="H209" s="145">
        <v>47936721.289999999</v>
      </c>
      <c r="I209" s="145">
        <v>43939835.860000007</v>
      </c>
      <c r="J209" s="145">
        <v>218670354.48999992</v>
      </c>
      <c r="K209" s="165">
        <v>226350691.77999997</v>
      </c>
      <c r="L209" s="165">
        <v>66190416.259999998</v>
      </c>
      <c r="M209" s="165">
        <v>197889039.38</v>
      </c>
      <c r="N209" s="165">
        <v>251884677.94999999</v>
      </c>
      <c r="O209" s="165">
        <v>313303315.36000001</v>
      </c>
      <c r="P209" s="165">
        <v>1886699169.9200003</v>
      </c>
      <c r="Q209" s="145">
        <f t="shared" si="55"/>
        <v>3367061304.3299999</v>
      </c>
      <c r="R209" s="70"/>
      <c r="S209" s="70"/>
    </row>
    <row r="210" spans="2:20" s="12" customFormat="1" x14ac:dyDescent="0.25">
      <c r="B210" s="158" t="s">
        <v>362</v>
      </c>
      <c r="C210" s="145">
        <v>50073332</v>
      </c>
      <c r="D210" s="145">
        <v>49992335</v>
      </c>
      <c r="E210" s="145">
        <v>2044453.21</v>
      </c>
      <c r="F210" s="145">
        <v>2372604.4899999998</v>
      </c>
      <c r="G210" s="145">
        <v>6096534.3499999996</v>
      </c>
      <c r="H210" s="145">
        <v>2355424.86</v>
      </c>
      <c r="I210" s="145">
        <v>5415468.5599999996</v>
      </c>
      <c r="J210" s="145">
        <v>3711741.45</v>
      </c>
      <c r="K210" s="165">
        <v>3664133.3200000003</v>
      </c>
      <c r="L210" s="165">
        <v>5202690.0599999996</v>
      </c>
      <c r="M210" s="165">
        <v>2999513.42</v>
      </c>
      <c r="N210" s="165">
        <v>4662556.4300000006</v>
      </c>
      <c r="O210" s="165">
        <v>5216320.2</v>
      </c>
      <c r="P210" s="165">
        <v>6072783.1200000001</v>
      </c>
      <c r="Q210" s="145">
        <f t="shared" si="55"/>
        <v>49814223.469999999</v>
      </c>
      <c r="R210" s="70"/>
      <c r="S210" s="70"/>
    </row>
    <row r="211" spans="2:20" s="40" customFormat="1" ht="15" customHeight="1" x14ac:dyDescent="0.25">
      <c r="B211" s="40" t="s">
        <v>363</v>
      </c>
      <c r="C211" s="146">
        <v>1857951622</v>
      </c>
      <c r="D211" s="146">
        <v>1805133293.3000002</v>
      </c>
      <c r="E211" s="143">
        <f>E212</f>
        <v>77850770.269999981</v>
      </c>
      <c r="F211" s="143">
        <f t="shared" ref="F211:P211" si="58">F212</f>
        <v>92504293.189999998</v>
      </c>
      <c r="G211" s="143">
        <f t="shared" si="58"/>
        <v>103550673.09</v>
      </c>
      <c r="H211" s="143">
        <f t="shared" si="58"/>
        <v>115412960.41</v>
      </c>
      <c r="I211" s="143">
        <f t="shared" si="58"/>
        <v>138375064.28</v>
      </c>
      <c r="J211" s="143">
        <f t="shared" si="58"/>
        <v>116852870.19</v>
      </c>
      <c r="K211" s="143">
        <f t="shared" si="58"/>
        <v>109475188.13</v>
      </c>
      <c r="L211" s="143">
        <f t="shared" si="58"/>
        <v>124060552.36000001</v>
      </c>
      <c r="M211" s="143">
        <f t="shared" si="58"/>
        <v>119793715.81999996</v>
      </c>
      <c r="N211" s="143">
        <f t="shared" si="58"/>
        <v>156681027.76000002</v>
      </c>
      <c r="O211" s="143">
        <f t="shared" si="58"/>
        <v>172883073.40000004</v>
      </c>
      <c r="P211" s="143">
        <f t="shared" si="58"/>
        <v>314735786.40999997</v>
      </c>
      <c r="Q211" s="143">
        <f t="shared" si="55"/>
        <v>1642175975.3099999</v>
      </c>
      <c r="R211" s="70"/>
      <c r="S211" s="70"/>
    </row>
    <row r="212" spans="2:20" s="89" customFormat="1" ht="15" customHeight="1" x14ac:dyDescent="0.25">
      <c r="B212" s="159" t="s">
        <v>364</v>
      </c>
      <c r="C212" s="146">
        <v>1857951622</v>
      </c>
      <c r="D212" s="146">
        <v>1805133293.3000002</v>
      </c>
      <c r="E212" s="146">
        <f>SUM(E213:E215)</f>
        <v>77850770.269999981</v>
      </c>
      <c r="F212" s="146">
        <f t="shared" ref="F212:P212" si="59">SUM(F213:F215)</f>
        <v>92504293.189999998</v>
      </c>
      <c r="G212" s="146">
        <f t="shared" si="59"/>
        <v>103550673.09</v>
      </c>
      <c r="H212" s="146">
        <f t="shared" si="59"/>
        <v>115412960.41</v>
      </c>
      <c r="I212" s="146">
        <f t="shared" si="59"/>
        <v>138375064.28</v>
      </c>
      <c r="J212" s="146">
        <f t="shared" si="59"/>
        <v>116852870.19</v>
      </c>
      <c r="K212" s="146">
        <f t="shared" si="59"/>
        <v>109475188.13</v>
      </c>
      <c r="L212" s="146">
        <f t="shared" si="59"/>
        <v>124060552.36000001</v>
      </c>
      <c r="M212" s="146">
        <f t="shared" si="59"/>
        <v>119793715.81999996</v>
      </c>
      <c r="N212" s="146">
        <f t="shared" si="59"/>
        <v>156681027.76000002</v>
      </c>
      <c r="O212" s="146">
        <f t="shared" si="59"/>
        <v>172883073.40000004</v>
      </c>
      <c r="P212" s="146">
        <f t="shared" si="59"/>
        <v>314735786.40999997</v>
      </c>
      <c r="Q212" s="143">
        <f t="shared" si="55"/>
        <v>1642175975.3099999</v>
      </c>
      <c r="R212" s="70"/>
      <c r="S212" s="70"/>
    </row>
    <row r="213" spans="2:20" s="12" customFormat="1" x14ac:dyDescent="0.25">
      <c r="B213" s="158" t="s">
        <v>365</v>
      </c>
      <c r="C213" s="145">
        <v>1000969087</v>
      </c>
      <c r="D213" s="145">
        <v>927840060</v>
      </c>
      <c r="E213" s="145">
        <v>36530683.339999996</v>
      </c>
      <c r="F213" s="145">
        <v>48822473.039999992</v>
      </c>
      <c r="G213" s="145">
        <v>56443039.889999993</v>
      </c>
      <c r="H213" s="145">
        <v>71194517.919999987</v>
      </c>
      <c r="I213" s="145">
        <v>72823475.930000007</v>
      </c>
      <c r="J213" s="145">
        <v>56870625.179999992</v>
      </c>
      <c r="K213" s="165">
        <v>53538603.99000001</v>
      </c>
      <c r="L213" s="165">
        <v>52747129.06000001</v>
      </c>
      <c r="M213" s="165">
        <v>57600765.249999978</v>
      </c>
      <c r="N213" s="165">
        <v>80214668.680000022</v>
      </c>
      <c r="O213" s="165">
        <v>91004135.850000009</v>
      </c>
      <c r="P213" s="165">
        <v>140279437.85000002</v>
      </c>
      <c r="Q213" s="145">
        <f t="shared" si="55"/>
        <v>818069555.98000014</v>
      </c>
      <c r="R213" s="70"/>
      <c r="S213" s="70"/>
    </row>
    <row r="214" spans="2:20" s="12" customFormat="1" x14ac:dyDescent="0.25">
      <c r="B214" s="158" t="s">
        <v>366</v>
      </c>
      <c r="C214" s="145">
        <v>186188488</v>
      </c>
      <c r="D214" s="145">
        <v>226202311.99999997</v>
      </c>
      <c r="E214" s="145">
        <v>9033126.0499999989</v>
      </c>
      <c r="F214" s="145">
        <v>10679896.670000002</v>
      </c>
      <c r="G214" s="145">
        <v>12658498.360000001</v>
      </c>
      <c r="H214" s="145">
        <v>10585240.48</v>
      </c>
      <c r="I214" s="145">
        <v>14125469.99</v>
      </c>
      <c r="J214" s="145">
        <v>17131068.400000002</v>
      </c>
      <c r="K214" s="165">
        <v>17349013.82</v>
      </c>
      <c r="L214" s="165">
        <v>17627613.840000004</v>
      </c>
      <c r="M214" s="165">
        <v>18424729.570000004</v>
      </c>
      <c r="N214" s="165">
        <v>11875977.640000001</v>
      </c>
      <c r="O214" s="165">
        <v>22898952.930000003</v>
      </c>
      <c r="P214" s="165">
        <v>62356444.739999987</v>
      </c>
      <c r="Q214" s="145">
        <f t="shared" si="55"/>
        <v>224746032.49000001</v>
      </c>
      <c r="R214" s="70"/>
      <c r="S214" s="70"/>
    </row>
    <row r="215" spans="2:20" s="12" customFormat="1" x14ac:dyDescent="0.25">
      <c r="B215" s="158" t="s">
        <v>405</v>
      </c>
      <c r="C215" s="145">
        <v>670794047</v>
      </c>
      <c r="D215" s="145">
        <v>651090921.30000007</v>
      </c>
      <c r="E215" s="145">
        <v>32286960.879999995</v>
      </c>
      <c r="F215" s="145">
        <v>33001923.479999997</v>
      </c>
      <c r="G215" s="145">
        <v>34449134.839999996</v>
      </c>
      <c r="H215" s="145">
        <v>33633202.009999998</v>
      </c>
      <c r="I215" s="145">
        <v>51426118.360000007</v>
      </c>
      <c r="J215" s="145">
        <v>42851176.609999999</v>
      </c>
      <c r="K215" s="165">
        <v>38587570.319999993</v>
      </c>
      <c r="L215" s="165">
        <v>53685809.460000001</v>
      </c>
      <c r="M215" s="165">
        <v>43768220.999999993</v>
      </c>
      <c r="N215" s="165">
        <v>64590381.440000005</v>
      </c>
      <c r="O215" s="165">
        <v>58979984.620000012</v>
      </c>
      <c r="P215" s="165">
        <v>112099903.81999999</v>
      </c>
      <c r="Q215" s="145">
        <f t="shared" si="55"/>
        <v>599360386.83999991</v>
      </c>
      <c r="R215" s="70"/>
      <c r="S215" s="70"/>
    </row>
    <row r="216" spans="2:20" s="40" customFormat="1" ht="15" customHeight="1" x14ac:dyDescent="0.25">
      <c r="B216" s="40" t="s">
        <v>130</v>
      </c>
      <c r="C216" s="146">
        <v>3551479482</v>
      </c>
      <c r="D216" s="146">
        <v>2305313273.7799997</v>
      </c>
      <c r="E216" s="143">
        <f>E217</f>
        <v>71162297.75999999</v>
      </c>
      <c r="F216" s="143">
        <f t="shared" ref="F216:P216" si="60">F217</f>
        <v>154418037.97</v>
      </c>
      <c r="G216" s="143">
        <f t="shared" si="60"/>
        <v>143217349.38</v>
      </c>
      <c r="H216" s="143">
        <f t="shared" si="60"/>
        <v>142459411.49999997</v>
      </c>
      <c r="I216" s="143">
        <f t="shared" si="60"/>
        <v>122749756.01000001</v>
      </c>
      <c r="J216" s="143">
        <f t="shared" si="60"/>
        <v>185864099.93000001</v>
      </c>
      <c r="K216" s="143">
        <f t="shared" si="60"/>
        <v>130933279.06000002</v>
      </c>
      <c r="L216" s="143">
        <f t="shared" si="60"/>
        <v>121871025.02999997</v>
      </c>
      <c r="M216" s="143">
        <f t="shared" si="60"/>
        <v>254773878.36000001</v>
      </c>
      <c r="N216" s="143">
        <f t="shared" si="60"/>
        <v>229112768.27000001</v>
      </c>
      <c r="O216" s="143">
        <f t="shared" si="60"/>
        <v>269827559.35000008</v>
      </c>
      <c r="P216" s="143">
        <f t="shared" si="60"/>
        <v>310656168.40999997</v>
      </c>
      <c r="Q216" s="143">
        <f t="shared" si="55"/>
        <v>2137045631.0300002</v>
      </c>
      <c r="R216" s="70"/>
      <c r="S216" s="70"/>
    </row>
    <row r="217" spans="2:20" s="89" customFormat="1" ht="15" customHeight="1" x14ac:dyDescent="0.25">
      <c r="B217" s="159" t="s">
        <v>367</v>
      </c>
      <c r="C217" s="146">
        <v>3551479482</v>
      </c>
      <c r="D217" s="146">
        <v>2305313273.7799997</v>
      </c>
      <c r="E217" s="146">
        <f>SUM(E218:E219)</f>
        <v>71162297.75999999</v>
      </c>
      <c r="F217" s="146">
        <f t="shared" ref="F217:P217" si="61">SUM(F218:F219)</f>
        <v>154418037.97</v>
      </c>
      <c r="G217" s="146">
        <f t="shared" si="61"/>
        <v>143217349.38</v>
      </c>
      <c r="H217" s="146">
        <f t="shared" si="61"/>
        <v>142459411.49999997</v>
      </c>
      <c r="I217" s="146">
        <f t="shared" si="61"/>
        <v>122749756.01000001</v>
      </c>
      <c r="J217" s="146">
        <f t="shared" si="61"/>
        <v>185864099.93000001</v>
      </c>
      <c r="K217" s="146">
        <f t="shared" si="61"/>
        <v>130933279.06000002</v>
      </c>
      <c r="L217" s="146">
        <f t="shared" si="61"/>
        <v>121871025.02999997</v>
      </c>
      <c r="M217" s="146">
        <f t="shared" si="61"/>
        <v>254773878.36000001</v>
      </c>
      <c r="N217" s="146">
        <f t="shared" si="61"/>
        <v>229112768.27000001</v>
      </c>
      <c r="O217" s="146">
        <f t="shared" si="61"/>
        <v>269827559.35000008</v>
      </c>
      <c r="P217" s="146">
        <f t="shared" si="61"/>
        <v>310656168.40999997</v>
      </c>
      <c r="Q217" s="143">
        <f t="shared" si="55"/>
        <v>2137045631.0300002</v>
      </c>
      <c r="R217" s="70"/>
      <c r="S217" s="70"/>
    </row>
    <row r="218" spans="2:20" s="12" customFormat="1" x14ac:dyDescent="0.25">
      <c r="B218" s="158" t="s">
        <v>368</v>
      </c>
      <c r="C218" s="145">
        <v>3366336226</v>
      </c>
      <c r="D218" s="145">
        <v>2122757517.7799997</v>
      </c>
      <c r="E218" s="145">
        <v>61637469.069999993</v>
      </c>
      <c r="F218" s="145">
        <v>142371435.13</v>
      </c>
      <c r="G218" s="145">
        <v>131961796.18999998</v>
      </c>
      <c r="H218" s="145">
        <v>130035714.11999997</v>
      </c>
      <c r="I218" s="145">
        <v>103616535.28</v>
      </c>
      <c r="J218" s="145">
        <v>174634191.05000001</v>
      </c>
      <c r="K218" s="165">
        <v>117734079.55000001</v>
      </c>
      <c r="L218" s="165">
        <v>107023441.65999997</v>
      </c>
      <c r="M218" s="165">
        <v>241632426.25</v>
      </c>
      <c r="N218" s="165">
        <v>209567894.54000002</v>
      </c>
      <c r="O218" s="165">
        <v>247390081.30000007</v>
      </c>
      <c r="P218" s="165">
        <v>290847366.21999997</v>
      </c>
      <c r="Q218" s="145">
        <f t="shared" si="55"/>
        <v>1958452430.3599999</v>
      </c>
      <c r="R218" s="70"/>
      <c r="S218" s="70"/>
    </row>
    <row r="219" spans="2:20" s="12" customFormat="1" x14ac:dyDescent="0.25">
      <c r="B219" s="158" t="s">
        <v>369</v>
      </c>
      <c r="C219" s="145">
        <v>185143256</v>
      </c>
      <c r="D219" s="145">
        <v>182555756</v>
      </c>
      <c r="E219" s="145">
        <v>9524828.6900000013</v>
      </c>
      <c r="F219" s="145">
        <v>12046602.84</v>
      </c>
      <c r="G219" s="145">
        <v>11255553.189999998</v>
      </c>
      <c r="H219" s="145">
        <v>12423697.380000001</v>
      </c>
      <c r="I219" s="145">
        <v>19133220.730000004</v>
      </c>
      <c r="J219" s="145">
        <v>11229908.880000001</v>
      </c>
      <c r="K219" s="165">
        <v>13199199.51</v>
      </c>
      <c r="L219" s="165">
        <v>14847583.369999999</v>
      </c>
      <c r="M219" s="165">
        <v>13141452.109999999</v>
      </c>
      <c r="N219" s="165">
        <v>19544873.729999997</v>
      </c>
      <c r="O219" s="165">
        <v>22437478.049999997</v>
      </c>
      <c r="P219" s="165">
        <v>19808802.190000001</v>
      </c>
      <c r="Q219" s="145">
        <f t="shared" si="55"/>
        <v>178593200.67000002</v>
      </c>
      <c r="R219" s="70"/>
      <c r="S219" s="70"/>
    </row>
    <row r="220" spans="2:20" s="12" customFormat="1" x14ac:dyDescent="0.25">
      <c r="B220" s="40" t="s">
        <v>406</v>
      </c>
      <c r="C220" s="146">
        <v>14115198200</v>
      </c>
      <c r="D220" s="146">
        <v>18533029515.570004</v>
      </c>
      <c r="E220" s="146">
        <f>E221</f>
        <v>320050740.09000003</v>
      </c>
      <c r="F220" s="146">
        <f t="shared" ref="F220:P220" si="62">F221</f>
        <v>794490183.28999984</v>
      </c>
      <c r="G220" s="146">
        <f t="shared" si="62"/>
        <v>775618666.21999991</v>
      </c>
      <c r="H220" s="146">
        <f t="shared" si="62"/>
        <v>486747903.19999993</v>
      </c>
      <c r="I220" s="146">
        <f t="shared" si="62"/>
        <v>3079853702.0099998</v>
      </c>
      <c r="J220" s="146">
        <f t="shared" si="62"/>
        <v>1118691709.5199997</v>
      </c>
      <c r="K220" s="146">
        <f t="shared" si="62"/>
        <v>2085052516.9300001</v>
      </c>
      <c r="L220" s="146">
        <f t="shared" si="62"/>
        <v>901113033.16000032</v>
      </c>
      <c r="M220" s="146">
        <f t="shared" si="62"/>
        <v>1115275847.8500001</v>
      </c>
      <c r="N220" s="146">
        <f t="shared" si="62"/>
        <v>2258621821.25</v>
      </c>
      <c r="O220" s="146">
        <f t="shared" si="62"/>
        <v>2112081808.7100005</v>
      </c>
      <c r="P220" s="146">
        <f t="shared" si="62"/>
        <v>3277910119.3299999</v>
      </c>
      <c r="Q220" s="146">
        <f t="shared" si="55"/>
        <v>18325508051.559998</v>
      </c>
      <c r="R220" s="70"/>
      <c r="S220" s="70"/>
    </row>
    <row r="221" spans="2:20" s="12" customFormat="1" x14ac:dyDescent="0.25">
      <c r="B221" s="177" t="s">
        <v>407</v>
      </c>
      <c r="C221" s="146">
        <v>14115198200</v>
      </c>
      <c r="D221" s="146">
        <v>18533029515.570004</v>
      </c>
      <c r="E221" s="146">
        <f>SUM(E222)</f>
        <v>320050740.09000003</v>
      </c>
      <c r="F221" s="146">
        <f t="shared" ref="F221:P221" si="63">SUM(F222)</f>
        <v>794490183.28999984</v>
      </c>
      <c r="G221" s="146">
        <f t="shared" si="63"/>
        <v>775618666.21999991</v>
      </c>
      <c r="H221" s="146">
        <f t="shared" si="63"/>
        <v>486747903.19999993</v>
      </c>
      <c r="I221" s="146">
        <f t="shared" si="63"/>
        <v>3079853702.0099998</v>
      </c>
      <c r="J221" s="146">
        <f t="shared" si="63"/>
        <v>1118691709.5199997</v>
      </c>
      <c r="K221" s="146">
        <f t="shared" si="63"/>
        <v>2085052516.9300001</v>
      </c>
      <c r="L221" s="146">
        <f t="shared" si="63"/>
        <v>901113033.16000032</v>
      </c>
      <c r="M221" s="146">
        <f t="shared" si="63"/>
        <v>1115275847.8500001</v>
      </c>
      <c r="N221" s="146">
        <f t="shared" si="63"/>
        <v>2258621821.25</v>
      </c>
      <c r="O221" s="146">
        <f t="shared" si="63"/>
        <v>2112081808.7100005</v>
      </c>
      <c r="P221" s="146">
        <f t="shared" si="63"/>
        <v>3277910119.3299999</v>
      </c>
      <c r="Q221" s="146">
        <f t="shared" si="55"/>
        <v>18325508051.559998</v>
      </c>
      <c r="R221" s="70"/>
      <c r="S221" s="70"/>
    </row>
    <row r="222" spans="2:20" s="12" customFormat="1" x14ac:dyDescent="0.25">
      <c r="B222" s="178" t="s">
        <v>408</v>
      </c>
      <c r="C222" s="145">
        <v>14115198200</v>
      </c>
      <c r="D222" s="145">
        <v>18533029515.570004</v>
      </c>
      <c r="E222" s="145">
        <v>320050740.09000003</v>
      </c>
      <c r="F222" s="145">
        <v>794490183.28999984</v>
      </c>
      <c r="G222" s="145">
        <v>775618666.21999991</v>
      </c>
      <c r="H222" s="145">
        <v>486747903.19999993</v>
      </c>
      <c r="I222" s="145">
        <v>3079853702.0099998</v>
      </c>
      <c r="J222" s="145">
        <v>1118691709.5199997</v>
      </c>
      <c r="K222" s="165">
        <v>2085052516.9300001</v>
      </c>
      <c r="L222" s="165">
        <v>901113033.16000032</v>
      </c>
      <c r="M222" s="165">
        <v>1115275847.8500001</v>
      </c>
      <c r="N222" s="165">
        <v>2258621821.25</v>
      </c>
      <c r="O222" s="165">
        <v>2112081808.7100005</v>
      </c>
      <c r="P222" s="165">
        <v>3277910119.3299999</v>
      </c>
      <c r="Q222" s="145">
        <f t="shared" si="55"/>
        <v>18325508051.559998</v>
      </c>
      <c r="R222" s="70"/>
      <c r="S222" s="70"/>
    </row>
    <row r="223" spans="2:20" s="12" customFormat="1" x14ac:dyDescent="0.25">
      <c r="B223" s="40" t="s">
        <v>101</v>
      </c>
      <c r="C223" s="146">
        <v>217039052885</v>
      </c>
      <c r="D223" s="146">
        <v>207324919614</v>
      </c>
      <c r="E223" s="143">
        <f>E224</f>
        <v>32591870266.769993</v>
      </c>
      <c r="F223" s="143">
        <f t="shared" ref="F223:O223" si="64">F224</f>
        <v>13004240148.58</v>
      </c>
      <c r="G223" s="143">
        <f t="shared" si="64"/>
        <v>15142799725.610001</v>
      </c>
      <c r="H223" s="143">
        <f t="shared" si="64"/>
        <v>4350896030.3600006</v>
      </c>
      <c r="I223" s="143">
        <f t="shared" si="64"/>
        <v>12673823220.780003</v>
      </c>
      <c r="J223" s="143">
        <f t="shared" si="64"/>
        <v>43404805768.989998</v>
      </c>
      <c r="K223" s="143">
        <f t="shared" si="64"/>
        <v>17719541711.370003</v>
      </c>
      <c r="L223" s="143">
        <f t="shared" si="64"/>
        <v>12701688999.259998</v>
      </c>
      <c r="M223" s="143">
        <f t="shared" si="64"/>
        <v>11055845853.790001</v>
      </c>
      <c r="N223" s="143">
        <f t="shared" si="64"/>
        <v>5043488827.3400002</v>
      </c>
      <c r="O223" s="143">
        <f t="shared" si="64"/>
        <v>25656096775.090004</v>
      </c>
      <c r="P223" s="143">
        <f>P224</f>
        <v>13938612579.92</v>
      </c>
      <c r="Q223" s="143">
        <f t="shared" si="55"/>
        <v>207283709907.86002</v>
      </c>
      <c r="R223" s="70"/>
      <c r="S223" s="70"/>
      <c r="T223" s="89"/>
    </row>
    <row r="224" spans="2:20" s="12" customFormat="1" x14ac:dyDescent="0.25">
      <c r="B224" s="159" t="s">
        <v>371</v>
      </c>
      <c r="C224" s="146">
        <v>217039052885</v>
      </c>
      <c r="D224" s="146">
        <v>207324919614</v>
      </c>
      <c r="E224" s="146">
        <f t="shared" ref="E224:O224" si="65">SUM(E225)</f>
        <v>32591870266.769993</v>
      </c>
      <c r="F224" s="146">
        <f t="shared" si="65"/>
        <v>13004240148.58</v>
      </c>
      <c r="G224" s="146">
        <f t="shared" si="65"/>
        <v>15142799725.610001</v>
      </c>
      <c r="H224" s="146">
        <f t="shared" si="65"/>
        <v>4350896030.3600006</v>
      </c>
      <c r="I224" s="146">
        <f t="shared" si="65"/>
        <v>12673823220.780003</v>
      </c>
      <c r="J224" s="146">
        <f t="shared" si="65"/>
        <v>43404805768.989998</v>
      </c>
      <c r="K224" s="143">
        <f t="shared" si="65"/>
        <v>17719541711.370003</v>
      </c>
      <c r="L224" s="143">
        <f t="shared" si="65"/>
        <v>12701688999.259998</v>
      </c>
      <c r="M224" s="143">
        <f t="shared" si="65"/>
        <v>11055845853.790001</v>
      </c>
      <c r="N224" s="143">
        <f t="shared" si="65"/>
        <v>5043488827.3400002</v>
      </c>
      <c r="O224" s="143">
        <f t="shared" si="65"/>
        <v>25656096775.090004</v>
      </c>
      <c r="P224" s="143">
        <f>SUM(P225)</f>
        <v>13938612579.92</v>
      </c>
      <c r="Q224" s="143">
        <f t="shared" si="55"/>
        <v>207283709907.86002</v>
      </c>
      <c r="R224" s="70"/>
      <c r="S224" s="70"/>
    </row>
    <row r="225" spans="2:19" s="12" customFormat="1" x14ac:dyDescent="0.25">
      <c r="B225" s="158" t="s">
        <v>372</v>
      </c>
      <c r="C225" s="145">
        <v>217039052885</v>
      </c>
      <c r="D225" s="145">
        <v>207324919614</v>
      </c>
      <c r="E225" s="145">
        <v>32591870266.769993</v>
      </c>
      <c r="F225" s="145">
        <v>13004240148.58</v>
      </c>
      <c r="G225" s="145">
        <v>15142799725.610001</v>
      </c>
      <c r="H225" s="145">
        <v>4350896030.3600006</v>
      </c>
      <c r="I225" s="145">
        <v>12673823220.780003</v>
      </c>
      <c r="J225" s="145">
        <v>43404805768.989998</v>
      </c>
      <c r="K225" s="165">
        <v>17719541711.370003</v>
      </c>
      <c r="L225" s="165">
        <v>12701688999.259998</v>
      </c>
      <c r="M225" s="165">
        <v>11055845853.790001</v>
      </c>
      <c r="N225" s="165">
        <v>5043488827.3400002</v>
      </c>
      <c r="O225" s="165">
        <v>25656096775.090004</v>
      </c>
      <c r="P225" s="165">
        <v>13938612579.92</v>
      </c>
      <c r="Q225" s="145">
        <f t="shared" si="55"/>
        <v>207283709907.86002</v>
      </c>
      <c r="R225" s="70"/>
      <c r="S225" s="70"/>
    </row>
    <row r="226" spans="2:19" s="12" customFormat="1" x14ac:dyDescent="0.25">
      <c r="B226" s="40" t="s">
        <v>95</v>
      </c>
      <c r="C226" s="146">
        <v>88319678959</v>
      </c>
      <c r="D226" s="146">
        <v>141794738112.22</v>
      </c>
      <c r="E226" s="143">
        <f>E227</f>
        <v>6519473759.8900003</v>
      </c>
      <c r="F226" s="143">
        <f t="shared" ref="F226:O226" si="66">F227</f>
        <v>7601268648.710001</v>
      </c>
      <c r="G226" s="143">
        <f t="shared" si="66"/>
        <v>7747285441.1399975</v>
      </c>
      <c r="H226" s="143">
        <f t="shared" si="66"/>
        <v>10363302081.199999</v>
      </c>
      <c r="I226" s="143">
        <f t="shared" si="66"/>
        <v>8542110843.1500015</v>
      </c>
      <c r="J226" s="143">
        <f t="shared" si="66"/>
        <v>7968033049.0600004</v>
      </c>
      <c r="K226" s="143">
        <f t="shared" si="66"/>
        <v>8460217789.5099993</v>
      </c>
      <c r="L226" s="143">
        <f t="shared" si="66"/>
        <v>9723512588.8800011</v>
      </c>
      <c r="M226" s="143">
        <f t="shared" si="66"/>
        <v>5976049864.6599998</v>
      </c>
      <c r="N226" s="143">
        <f t="shared" si="66"/>
        <v>11421249482.670002</v>
      </c>
      <c r="O226" s="143">
        <f t="shared" si="66"/>
        <v>25460174273.689999</v>
      </c>
      <c r="P226" s="143">
        <f>P227</f>
        <v>31598445481.050007</v>
      </c>
      <c r="Q226" s="146">
        <f t="shared" si="55"/>
        <v>141381123303.61002</v>
      </c>
      <c r="R226" s="70"/>
      <c r="S226" s="70"/>
    </row>
    <row r="227" spans="2:19" s="12" customFormat="1" x14ac:dyDescent="0.25">
      <c r="B227" s="159" t="s">
        <v>373</v>
      </c>
      <c r="C227" s="146">
        <v>88319678959</v>
      </c>
      <c r="D227" s="146">
        <v>141794738112.22</v>
      </c>
      <c r="E227" s="146">
        <f t="shared" ref="E227:P227" si="67">SUM(E228)</f>
        <v>6519473759.8900003</v>
      </c>
      <c r="F227" s="146">
        <f t="shared" si="67"/>
        <v>7601268648.710001</v>
      </c>
      <c r="G227" s="146">
        <f t="shared" si="67"/>
        <v>7747285441.1399975</v>
      </c>
      <c r="H227" s="146">
        <f t="shared" si="67"/>
        <v>10363302081.199999</v>
      </c>
      <c r="I227" s="146">
        <f t="shared" si="67"/>
        <v>8542110843.1500015</v>
      </c>
      <c r="J227" s="146">
        <f t="shared" si="67"/>
        <v>7968033049.0600004</v>
      </c>
      <c r="K227" s="143">
        <f t="shared" si="67"/>
        <v>8460217789.5099993</v>
      </c>
      <c r="L227" s="143">
        <f t="shared" si="67"/>
        <v>9723512588.8800011</v>
      </c>
      <c r="M227" s="143">
        <f t="shared" si="67"/>
        <v>5976049864.6599998</v>
      </c>
      <c r="N227" s="143">
        <f t="shared" si="67"/>
        <v>11421249482.670002</v>
      </c>
      <c r="O227" s="143">
        <f t="shared" si="67"/>
        <v>25460174273.689999</v>
      </c>
      <c r="P227" s="143">
        <f t="shared" si="67"/>
        <v>31598445481.050007</v>
      </c>
      <c r="Q227" s="143">
        <f t="shared" si="55"/>
        <v>141381123303.61002</v>
      </c>
      <c r="R227" s="70"/>
      <c r="S227" s="70"/>
    </row>
    <row r="228" spans="2:19" s="12" customFormat="1" x14ac:dyDescent="0.25">
      <c r="B228" s="158" t="s">
        <v>374</v>
      </c>
      <c r="C228" s="145">
        <v>88319678959</v>
      </c>
      <c r="D228" s="145">
        <v>141794738112.22</v>
      </c>
      <c r="E228" s="145">
        <v>6519473759.8900003</v>
      </c>
      <c r="F228" s="145">
        <v>7601268648.710001</v>
      </c>
      <c r="G228" s="145">
        <v>7747285441.1399975</v>
      </c>
      <c r="H228" s="145">
        <v>10363302081.199999</v>
      </c>
      <c r="I228" s="145">
        <v>8542110843.1500015</v>
      </c>
      <c r="J228" s="145">
        <v>7968033049.0600004</v>
      </c>
      <c r="K228" s="165">
        <v>8460217789.5099993</v>
      </c>
      <c r="L228" s="165">
        <v>9723512588.8800011</v>
      </c>
      <c r="M228" s="165">
        <v>5976049864.6599998</v>
      </c>
      <c r="N228" s="165">
        <v>11421249482.670002</v>
      </c>
      <c r="O228" s="165">
        <v>25460174273.689999</v>
      </c>
      <c r="P228" s="165">
        <v>31598445481.050007</v>
      </c>
      <c r="Q228" s="145">
        <f t="shared" si="55"/>
        <v>141381123303.61002</v>
      </c>
      <c r="R228" s="70"/>
      <c r="S228" s="70"/>
    </row>
    <row r="229" spans="2:19" s="40" customFormat="1" ht="15" customHeight="1" x14ac:dyDescent="0.25">
      <c r="B229" s="155" t="s">
        <v>43</v>
      </c>
      <c r="C229" s="156">
        <v>9087263346</v>
      </c>
      <c r="D229" s="156">
        <v>9087263346</v>
      </c>
      <c r="E229" s="156">
        <f>E230</f>
        <v>757271927.98000014</v>
      </c>
      <c r="F229" s="156">
        <f t="shared" ref="F229:O229" si="68">F230</f>
        <v>757271927.96000004</v>
      </c>
      <c r="G229" s="156">
        <f t="shared" si="68"/>
        <v>757271927.86000013</v>
      </c>
      <c r="H229" s="156">
        <f t="shared" si="68"/>
        <v>757271926.88999999</v>
      </c>
      <c r="I229" s="156">
        <f t="shared" si="68"/>
        <v>757271927.96000004</v>
      </c>
      <c r="J229" s="156">
        <f t="shared" si="68"/>
        <v>757271927.98000014</v>
      </c>
      <c r="K229" s="156">
        <f t="shared" si="68"/>
        <v>757271927.9599998</v>
      </c>
      <c r="L229" s="156">
        <f t="shared" si="68"/>
        <v>757271928.02999997</v>
      </c>
      <c r="M229" s="156">
        <f t="shared" si="68"/>
        <v>757271927.81999993</v>
      </c>
      <c r="N229" s="156">
        <f t="shared" si="68"/>
        <v>757271927.98000002</v>
      </c>
      <c r="O229" s="156">
        <f t="shared" si="68"/>
        <v>757271928.00999999</v>
      </c>
      <c r="P229" s="156">
        <f>P230</f>
        <v>757271926.93999982</v>
      </c>
      <c r="Q229" s="156">
        <f t="shared" si="55"/>
        <v>9087263133.3700008</v>
      </c>
      <c r="R229" s="70"/>
      <c r="S229" s="70"/>
    </row>
    <row r="230" spans="2:19" s="89" customFormat="1" ht="15" customHeight="1" x14ac:dyDescent="0.25">
      <c r="B230" s="159" t="s">
        <v>375</v>
      </c>
      <c r="C230" s="146">
        <v>9087263346</v>
      </c>
      <c r="D230" s="146">
        <v>9087263346</v>
      </c>
      <c r="E230" s="146">
        <f>SUM(E231)</f>
        <v>757271927.98000014</v>
      </c>
      <c r="F230" s="146">
        <f t="shared" ref="F230:P230" si="69">SUM(F231)</f>
        <v>757271927.96000004</v>
      </c>
      <c r="G230" s="146">
        <f t="shared" si="69"/>
        <v>757271927.86000013</v>
      </c>
      <c r="H230" s="146">
        <f t="shared" si="69"/>
        <v>757271926.88999999</v>
      </c>
      <c r="I230" s="146">
        <f t="shared" si="69"/>
        <v>757271927.96000004</v>
      </c>
      <c r="J230" s="146">
        <f t="shared" si="69"/>
        <v>757271927.98000014</v>
      </c>
      <c r="K230" s="146">
        <f t="shared" si="69"/>
        <v>757271927.9599998</v>
      </c>
      <c r="L230" s="146">
        <f t="shared" si="69"/>
        <v>757271928.02999997</v>
      </c>
      <c r="M230" s="146">
        <f t="shared" si="69"/>
        <v>757271927.81999993</v>
      </c>
      <c r="N230" s="146">
        <f t="shared" si="69"/>
        <v>757271927.98000002</v>
      </c>
      <c r="O230" s="146">
        <f t="shared" si="69"/>
        <v>757271928.00999999</v>
      </c>
      <c r="P230" s="146">
        <f t="shared" si="69"/>
        <v>757271926.93999982</v>
      </c>
      <c r="Q230" s="143">
        <f t="shared" si="55"/>
        <v>9087263133.3700008</v>
      </c>
      <c r="R230" s="70"/>
      <c r="S230" s="70"/>
    </row>
    <row r="231" spans="2:19" s="12" customFormat="1" x14ac:dyDescent="0.25">
      <c r="B231" s="158" t="s">
        <v>376</v>
      </c>
      <c r="C231" s="145">
        <v>9087263346</v>
      </c>
      <c r="D231" s="145">
        <v>9087263346</v>
      </c>
      <c r="E231" s="145">
        <v>757271927.98000014</v>
      </c>
      <c r="F231" s="145">
        <v>757271927.96000004</v>
      </c>
      <c r="G231" s="145">
        <v>757271927.86000013</v>
      </c>
      <c r="H231" s="145">
        <v>757271926.88999999</v>
      </c>
      <c r="I231" s="145">
        <v>757271927.96000004</v>
      </c>
      <c r="J231" s="145">
        <v>757271927.98000014</v>
      </c>
      <c r="K231" s="165">
        <v>757271927.9599998</v>
      </c>
      <c r="L231" s="165">
        <v>757271928.02999997</v>
      </c>
      <c r="M231" s="165">
        <v>757271927.81999993</v>
      </c>
      <c r="N231" s="165">
        <v>757271927.98000002</v>
      </c>
      <c r="O231" s="165">
        <v>757271928.00999999</v>
      </c>
      <c r="P231" s="165">
        <v>757271926.93999982</v>
      </c>
      <c r="Q231" s="145">
        <f t="shared" si="55"/>
        <v>9087263133.3700008</v>
      </c>
      <c r="R231" s="70"/>
      <c r="S231" s="70"/>
    </row>
    <row r="232" spans="2:19" s="40" customFormat="1" ht="15" customHeight="1" x14ac:dyDescent="0.25">
      <c r="B232" s="155" t="s">
        <v>44</v>
      </c>
      <c r="C232" s="156">
        <v>5511291957</v>
      </c>
      <c r="D232" s="156">
        <v>6361291957</v>
      </c>
      <c r="E232" s="156">
        <f>E233</f>
        <v>459274323.66999996</v>
      </c>
      <c r="F232" s="156">
        <f t="shared" ref="F232:O232" si="70">F233</f>
        <v>459274316</v>
      </c>
      <c r="G232" s="156">
        <f t="shared" si="70"/>
        <v>459274316</v>
      </c>
      <c r="H232" s="156">
        <f t="shared" si="70"/>
        <v>459274316</v>
      </c>
      <c r="I232" s="156">
        <f t="shared" si="70"/>
        <v>459274316</v>
      </c>
      <c r="J232" s="156">
        <f t="shared" si="70"/>
        <v>459274316</v>
      </c>
      <c r="K232" s="156">
        <f t="shared" si="70"/>
        <v>459274316</v>
      </c>
      <c r="L232" s="156">
        <f t="shared" si="70"/>
        <v>459274316</v>
      </c>
      <c r="M232" s="156">
        <f t="shared" si="70"/>
        <v>459274316</v>
      </c>
      <c r="N232" s="156">
        <f t="shared" si="70"/>
        <v>742607641</v>
      </c>
      <c r="O232" s="156">
        <f t="shared" si="70"/>
        <v>742607641</v>
      </c>
      <c r="P232" s="156">
        <f>P233</f>
        <v>742607823.32999992</v>
      </c>
      <c r="Q232" s="156">
        <f t="shared" si="55"/>
        <v>6361291957</v>
      </c>
      <c r="R232" s="70"/>
      <c r="S232" s="70"/>
    </row>
    <row r="233" spans="2:19" s="89" customFormat="1" ht="15" customHeight="1" x14ac:dyDescent="0.25">
      <c r="B233" s="159" t="s">
        <v>377</v>
      </c>
      <c r="C233" s="146">
        <v>5511291957</v>
      </c>
      <c r="D233" s="146">
        <v>6361291957</v>
      </c>
      <c r="E233" s="146">
        <f>SUM(E234)</f>
        <v>459274323.66999996</v>
      </c>
      <c r="F233" s="146">
        <f t="shared" ref="F233:P233" si="71">SUM(F234)</f>
        <v>459274316</v>
      </c>
      <c r="G233" s="146">
        <f t="shared" si="71"/>
        <v>459274316</v>
      </c>
      <c r="H233" s="146">
        <f t="shared" si="71"/>
        <v>459274316</v>
      </c>
      <c r="I233" s="146">
        <f t="shared" si="71"/>
        <v>459274316</v>
      </c>
      <c r="J233" s="146">
        <f t="shared" si="71"/>
        <v>459274316</v>
      </c>
      <c r="K233" s="146">
        <f t="shared" si="71"/>
        <v>459274316</v>
      </c>
      <c r="L233" s="146">
        <f t="shared" si="71"/>
        <v>459274316</v>
      </c>
      <c r="M233" s="146">
        <f t="shared" si="71"/>
        <v>459274316</v>
      </c>
      <c r="N233" s="146">
        <f t="shared" si="71"/>
        <v>742607641</v>
      </c>
      <c r="O233" s="146">
        <f t="shared" si="71"/>
        <v>742607641</v>
      </c>
      <c r="P233" s="146">
        <f t="shared" si="71"/>
        <v>742607823.32999992</v>
      </c>
      <c r="Q233" s="143">
        <f t="shared" si="55"/>
        <v>6361291957</v>
      </c>
      <c r="R233" s="70"/>
      <c r="S233" s="70"/>
    </row>
    <row r="234" spans="2:19" s="12" customFormat="1" x14ac:dyDescent="0.25">
      <c r="B234" s="158" t="s">
        <v>378</v>
      </c>
      <c r="C234" s="145">
        <v>5511291957</v>
      </c>
      <c r="D234" s="145">
        <v>6361291957</v>
      </c>
      <c r="E234" s="145">
        <v>459274323.66999996</v>
      </c>
      <c r="F234" s="145">
        <v>459274316</v>
      </c>
      <c r="G234" s="145">
        <v>459274316</v>
      </c>
      <c r="H234" s="145">
        <v>459274316</v>
      </c>
      <c r="I234" s="145">
        <v>459274316</v>
      </c>
      <c r="J234" s="145">
        <v>459274316</v>
      </c>
      <c r="K234" s="165">
        <v>459274316</v>
      </c>
      <c r="L234" s="165">
        <v>459274316</v>
      </c>
      <c r="M234" s="165">
        <v>459274316</v>
      </c>
      <c r="N234" s="165">
        <v>742607641</v>
      </c>
      <c r="O234" s="165">
        <v>742607641</v>
      </c>
      <c r="P234" s="165">
        <v>742607823.32999992</v>
      </c>
      <c r="Q234" s="145">
        <f t="shared" si="55"/>
        <v>6361291957</v>
      </c>
      <c r="R234" s="70"/>
      <c r="S234" s="70"/>
    </row>
    <row r="235" spans="2:19" s="40" customFormat="1" x14ac:dyDescent="0.25">
      <c r="B235" s="155" t="s">
        <v>45</v>
      </c>
      <c r="C235" s="156">
        <v>1474248087</v>
      </c>
      <c r="D235" s="156">
        <v>1474248087.0000002</v>
      </c>
      <c r="E235" s="156">
        <f>E236</f>
        <v>94593731.100000009</v>
      </c>
      <c r="F235" s="156">
        <f t="shared" ref="F235:O235" si="72">F236</f>
        <v>135993184.42999998</v>
      </c>
      <c r="G235" s="156">
        <f t="shared" si="72"/>
        <v>123221388.8</v>
      </c>
      <c r="H235" s="156">
        <f t="shared" si="72"/>
        <v>124489478.71000001</v>
      </c>
      <c r="I235" s="156">
        <f t="shared" si="72"/>
        <v>124286452.28999998</v>
      </c>
      <c r="J235" s="156">
        <f t="shared" si="72"/>
        <v>124504951.58000003</v>
      </c>
      <c r="K235" s="156">
        <f t="shared" si="72"/>
        <v>124526483.35000002</v>
      </c>
      <c r="L235" s="156">
        <f t="shared" si="72"/>
        <v>123949980.29999998</v>
      </c>
      <c r="M235" s="156">
        <f t="shared" si="72"/>
        <v>124374930.95000002</v>
      </c>
      <c r="N235" s="156">
        <f t="shared" si="72"/>
        <v>124663194.86999999</v>
      </c>
      <c r="O235" s="156">
        <f t="shared" si="72"/>
        <v>124711747.94999997</v>
      </c>
      <c r="P235" s="156">
        <f>P236</f>
        <v>124931124.03999999</v>
      </c>
      <c r="Q235" s="156">
        <f t="shared" si="55"/>
        <v>1474246648.3699999</v>
      </c>
      <c r="R235" s="70"/>
      <c r="S235" s="70"/>
    </row>
    <row r="236" spans="2:19" s="89" customFormat="1" x14ac:dyDescent="0.25">
      <c r="B236" s="159" t="s">
        <v>379</v>
      </c>
      <c r="C236" s="146">
        <v>1474248087</v>
      </c>
      <c r="D236" s="146">
        <v>1474248087.0000002</v>
      </c>
      <c r="E236" s="146">
        <f>SUM(E237)</f>
        <v>94593731.100000009</v>
      </c>
      <c r="F236" s="146">
        <f t="shared" ref="F236:P236" si="73">SUM(F237)</f>
        <v>135993184.42999998</v>
      </c>
      <c r="G236" s="146">
        <f t="shared" si="73"/>
        <v>123221388.8</v>
      </c>
      <c r="H236" s="146">
        <f t="shared" si="73"/>
        <v>124489478.71000001</v>
      </c>
      <c r="I236" s="146">
        <f t="shared" si="73"/>
        <v>124286452.28999998</v>
      </c>
      <c r="J236" s="146">
        <f t="shared" si="73"/>
        <v>124504951.58000003</v>
      </c>
      <c r="K236" s="143">
        <f t="shared" si="73"/>
        <v>124526483.35000002</v>
      </c>
      <c r="L236" s="143">
        <f t="shared" si="73"/>
        <v>123949980.29999998</v>
      </c>
      <c r="M236" s="143">
        <f t="shared" si="73"/>
        <v>124374930.95000002</v>
      </c>
      <c r="N236" s="143">
        <f t="shared" si="73"/>
        <v>124663194.86999999</v>
      </c>
      <c r="O236" s="143">
        <f t="shared" si="73"/>
        <v>124711747.94999997</v>
      </c>
      <c r="P236" s="143">
        <f t="shared" si="73"/>
        <v>124931124.03999999</v>
      </c>
      <c r="Q236" s="143">
        <f t="shared" si="55"/>
        <v>1474246648.3699999</v>
      </c>
      <c r="R236" s="70"/>
      <c r="S236" s="70"/>
    </row>
    <row r="237" spans="2:19" s="12" customFormat="1" x14ac:dyDescent="0.25">
      <c r="B237" s="158" t="s">
        <v>380</v>
      </c>
      <c r="C237" s="145">
        <v>1474248087</v>
      </c>
      <c r="D237" s="145">
        <v>1474248087.0000002</v>
      </c>
      <c r="E237" s="145">
        <v>94593731.100000009</v>
      </c>
      <c r="F237" s="145">
        <v>135993184.42999998</v>
      </c>
      <c r="G237" s="145">
        <v>123221388.8</v>
      </c>
      <c r="H237" s="145">
        <v>124489478.71000001</v>
      </c>
      <c r="I237" s="145">
        <v>124286452.28999998</v>
      </c>
      <c r="J237" s="145">
        <v>124504951.58000003</v>
      </c>
      <c r="K237" s="165">
        <v>124526483.35000002</v>
      </c>
      <c r="L237" s="165">
        <v>123949980.29999998</v>
      </c>
      <c r="M237" s="165">
        <v>124374930.95000002</v>
      </c>
      <c r="N237" s="165">
        <v>124663194.86999999</v>
      </c>
      <c r="O237" s="165">
        <v>124711747.94999997</v>
      </c>
      <c r="P237" s="165">
        <v>124931124.03999999</v>
      </c>
      <c r="Q237" s="145">
        <f t="shared" si="55"/>
        <v>1474246648.3699999</v>
      </c>
      <c r="R237" s="70"/>
      <c r="S237" s="70"/>
    </row>
    <row r="238" spans="2:19" s="40" customFormat="1" x14ac:dyDescent="0.25">
      <c r="B238" s="155" t="s">
        <v>103</v>
      </c>
      <c r="C238" s="156">
        <v>1575371875</v>
      </c>
      <c r="D238" s="156">
        <v>1575371875.0000002</v>
      </c>
      <c r="E238" s="156">
        <f>E239</f>
        <v>131280972.75</v>
      </c>
      <c r="F238" s="156">
        <f t="shared" ref="F238:O238" si="74">F239</f>
        <v>131280978.51000002</v>
      </c>
      <c r="G238" s="156">
        <f t="shared" si="74"/>
        <v>131280974.63</v>
      </c>
      <c r="H238" s="156">
        <f t="shared" si="74"/>
        <v>131280974.62999998</v>
      </c>
      <c r="I238" s="156">
        <f t="shared" si="74"/>
        <v>131280974.63</v>
      </c>
      <c r="J238" s="156">
        <f t="shared" si="74"/>
        <v>131280974.63</v>
      </c>
      <c r="K238" s="156">
        <f t="shared" si="74"/>
        <v>131280974.63</v>
      </c>
      <c r="L238" s="156">
        <f t="shared" si="74"/>
        <v>131280974.62000002</v>
      </c>
      <c r="M238" s="156">
        <f t="shared" si="74"/>
        <v>131280974.62</v>
      </c>
      <c r="N238" s="156">
        <f t="shared" si="74"/>
        <v>131280974.62000002</v>
      </c>
      <c r="O238" s="156">
        <f t="shared" si="74"/>
        <v>131280974.61999999</v>
      </c>
      <c r="P238" s="156">
        <f>P239</f>
        <v>131281059.04999998</v>
      </c>
      <c r="Q238" s="156">
        <f t="shared" si="55"/>
        <v>1575371781.9400001</v>
      </c>
      <c r="R238" s="70"/>
      <c r="S238" s="70"/>
    </row>
    <row r="239" spans="2:19" s="89" customFormat="1" x14ac:dyDescent="0.25">
      <c r="B239" s="159" t="s">
        <v>381</v>
      </c>
      <c r="C239" s="146">
        <v>1575371875</v>
      </c>
      <c r="D239" s="146">
        <v>1575371875.0000002</v>
      </c>
      <c r="E239" s="146">
        <f>SUM(E240)</f>
        <v>131280972.75</v>
      </c>
      <c r="F239" s="146">
        <f t="shared" ref="F239:P239" si="75">SUM(F240)</f>
        <v>131280978.51000002</v>
      </c>
      <c r="G239" s="146">
        <f t="shared" si="75"/>
        <v>131280974.63</v>
      </c>
      <c r="H239" s="146">
        <f t="shared" si="75"/>
        <v>131280974.62999998</v>
      </c>
      <c r="I239" s="146">
        <f t="shared" si="75"/>
        <v>131280974.63</v>
      </c>
      <c r="J239" s="146">
        <f t="shared" si="75"/>
        <v>131280974.63</v>
      </c>
      <c r="K239" s="143">
        <f t="shared" si="75"/>
        <v>131280974.63</v>
      </c>
      <c r="L239" s="143">
        <f t="shared" si="75"/>
        <v>131280974.62000002</v>
      </c>
      <c r="M239" s="143">
        <f t="shared" si="75"/>
        <v>131280974.62</v>
      </c>
      <c r="N239" s="143">
        <f t="shared" si="75"/>
        <v>131280974.62000002</v>
      </c>
      <c r="O239" s="143">
        <f t="shared" si="75"/>
        <v>131280974.61999999</v>
      </c>
      <c r="P239" s="143">
        <f t="shared" si="75"/>
        <v>131281059.04999998</v>
      </c>
      <c r="Q239" s="143">
        <f t="shared" si="55"/>
        <v>1575371781.9400001</v>
      </c>
      <c r="R239" s="70"/>
      <c r="S239" s="70"/>
    </row>
    <row r="240" spans="2:19" s="12" customFormat="1" x14ac:dyDescent="0.25">
      <c r="B240" s="158" t="s">
        <v>382</v>
      </c>
      <c r="C240" s="145">
        <v>1575371875</v>
      </c>
      <c r="D240" s="145">
        <v>1575371875.0000002</v>
      </c>
      <c r="E240" s="145">
        <v>131280972.75</v>
      </c>
      <c r="F240" s="145">
        <v>131280978.51000002</v>
      </c>
      <c r="G240" s="145">
        <v>131280974.63</v>
      </c>
      <c r="H240" s="145">
        <v>131280974.62999998</v>
      </c>
      <c r="I240" s="145">
        <v>131280974.63</v>
      </c>
      <c r="J240" s="145">
        <v>131280974.63</v>
      </c>
      <c r="K240" s="165">
        <v>131280974.63</v>
      </c>
      <c r="L240" s="165">
        <v>131280974.62000002</v>
      </c>
      <c r="M240" s="165">
        <v>131280974.62</v>
      </c>
      <c r="N240" s="165">
        <v>131280974.62000002</v>
      </c>
      <c r="O240" s="165">
        <v>131280974.61999999</v>
      </c>
      <c r="P240" s="165">
        <v>131281059.04999998</v>
      </c>
      <c r="Q240" s="145">
        <f t="shared" si="55"/>
        <v>1575371781.9400001</v>
      </c>
      <c r="R240" s="70"/>
      <c r="S240" s="70"/>
    </row>
    <row r="241" spans="2:19" s="40" customFormat="1" x14ac:dyDescent="0.25">
      <c r="B241" s="155" t="s">
        <v>131</v>
      </c>
      <c r="C241" s="156">
        <v>247728228</v>
      </c>
      <c r="D241" s="156">
        <v>275522974.79000002</v>
      </c>
      <c r="E241" s="156">
        <f>E242</f>
        <v>15525816.850000001</v>
      </c>
      <c r="F241" s="156">
        <f t="shared" ref="F241:O241" si="76">F242</f>
        <v>17803154.880000003</v>
      </c>
      <c r="G241" s="156">
        <f t="shared" si="76"/>
        <v>20156248.700000003</v>
      </c>
      <c r="H241" s="156">
        <f t="shared" si="76"/>
        <v>25394027.380000003</v>
      </c>
      <c r="I241" s="156">
        <f t="shared" si="76"/>
        <v>26463085.780000001</v>
      </c>
      <c r="J241" s="156">
        <f t="shared" si="76"/>
        <v>30076256.869999997</v>
      </c>
      <c r="K241" s="156">
        <f t="shared" si="76"/>
        <v>21507029.130000003</v>
      </c>
      <c r="L241" s="156">
        <f t="shared" si="76"/>
        <v>19209636.510000002</v>
      </c>
      <c r="M241" s="156">
        <f t="shared" si="76"/>
        <v>20189802.699999999</v>
      </c>
      <c r="N241" s="156">
        <f t="shared" si="76"/>
        <v>18089830.82</v>
      </c>
      <c r="O241" s="156">
        <f t="shared" si="76"/>
        <v>19847377.060000002</v>
      </c>
      <c r="P241" s="156">
        <f>P242</f>
        <v>39677926.889999993</v>
      </c>
      <c r="Q241" s="156">
        <f t="shared" si="55"/>
        <v>273940193.56999999</v>
      </c>
      <c r="S241" s="70"/>
    </row>
    <row r="242" spans="2:19" s="89" customFormat="1" x14ac:dyDescent="0.25">
      <c r="B242" s="159" t="s">
        <v>383</v>
      </c>
      <c r="C242" s="146">
        <v>247728228</v>
      </c>
      <c r="D242" s="146">
        <v>275522974.79000002</v>
      </c>
      <c r="E242" s="146">
        <f>SUM(E243)</f>
        <v>15525816.850000001</v>
      </c>
      <c r="F242" s="146">
        <f t="shared" ref="F242:P242" si="77">SUM(F243)</f>
        <v>17803154.880000003</v>
      </c>
      <c r="G242" s="146">
        <f t="shared" si="77"/>
        <v>20156248.700000003</v>
      </c>
      <c r="H242" s="146">
        <f t="shared" si="77"/>
        <v>25394027.380000003</v>
      </c>
      <c r="I242" s="146">
        <f t="shared" si="77"/>
        <v>26463085.780000001</v>
      </c>
      <c r="J242" s="146">
        <f t="shared" si="77"/>
        <v>30076256.869999997</v>
      </c>
      <c r="K242" s="143">
        <f t="shared" si="77"/>
        <v>21507029.130000003</v>
      </c>
      <c r="L242" s="143">
        <f t="shared" si="77"/>
        <v>19209636.510000002</v>
      </c>
      <c r="M242" s="143">
        <f t="shared" si="77"/>
        <v>20189802.699999999</v>
      </c>
      <c r="N242" s="143">
        <f t="shared" si="77"/>
        <v>18089830.82</v>
      </c>
      <c r="O242" s="143">
        <f t="shared" si="77"/>
        <v>19847377.060000002</v>
      </c>
      <c r="P242" s="143">
        <f t="shared" si="77"/>
        <v>39677926.889999993</v>
      </c>
      <c r="Q242" s="143">
        <f t="shared" si="55"/>
        <v>273940193.56999999</v>
      </c>
      <c r="R242" s="40"/>
      <c r="S242" s="70"/>
    </row>
    <row r="243" spans="2:19" s="12" customFormat="1" x14ac:dyDescent="0.25">
      <c r="B243" s="158" t="s">
        <v>384</v>
      </c>
      <c r="C243" s="145">
        <v>247728228</v>
      </c>
      <c r="D243" s="145">
        <v>275522974.79000002</v>
      </c>
      <c r="E243" s="145">
        <v>15525816.850000001</v>
      </c>
      <c r="F243" s="145">
        <v>17803154.880000003</v>
      </c>
      <c r="G243" s="145">
        <v>20156248.700000003</v>
      </c>
      <c r="H243" s="145">
        <v>25394027.380000003</v>
      </c>
      <c r="I243" s="145">
        <v>26463085.780000001</v>
      </c>
      <c r="J243" s="145">
        <v>30076256.869999997</v>
      </c>
      <c r="K243" s="165">
        <v>21507029.130000003</v>
      </c>
      <c r="L243" s="165">
        <v>19209636.510000002</v>
      </c>
      <c r="M243" s="165">
        <v>20189802.699999999</v>
      </c>
      <c r="N243" s="165">
        <v>18089830.82</v>
      </c>
      <c r="O243" s="165">
        <v>19847377.060000002</v>
      </c>
      <c r="P243" s="165">
        <v>39677926.889999993</v>
      </c>
      <c r="Q243" s="145">
        <f t="shared" si="55"/>
        <v>273940193.56999999</v>
      </c>
      <c r="R243" s="40"/>
      <c r="S243" s="70"/>
    </row>
    <row r="244" spans="2:19" s="40" customFormat="1" x14ac:dyDescent="0.25">
      <c r="B244" s="155" t="s">
        <v>385</v>
      </c>
      <c r="C244" s="156">
        <v>901881669</v>
      </c>
      <c r="D244" s="156">
        <v>918981668.99999988</v>
      </c>
      <c r="E244" s="156">
        <f>E245</f>
        <v>75156793.999999985</v>
      </c>
      <c r="F244" s="156">
        <f t="shared" ref="F244:O244" si="78">F245</f>
        <v>75156794.000000015</v>
      </c>
      <c r="G244" s="156">
        <f t="shared" si="78"/>
        <v>75156794</v>
      </c>
      <c r="H244" s="156">
        <f t="shared" si="78"/>
        <v>75156794</v>
      </c>
      <c r="I244" s="156">
        <f t="shared" si="78"/>
        <v>75156792.799999982</v>
      </c>
      <c r="J244" s="156">
        <f t="shared" si="78"/>
        <v>75156794.000000015</v>
      </c>
      <c r="K244" s="156">
        <f t="shared" si="78"/>
        <v>75148460.670000002</v>
      </c>
      <c r="L244" s="156">
        <f t="shared" si="78"/>
        <v>75156794</v>
      </c>
      <c r="M244" s="156">
        <f t="shared" si="78"/>
        <v>75156794</v>
      </c>
      <c r="N244" s="156">
        <f t="shared" si="78"/>
        <v>92256793.99999997</v>
      </c>
      <c r="O244" s="156">
        <f t="shared" si="78"/>
        <v>75165127.329999998</v>
      </c>
      <c r="P244" s="156">
        <f>P245</f>
        <v>75156936.200000003</v>
      </c>
      <c r="Q244" s="156">
        <f t="shared" si="55"/>
        <v>918981669.00000012</v>
      </c>
      <c r="S244" s="70"/>
    </row>
    <row r="245" spans="2:19" s="89" customFormat="1" x14ac:dyDescent="0.25">
      <c r="B245" s="159" t="s">
        <v>386</v>
      </c>
      <c r="C245" s="146">
        <v>901881669</v>
      </c>
      <c r="D245" s="146">
        <v>918981668.99999988</v>
      </c>
      <c r="E245" s="146">
        <f>SUM(E246)</f>
        <v>75156793.999999985</v>
      </c>
      <c r="F245" s="146">
        <f t="shared" ref="F245:O245" si="79">SUM(F246)</f>
        <v>75156794.000000015</v>
      </c>
      <c r="G245" s="146">
        <f t="shared" si="79"/>
        <v>75156794</v>
      </c>
      <c r="H245" s="146">
        <f t="shared" si="79"/>
        <v>75156794</v>
      </c>
      <c r="I245" s="146">
        <f t="shared" si="79"/>
        <v>75156792.799999982</v>
      </c>
      <c r="J245" s="146">
        <f t="shared" si="79"/>
        <v>75156794.000000015</v>
      </c>
      <c r="K245" s="143">
        <f t="shared" si="79"/>
        <v>75148460.670000002</v>
      </c>
      <c r="L245" s="143">
        <f t="shared" si="79"/>
        <v>75156794</v>
      </c>
      <c r="M245" s="143">
        <f t="shared" si="79"/>
        <v>75156794</v>
      </c>
      <c r="N245" s="143">
        <f t="shared" si="79"/>
        <v>92256793.99999997</v>
      </c>
      <c r="O245" s="143">
        <f t="shared" si="79"/>
        <v>75165127.329999998</v>
      </c>
      <c r="P245" s="143">
        <f>SUM(P246)</f>
        <v>75156936.200000003</v>
      </c>
      <c r="Q245" s="143">
        <f t="shared" si="55"/>
        <v>918981669.00000012</v>
      </c>
      <c r="R245" s="40"/>
      <c r="S245" s="70"/>
    </row>
    <row r="246" spans="2:19" s="12" customFormat="1" x14ac:dyDescent="0.25">
      <c r="B246" s="158" t="s">
        <v>387</v>
      </c>
      <c r="C246" s="145">
        <v>901881669</v>
      </c>
      <c r="D246" s="145">
        <v>918981668.99999988</v>
      </c>
      <c r="E246" s="145">
        <v>75156793.999999985</v>
      </c>
      <c r="F246" s="145">
        <v>75156794.000000015</v>
      </c>
      <c r="G246" s="145">
        <v>75156794</v>
      </c>
      <c r="H246" s="145">
        <v>75156794</v>
      </c>
      <c r="I246" s="145">
        <v>75156792.799999982</v>
      </c>
      <c r="J246" s="145">
        <v>75156794.000000015</v>
      </c>
      <c r="K246" s="165">
        <v>75148460.670000002</v>
      </c>
      <c r="L246" s="165">
        <v>75156794</v>
      </c>
      <c r="M246" s="165">
        <v>75156794</v>
      </c>
      <c r="N246" s="165">
        <v>92256793.99999997</v>
      </c>
      <c r="O246" s="165">
        <v>75165127.329999998</v>
      </c>
      <c r="P246" s="165">
        <v>75156936.200000003</v>
      </c>
      <c r="Q246" s="145">
        <f t="shared" si="55"/>
        <v>918981669.00000012</v>
      </c>
      <c r="R246" s="40"/>
      <c r="S246" s="70"/>
    </row>
    <row r="247" spans="2:19" x14ac:dyDescent="0.25">
      <c r="B247" s="170" t="s">
        <v>69</v>
      </c>
      <c r="C247" s="154">
        <f t="shared" ref="C247:O247" si="80">C10+C17+C229+C232+C235+C238+C241+C244</f>
        <v>1046280711338</v>
      </c>
      <c r="D247" s="154">
        <f t="shared" si="80"/>
        <v>1186515534116.45</v>
      </c>
      <c r="E247" s="147">
        <f t="shared" si="80"/>
        <v>78737716643.659973</v>
      </c>
      <c r="F247" s="147">
        <f t="shared" si="80"/>
        <v>74378672714.27002</v>
      </c>
      <c r="G247" s="147">
        <f t="shared" si="80"/>
        <v>78699294772.959991</v>
      </c>
      <c r="H247" s="147">
        <f t="shared" si="80"/>
        <v>69000836399.420013</v>
      </c>
      <c r="I247" s="147">
        <f t="shared" si="80"/>
        <v>77866674133.069992</v>
      </c>
      <c r="J247" s="147">
        <f t="shared" si="80"/>
        <v>111666494399.98001</v>
      </c>
      <c r="K247" s="147">
        <f t="shared" si="80"/>
        <v>85990060993.720016</v>
      </c>
      <c r="L247" s="147">
        <f t="shared" si="80"/>
        <v>82173307458.070007</v>
      </c>
      <c r="M247" s="147">
        <f t="shared" si="80"/>
        <v>71556049272.860001</v>
      </c>
      <c r="N247" s="147">
        <f t="shared" si="80"/>
        <v>86201477106.72998</v>
      </c>
      <c r="O247" s="147">
        <f t="shared" si="80"/>
        <v>186515352785.62003</v>
      </c>
      <c r="P247" s="147">
        <f>P10+P17+P229+P232+P235+P238+P241+P244</f>
        <v>170950773008.51001</v>
      </c>
      <c r="Q247" s="147">
        <f t="shared" si="55"/>
        <v>1173736709688.8699</v>
      </c>
      <c r="S247" s="70"/>
    </row>
    <row r="248" spans="2:19" x14ac:dyDescent="0.25">
      <c r="P248" s="5">
        <v>0</v>
      </c>
      <c r="R248" s="40"/>
      <c r="S248" s="70"/>
    </row>
    <row r="249" spans="2:19" x14ac:dyDescent="0.25">
      <c r="B249" s="170"/>
      <c r="C249" s="25"/>
      <c r="D249" s="125"/>
      <c r="E249" s="15" t="s">
        <v>10</v>
      </c>
      <c r="F249" s="15" t="s">
        <v>11</v>
      </c>
      <c r="G249" s="15" t="s">
        <v>12</v>
      </c>
      <c r="H249" s="15" t="s">
        <v>13</v>
      </c>
      <c r="I249" s="15" t="s">
        <v>14</v>
      </c>
      <c r="J249" s="15" t="s">
        <v>15</v>
      </c>
      <c r="K249" s="15" t="s">
        <v>16</v>
      </c>
      <c r="L249" s="15" t="s">
        <v>17</v>
      </c>
      <c r="M249" s="15" t="s">
        <v>124</v>
      </c>
      <c r="N249" s="15" t="s">
        <v>19</v>
      </c>
      <c r="O249" s="15" t="s">
        <v>20</v>
      </c>
      <c r="P249" s="15" t="s">
        <v>21</v>
      </c>
      <c r="Q249" s="15" t="s">
        <v>22</v>
      </c>
      <c r="S249" s="70"/>
    </row>
    <row r="250" spans="2:19" x14ac:dyDescent="0.25">
      <c r="B250" s="155" t="s">
        <v>409</v>
      </c>
      <c r="C250" s="182">
        <v>0</v>
      </c>
      <c r="D250" s="182">
        <v>1300000000</v>
      </c>
      <c r="E250" s="182">
        <v>0</v>
      </c>
      <c r="F250" s="182">
        <v>0</v>
      </c>
      <c r="G250" s="182">
        <v>0</v>
      </c>
      <c r="H250" s="182">
        <v>0</v>
      </c>
      <c r="I250" s="182">
        <v>0</v>
      </c>
      <c r="J250" s="182">
        <v>0</v>
      </c>
      <c r="K250" s="182">
        <v>0</v>
      </c>
      <c r="L250" s="182">
        <v>0</v>
      </c>
      <c r="M250" s="182">
        <v>0</v>
      </c>
      <c r="N250" s="182">
        <v>0</v>
      </c>
      <c r="O250" s="182">
        <v>500000000</v>
      </c>
      <c r="P250" s="182">
        <v>800000000</v>
      </c>
      <c r="Q250" s="182">
        <v>1300000000</v>
      </c>
      <c r="R250" s="40"/>
      <c r="S250" s="70"/>
    </row>
    <row r="251" spans="2:19" x14ac:dyDescent="0.25">
      <c r="B251" s="187" t="s">
        <v>127</v>
      </c>
      <c r="C251" s="188">
        <v>0</v>
      </c>
      <c r="D251" s="188">
        <v>1300000000</v>
      </c>
      <c r="E251" s="188">
        <v>0</v>
      </c>
      <c r="F251" s="188">
        <v>0</v>
      </c>
      <c r="G251" s="188">
        <v>0</v>
      </c>
      <c r="H251" s="188">
        <v>0</v>
      </c>
      <c r="I251" s="188">
        <v>0</v>
      </c>
      <c r="J251" s="188">
        <v>0</v>
      </c>
      <c r="K251" s="188">
        <v>0</v>
      </c>
      <c r="L251" s="188">
        <v>0</v>
      </c>
      <c r="M251" s="188">
        <v>0</v>
      </c>
      <c r="N251" s="188">
        <v>0</v>
      </c>
      <c r="O251" s="188">
        <v>500000000</v>
      </c>
      <c r="P251" s="188">
        <v>800000000</v>
      </c>
      <c r="Q251" s="188">
        <v>1300000000</v>
      </c>
      <c r="R251" s="40"/>
      <c r="S251" s="70"/>
    </row>
    <row r="252" spans="2:19" x14ac:dyDescent="0.25">
      <c r="B252" s="159" t="s">
        <v>410</v>
      </c>
      <c r="C252" s="146">
        <v>0</v>
      </c>
      <c r="D252" s="146">
        <v>1300000000</v>
      </c>
      <c r="E252" s="162">
        <v>0</v>
      </c>
      <c r="F252" s="162">
        <v>0</v>
      </c>
      <c r="G252" s="162">
        <v>0</v>
      </c>
      <c r="H252" s="162">
        <v>0</v>
      </c>
      <c r="I252" s="162">
        <v>0</v>
      </c>
      <c r="J252" s="162">
        <v>0</v>
      </c>
      <c r="K252" s="162">
        <v>0</v>
      </c>
      <c r="L252" s="162">
        <v>0</v>
      </c>
      <c r="M252" s="162">
        <v>0</v>
      </c>
      <c r="N252" s="162">
        <v>0</v>
      </c>
      <c r="O252" s="162">
        <v>500000000</v>
      </c>
      <c r="P252" s="162">
        <v>800000000</v>
      </c>
      <c r="Q252" s="162">
        <v>1300000000</v>
      </c>
      <c r="R252" s="40"/>
      <c r="S252" s="70"/>
    </row>
    <row r="253" spans="2:19" x14ac:dyDescent="0.25">
      <c r="B253" s="158" t="s">
        <v>411</v>
      </c>
      <c r="C253" s="145">
        <v>0</v>
      </c>
      <c r="D253" s="145">
        <v>1300000000</v>
      </c>
      <c r="E253" s="166">
        <v>0</v>
      </c>
      <c r="F253" s="166">
        <v>0</v>
      </c>
      <c r="G253" s="166">
        <v>0</v>
      </c>
      <c r="H253" s="166">
        <v>0</v>
      </c>
      <c r="I253" s="166">
        <v>0</v>
      </c>
      <c r="J253" s="166">
        <v>0</v>
      </c>
      <c r="K253" s="144">
        <v>0</v>
      </c>
      <c r="L253" s="144">
        <v>0</v>
      </c>
      <c r="M253" s="144">
        <v>0</v>
      </c>
      <c r="N253" s="144">
        <v>0</v>
      </c>
      <c r="O253" s="144">
        <v>500000000</v>
      </c>
      <c r="P253" s="144">
        <v>800000000</v>
      </c>
      <c r="Q253" s="144">
        <v>1300000000</v>
      </c>
      <c r="S253" s="70"/>
    </row>
    <row r="254" spans="2:19" x14ac:dyDescent="0.25">
      <c r="B254" s="155" t="s">
        <v>412</v>
      </c>
      <c r="C254" s="182">
        <v>109284599312</v>
      </c>
      <c r="D254" s="182">
        <v>83408729231</v>
      </c>
      <c r="E254" s="182">
        <v>8441655004.2000008</v>
      </c>
      <c r="F254" s="182">
        <v>19635602040.319996</v>
      </c>
      <c r="G254" s="182">
        <v>5194855004.9799995</v>
      </c>
      <c r="H254" s="182">
        <v>3436135436.2799997</v>
      </c>
      <c r="I254" s="182">
        <v>7032271078.0899992</v>
      </c>
      <c r="J254" s="182">
        <v>2175287963.8499999</v>
      </c>
      <c r="K254" s="182">
        <v>3406893010.8099999</v>
      </c>
      <c r="L254" s="182">
        <v>3965617873.0600004</v>
      </c>
      <c r="M254" s="182">
        <v>3906404134.4600005</v>
      </c>
      <c r="N254" s="182">
        <v>4815827121.6599998</v>
      </c>
      <c r="O254" s="182">
        <v>4988534827.4800005</v>
      </c>
      <c r="P254" s="182">
        <v>4116659653.5400004</v>
      </c>
      <c r="Q254" s="182">
        <v>71115743148.729996</v>
      </c>
      <c r="S254" s="70"/>
    </row>
    <row r="255" spans="2:19" s="40" customFormat="1" x14ac:dyDescent="0.25">
      <c r="B255" s="26" t="s">
        <v>84</v>
      </c>
      <c r="C255" s="182">
        <v>2350000000</v>
      </c>
      <c r="D255" s="182">
        <v>2350000000</v>
      </c>
      <c r="E255" s="182">
        <v>195826666.63</v>
      </c>
      <c r="F255" s="182">
        <v>195826666.63</v>
      </c>
      <c r="G255" s="182">
        <v>195826666.63</v>
      </c>
      <c r="H255" s="182">
        <v>0</v>
      </c>
      <c r="I255" s="182">
        <v>333333333.25999999</v>
      </c>
      <c r="J255" s="182">
        <v>166666666.63</v>
      </c>
      <c r="K255" s="182">
        <v>166666666.63</v>
      </c>
      <c r="L255" s="182">
        <v>166666665</v>
      </c>
      <c r="M255" s="182">
        <v>166666666.63</v>
      </c>
      <c r="N255" s="182">
        <v>166666666.63</v>
      </c>
      <c r="O255" s="182">
        <v>166666666.63</v>
      </c>
      <c r="P255" s="182">
        <v>429166666.63</v>
      </c>
      <c r="Q255" s="182">
        <v>2349979997.9300003</v>
      </c>
      <c r="R255"/>
      <c r="S255" s="70"/>
    </row>
    <row r="256" spans="2:19" x14ac:dyDescent="0.25">
      <c r="B256" s="159" t="s">
        <v>313</v>
      </c>
      <c r="C256" s="146">
        <v>2350000000</v>
      </c>
      <c r="D256" s="146">
        <v>2350000000</v>
      </c>
      <c r="E256" s="162">
        <v>195826666.63</v>
      </c>
      <c r="F256" s="162">
        <v>195826666.63</v>
      </c>
      <c r="G256" s="162">
        <v>195826666.63</v>
      </c>
      <c r="H256" s="162">
        <v>0</v>
      </c>
      <c r="I256" s="162">
        <v>333333333.25999999</v>
      </c>
      <c r="J256" s="162">
        <v>166666666.63</v>
      </c>
      <c r="K256" s="144">
        <v>166666666.63</v>
      </c>
      <c r="L256" s="144">
        <v>166666665</v>
      </c>
      <c r="M256" s="144">
        <v>166666666.63</v>
      </c>
      <c r="N256" s="144">
        <v>166666666.63</v>
      </c>
      <c r="O256" s="144">
        <v>166666666.63</v>
      </c>
      <c r="P256" s="144">
        <v>429166666.63</v>
      </c>
      <c r="Q256" s="186">
        <v>2349979997.9300003</v>
      </c>
      <c r="S256" s="70"/>
    </row>
    <row r="257" spans="2:19" x14ac:dyDescent="0.25">
      <c r="B257" s="158" t="s">
        <v>314</v>
      </c>
      <c r="C257" s="145">
        <v>2350000000</v>
      </c>
      <c r="D257" s="145">
        <v>2350000000</v>
      </c>
      <c r="E257" s="166">
        <v>195826666.63</v>
      </c>
      <c r="F257" s="166">
        <v>195826666.63</v>
      </c>
      <c r="G257" s="166">
        <v>195826666.63</v>
      </c>
      <c r="H257" s="166">
        <v>0</v>
      </c>
      <c r="I257" s="166">
        <v>333333333.25999999</v>
      </c>
      <c r="J257" s="166">
        <v>166666666.63</v>
      </c>
      <c r="K257" s="144">
        <v>166666666.63</v>
      </c>
      <c r="L257" s="144">
        <v>166666665</v>
      </c>
      <c r="M257" s="144">
        <v>166666666.63</v>
      </c>
      <c r="N257" s="144">
        <v>166666666.63</v>
      </c>
      <c r="O257" s="144">
        <v>166666666.63</v>
      </c>
      <c r="P257" s="144">
        <v>429166666.63</v>
      </c>
      <c r="Q257" s="164">
        <v>2349979997.9300003</v>
      </c>
      <c r="S257" s="70"/>
    </row>
    <row r="258" spans="2:19" s="40" customFormat="1" x14ac:dyDescent="0.25">
      <c r="B258" s="26" t="s">
        <v>317</v>
      </c>
      <c r="C258" s="182">
        <v>1895267687</v>
      </c>
      <c r="D258" s="182">
        <v>1895267687</v>
      </c>
      <c r="E258" s="182">
        <v>0</v>
      </c>
      <c r="F258" s="182">
        <v>192104172.13</v>
      </c>
      <c r="G258" s="182">
        <v>86274901.189999998</v>
      </c>
      <c r="H258" s="182">
        <v>38277253.210000001</v>
      </c>
      <c r="I258" s="182">
        <v>74505288.390000001</v>
      </c>
      <c r="J258" s="182">
        <v>24769370.800000001</v>
      </c>
      <c r="K258" s="182">
        <v>14515653.51</v>
      </c>
      <c r="L258" s="182">
        <v>552863039.22000003</v>
      </c>
      <c r="M258" s="182">
        <v>56877302.770000003</v>
      </c>
      <c r="N258" s="182">
        <v>264300</v>
      </c>
      <c r="O258" s="182">
        <v>411358655.17000002</v>
      </c>
      <c r="P258" s="182">
        <v>153272433.63</v>
      </c>
      <c r="Q258" s="182">
        <v>1605082370.02</v>
      </c>
      <c r="R258"/>
      <c r="S258" s="70"/>
    </row>
    <row r="259" spans="2:19" x14ac:dyDescent="0.25">
      <c r="B259" s="159" t="s">
        <v>318</v>
      </c>
      <c r="C259" s="146">
        <v>1895267687</v>
      </c>
      <c r="D259" s="146">
        <v>1895267687</v>
      </c>
      <c r="E259" s="162">
        <v>0</v>
      </c>
      <c r="F259" s="162">
        <v>192104172.13</v>
      </c>
      <c r="G259" s="162">
        <v>86274901.189999998</v>
      </c>
      <c r="H259" s="162">
        <v>38277253.210000001</v>
      </c>
      <c r="I259" s="162">
        <v>74505288.390000001</v>
      </c>
      <c r="J259" s="162">
        <v>24769370.800000001</v>
      </c>
      <c r="K259" s="162">
        <v>14515653.51</v>
      </c>
      <c r="L259" s="162">
        <v>552863039.22000003</v>
      </c>
      <c r="M259" s="162">
        <v>56877302.770000003</v>
      </c>
      <c r="N259" s="162">
        <v>264300</v>
      </c>
      <c r="O259" s="162">
        <v>411358655.17000002</v>
      </c>
      <c r="P259" s="162">
        <v>153272433.63</v>
      </c>
      <c r="Q259" s="186">
        <v>1605082370.02</v>
      </c>
      <c r="S259" s="70"/>
    </row>
    <row r="260" spans="2:19" x14ac:dyDescent="0.25">
      <c r="B260" s="158" t="s">
        <v>319</v>
      </c>
      <c r="C260" s="145">
        <v>1895267687</v>
      </c>
      <c r="D260" s="145">
        <v>1895267687</v>
      </c>
      <c r="E260" s="166">
        <v>0</v>
      </c>
      <c r="F260" s="166">
        <v>192104172.13</v>
      </c>
      <c r="G260" s="166">
        <v>86274901.189999998</v>
      </c>
      <c r="H260" s="166">
        <v>38277253.210000001</v>
      </c>
      <c r="I260" s="166">
        <v>74505288.390000001</v>
      </c>
      <c r="J260" s="166">
        <v>24769370.800000001</v>
      </c>
      <c r="K260" s="144">
        <v>14515653.51</v>
      </c>
      <c r="L260" s="144">
        <v>552863039.22000003</v>
      </c>
      <c r="M260" s="144">
        <v>56877302.770000003</v>
      </c>
      <c r="N260" s="144">
        <v>264300</v>
      </c>
      <c r="O260" s="144">
        <v>411358655.17000002</v>
      </c>
      <c r="P260" s="144">
        <v>153272433.63</v>
      </c>
      <c r="Q260" s="164">
        <v>1605082370.02</v>
      </c>
      <c r="S260" s="70"/>
    </row>
    <row r="261" spans="2:19" s="40" customFormat="1" x14ac:dyDescent="0.25">
      <c r="B261" s="26" t="s">
        <v>101</v>
      </c>
      <c r="C261" s="182">
        <v>71515639145</v>
      </c>
      <c r="D261" s="182">
        <v>63540968100.000008</v>
      </c>
      <c r="E261" s="182">
        <v>8245828337.5700006</v>
      </c>
      <c r="F261" s="182">
        <v>18963877054.029999</v>
      </c>
      <c r="G261" s="182">
        <v>4908964034.4300003</v>
      </c>
      <c r="H261" s="182">
        <v>3106451465.29</v>
      </c>
      <c r="I261" s="182">
        <v>6196528329.1999998</v>
      </c>
      <c r="J261" s="182">
        <v>1988771950.8899999</v>
      </c>
      <c r="K261" s="182">
        <v>3225710690.6700001</v>
      </c>
      <c r="L261" s="182">
        <v>3234412578.4300003</v>
      </c>
      <c r="M261" s="182">
        <v>3672159103.3000002</v>
      </c>
      <c r="N261" s="182">
        <v>4615654544.7299995</v>
      </c>
      <c r="O261" s="182">
        <v>4075204048.5600004</v>
      </c>
      <c r="P261" s="182">
        <v>1182974726.5700004</v>
      </c>
      <c r="Q261" s="182">
        <v>63416536863.669991</v>
      </c>
      <c r="R261"/>
      <c r="S261" s="70"/>
    </row>
    <row r="262" spans="2:19" x14ac:dyDescent="0.25">
      <c r="B262" s="159" t="s">
        <v>371</v>
      </c>
      <c r="C262" s="146">
        <v>71515639145</v>
      </c>
      <c r="D262" s="146">
        <v>63540968100.000008</v>
      </c>
      <c r="E262" s="162">
        <v>8245828337.5700006</v>
      </c>
      <c r="F262" s="162">
        <v>18963877054.029999</v>
      </c>
      <c r="G262" s="162">
        <v>4908964034.4300003</v>
      </c>
      <c r="H262" s="162">
        <v>3106451465.29</v>
      </c>
      <c r="I262" s="162">
        <v>6196528329.1999998</v>
      </c>
      <c r="J262" s="162">
        <v>1988771950.8899999</v>
      </c>
      <c r="K262" s="144">
        <v>3225710690.6700001</v>
      </c>
      <c r="L262" s="144">
        <v>3234412578.4300003</v>
      </c>
      <c r="M262" s="144">
        <v>3672159103.3000002</v>
      </c>
      <c r="N262" s="144">
        <v>4615654544.7299995</v>
      </c>
      <c r="O262" s="144">
        <v>4075204048.5600004</v>
      </c>
      <c r="P262" s="144">
        <v>1182974726.5700004</v>
      </c>
      <c r="Q262" s="186">
        <v>63416536863.669991</v>
      </c>
      <c r="S262" s="70"/>
    </row>
    <row r="263" spans="2:19" x14ac:dyDescent="0.25">
      <c r="B263" s="158" t="s">
        <v>372</v>
      </c>
      <c r="C263" s="145">
        <v>71515639145</v>
      </c>
      <c r="D263" s="145">
        <v>63540968100.000008</v>
      </c>
      <c r="E263" s="166">
        <v>8245828337.5700006</v>
      </c>
      <c r="F263" s="166">
        <v>18963877054.029999</v>
      </c>
      <c r="G263" s="166">
        <v>4908964034.4300003</v>
      </c>
      <c r="H263" s="166">
        <v>3106451465.29</v>
      </c>
      <c r="I263" s="166">
        <v>6196528329.1999998</v>
      </c>
      <c r="J263" s="166">
        <v>1988771950.8899999</v>
      </c>
      <c r="K263" s="183">
        <v>3225710690.6700001</v>
      </c>
      <c r="L263" s="183">
        <v>3234412578.4300003</v>
      </c>
      <c r="M263" s="183">
        <v>3672159103.3000002</v>
      </c>
      <c r="N263" s="183">
        <v>4615654544.7299995</v>
      </c>
      <c r="O263" s="183">
        <v>4075204048.5600004</v>
      </c>
      <c r="P263" s="183">
        <v>1182974726.5700004</v>
      </c>
      <c r="Q263" s="189">
        <v>63416536863.669991</v>
      </c>
      <c r="S263" s="70"/>
    </row>
    <row r="264" spans="2:19" s="40" customFormat="1" x14ac:dyDescent="0.25">
      <c r="B264" s="26" t="s">
        <v>95</v>
      </c>
      <c r="C264" s="182">
        <v>33523692480</v>
      </c>
      <c r="D264" s="182">
        <v>15622493444</v>
      </c>
      <c r="E264" s="182">
        <v>0</v>
      </c>
      <c r="F264" s="182">
        <v>283794147.53000003</v>
      </c>
      <c r="G264" s="182">
        <v>3789402.73</v>
      </c>
      <c r="H264" s="182">
        <v>291406717.77999997</v>
      </c>
      <c r="I264" s="182">
        <v>427904127.24000001</v>
      </c>
      <c r="J264" s="182">
        <v>-4920024.4700000007</v>
      </c>
      <c r="K264" s="182">
        <v>0</v>
      </c>
      <c r="L264" s="182">
        <v>11675590.41</v>
      </c>
      <c r="M264" s="182">
        <v>10701061.76</v>
      </c>
      <c r="N264" s="182">
        <v>33241610.300000001</v>
      </c>
      <c r="O264" s="182">
        <v>335305457.12000006</v>
      </c>
      <c r="P264" s="182">
        <v>2351245826.71</v>
      </c>
      <c r="Q264" s="182">
        <v>3744143917.1099997</v>
      </c>
      <c r="R264"/>
      <c r="S264" s="70"/>
    </row>
    <row r="265" spans="2:19" x14ac:dyDescent="0.25">
      <c r="B265" s="159" t="s">
        <v>373</v>
      </c>
      <c r="C265" s="146">
        <v>33523692480</v>
      </c>
      <c r="D265" s="146">
        <v>15622493444</v>
      </c>
      <c r="E265" s="162">
        <v>0</v>
      </c>
      <c r="F265" s="162">
        <v>283794147.53000003</v>
      </c>
      <c r="G265" s="162">
        <v>3789402.73</v>
      </c>
      <c r="H265" s="162">
        <v>291406717.77999997</v>
      </c>
      <c r="I265" s="162">
        <v>427904127.24000001</v>
      </c>
      <c r="J265" s="162">
        <v>-4920024.4700000007</v>
      </c>
      <c r="K265" s="144">
        <v>0</v>
      </c>
      <c r="L265" s="144">
        <v>11675590.41</v>
      </c>
      <c r="M265" s="144">
        <v>10701061.76</v>
      </c>
      <c r="N265" s="144">
        <v>33241610.300000001</v>
      </c>
      <c r="O265" s="144">
        <v>335305457.12000006</v>
      </c>
      <c r="P265" s="144">
        <v>2351245826.71</v>
      </c>
      <c r="Q265" s="186">
        <v>3744143917.1099997</v>
      </c>
      <c r="S265" s="70"/>
    </row>
    <row r="266" spans="2:19" x14ac:dyDescent="0.25">
      <c r="B266" s="158" t="s">
        <v>374</v>
      </c>
      <c r="C266" s="145">
        <v>33523692480</v>
      </c>
      <c r="D266" s="145">
        <v>15622493444</v>
      </c>
      <c r="E266" s="166">
        <v>0</v>
      </c>
      <c r="F266" s="166">
        <v>283794147.53000003</v>
      </c>
      <c r="G266" s="166">
        <v>3789402.73</v>
      </c>
      <c r="H266" s="166">
        <v>291406717.77999997</v>
      </c>
      <c r="I266" s="166">
        <v>427904127.24000001</v>
      </c>
      <c r="J266" s="166">
        <v>-4920024.4700000007</v>
      </c>
      <c r="K266" s="144">
        <v>0</v>
      </c>
      <c r="L266" s="144">
        <v>11675590.41</v>
      </c>
      <c r="M266" s="144">
        <v>10701061.76</v>
      </c>
      <c r="N266" s="144">
        <v>33241610.300000001</v>
      </c>
      <c r="O266" s="144">
        <v>335305457.12000006</v>
      </c>
      <c r="P266" s="144">
        <v>2351245826.71</v>
      </c>
      <c r="Q266" s="164">
        <v>3744143917.1099997</v>
      </c>
      <c r="S266" s="70"/>
    </row>
    <row r="267" spans="2:19" x14ac:dyDescent="0.25">
      <c r="B267" s="155" t="s">
        <v>413</v>
      </c>
      <c r="C267" s="182">
        <v>0</v>
      </c>
      <c r="D267" s="182">
        <v>2500000000</v>
      </c>
      <c r="E267" s="182"/>
      <c r="F267" s="182"/>
      <c r="G267" s="182"/>
      <c r="H267" s="182"/>
      <c r="I267" s="182"/>
      <c r="J267" s="182"/>
      <c r="K267" s="182"/>
      <c r="L267" s="182"/>
      <c r="M267" s="182"/>
      <c r="N267" s="182"/>
      <c r="O267" s="182"/>
      <c r="P267" s="182">
        <v>2500000000</v>
      </c>
      <c r="Q267" s="182">
        <v>2500000000</v>
      </c>
      <c r="S267" s="70"/>
    </row>
    <row r="268" spans="2:19" x14ac:dyDescent="0.25">
      <c r="B268" s="187" t="s">
        <v>43</v>
      </c>
      <c r="C268" s="188">
        <v>0</v>
      </c>
      <c r="D268" s="188">
        <v>2500000000</v>
      </c>
      <c r="E268" s="188">
        <v>0</v>
      </c>
      <c r="F268" s="188">
        <v>0</v>
      </c>
      <c r="G268" s="188">
        <v>0</v>
      </c>
      <c r="H268" s="188">
        <v>0</v>
      </c>
      <c r="I268" s="188">
        <v>0</v>
      </c>
      <c r="J268" s="188">
        <v>0</v>
      </c>
      <c r="K268" s="188">
        <v>0</v>
      </c>
      <c r="L268" s="188">
        <v>0</v>
      </c>
      <c r="M268" s="188">
        <v>0</v>
      </c>
      <c r="N268" s="188">
        <v>0</v>
      </c>
      <c r="O268" s="188">
        <v>0</v>
      </c>
      <c r="P268" s="188">
        <v>2500000000</v>
      </c>
      <c r="Q268" s="188">
        <v>2500000000</v>
      </c>
      <c r="S268" s="70"/>
    </row>
    <row r="269" spans="2:19" x14ac:dyDescent="0.25">
      <c r="B269" s="159" t="s">
        <v>375</v>
      </c>
      <c r="C269" s="146">
        <v>0</v>
      </c>
      <c r="D269" s="146">
        <v>2500000000</v>
      </c>
      <c r="E269" s="162">
        <v>0</v>
      </c>
      <c r="F269" s="162">
        <v>0</v>
      </c>
      <c r="G269" s="162">
        <v>0</v>
      </c>
      <c r="H269" s="162">
        <v>0</v>
      </c>
      <c r="I269" s="162">
        <v>0</v>
      </c>
      <c r="J269" s="162">
        <v>0</v>
      </c>
      <c r="K269" s="162">
        <v>0</v>
      </c>
      <c r="L269" s="162">
        <v>0</v>
      </c>
      <c r="M269" s="162">
        <v>0</v>
      </c>
      <c r="N269" s="162">
        <v>0</v>
      </c>
      <c r="O269" s="162">
        <v>0</v>
      </c>
      <c r="P269" s="162">
        <v>2500000000</v>
      </c>
      <c r="Q269" s="182">
        <v>2500000000</v>
      </c>
      <c r="S269" s="70"/>
    </row>
    <row r="270" spans="2:19" x14ac:dyDescent="0.25">
      <c r="B270" s="158" t="s">
        <v>376</v>
      </c>
      <c r="C270" s="145">
        <v>0</v>
      </c>
      <c r="D270" s="145">
        <v>2500000000</v>
      </c>
      <c r="E270" s="166">
        <v>0</v>
      </c>
      <c r="F270" s="166">
        <v>0</v>
      </c>
      <c r="G270" s="166">
        <v>0</v>
      </c>
      <c r="H270" s="166">
        <v>0</v>
      </c>
      <c r="I270" s="166">
        <v>0</v>
      </c>
      <c r="J270" s="166">
        <v>0</v>
      </c>
      <c r="K270" s="144">
        <v>0</v>
      </c>
      <c r="L270" s="144">
        <v>0</v>
      </c>
      <c r="M270" s="144">
        <v>0</v>
      </c>
      <c r="N270" s="144">
        <v>0</v>
      </c>
      <c r="O270" s="144">
        <v>0</v>
      </c>
      <c r="P270" s="144">
        <v>2500000000</v>
      </c>
      <c r="Q270" s="182">
        <v>2500000000</v>
      </c>
      <c r="S270" s="70"/>
    </row>
    <row r="271" spans="2:19" x14ac:dyDescent="0.25">
      <c r="B271" s="155" t="s">
        <v>414</v>
      </c>
      <c r="C271" s="182">
        <v>0</v>
      </c>
      <c r="D271" s="182">
        <v>2000000000</v>
      </c>
      <c r="E271" s="182">
        <v>0</v>
      </c>
      <c r="F271" s="182"/>
      <c r="G271" s="182"/>
      <c r="H271" s="182"/>
      <c r="I271" s="182"/>
      <c r="J271" s="182"/>
      <c r="K271" s="182"/>
      <c r="L271" s="182"/>
      <c r="M271" s="182"/>
      <c r="N271" s="182"/>
      <c r="O271" s="182"/>
      <c r="P271" s="182">
        <v>2000000000</v>
      </c>
      <c r="Q271" s="182">
        <v>2000000000</v>
      </c>
      <c r="S271" s="70"/>
    </row>
    <row r="272" spans="2:19" x14ac:dyDescent="0.25">
      <c r="B272" s="187" t="s">
        <v>44</v>
      </c>
      <c r="C272" s="188">
        <v>0</v>
      </c>
      <c r="D272" s="188">
        <v>2000000000</v>
      </c>
      <c r="E272" s="188">
        <v>0</v>
      </c>
      <c r="F272" s="188">
        <v>0</v>
      </c>
      <c r="G272" s="188">
        <v>0</v>
      </c>
      <c r="H272" s="188">
        <v>0</v>
      </c>
      <c r="I272" s="188">
        <v>0</v>
      </c>
      <c r="J272" s="188">
        <v>0</v>
      </c>
      <c r="K272" s="188">
        <v>0</v>
      </c>
      <c r="L272" s="188">
        <v>0</v>
      </c>
      <c r="M272" s="188">
        <v>0</v>
      </c>
      <c r="N272" s="188">
        <v>0</v>
      </c>
      <c r="O272" s="188">
        <v>0</v>
      </c>
      <c r="P272" s="188">
        <v>2000000000</v>
      </c>
      <c r="Q272" s="188">
        <v>2000000000</v>
      </c>
      <c r="S272" s="70"/>
    </row>
    <row r="273" spans="2:19" x14ac:dyDescent="0.25">
      <c r="B273" s="159" t="s">
        <v>377</v>
      </c>
      <c r="C273" s="146">
        <v>0</v>
      </c>
      <c r="D273" s="146">
        <v>2000000000</v>
      </c>
      <c r="E273" s="162">
        <v>0</v>
      </c>
      <c r="F273" s="162">
        <v>0</v>
      </c>
      <c r="G273" s="162">
        <v>0</v>
      </c>
      <c r="H273" s="162">
        <v>0</v>
      </c>
      <c r="I273" s="162">
        <v>0</v>
      </c>
      <c r="J273" s="162">
        <v>0</v>
      </c>
      <c r="K273" s="162">
        <v>0</v>
      </c>
      <c r="L273" s="162">
        <v>0</v>
      </c>
      <c r="M273" s="162">
        <v>0</v>
      </c>
      <c r="N273" s="162">
        <v>0</v>
      </c>
      <c r="O273" s="162">
        <v>0</v>
      </c>
      <c r="P273" s="162">
        <v>2000000000</v>
      </c>
      <c r="Q273" s="182">
        <v>2000000000</v>
      </c>
      <c r="S273" s="70"/>
    </row>
    <row r="274" spans="2:19" x14ac:dyDescent="0.25">
      <c r="B274" s="158" t="s">
        <v>378</v>
      </c>
      <c r="C274" s="145">
        <v>0</v>
      </c>
      <c r="D274" s="145">
        <v>2000000000</v>
      </c>
      <c r="E274" s="166">
        <v>0</v>
      </c>
      <c r="F274" s="166">
        <v>0</v>
      </c>
      <c r="G274" s="166">
        <v>0</v>
      </c>
      <c r="H274" s="166">
        <v>0</v>
      </c>
      <c r="I274" s="166">
        <v>0</v>
      </c>
      <c r="J274" s="166">
        <v>0</v>
      </c>
      <c r="K274" s="144">
        <v>0</v>
      </c>
      <c r="L274" s="144">
        <v>0</v>
      </c>
      <c r="M274" s="144">
        <v>0</v>
      </c>
      <c r="N274" s="144">
        <v>0</v>
      </c>
      <c r="O274" s="144">
        <v>0</v>
      </c>
      <c r="P274" s="144">
        <v>2000000000</v>
      </c>
      <c r="Q274" s="182">
        <v>2000000000</v>
      </c>
      <c r="S274" s="70"/>
    </row>
    <row r="275" spans="2:19" x14ac:dyDescent="0.25">
      <c r="B275" s="170" t="s">
        <v>70</v>
      </c>
      <c r="C275" s="154">
        <f>C255+C258+C261+C264+C267+C271</f>
        <v>109284599312</v>
      </c>
      <c r="D275" s="154">
        <f>D255+D258+D261+D264+D268+D272+D251</f>
        <v>89208729231</v>
      </c>
      <c r="E275" s="147">
        <f t="shared" ref="E275:O275" si="81">E250+E254</f>
        <v>8441655004.2000008</v>
      </c>
      <c r="F275" s="147">
        <f t="shared" si="81"/>
        <v>19635602040.319996</v>
      </c>
      <c r="G275" s="147">
        <f t="shared" si="81"/>
        <v>5194855004.9799995</v>
      </c>
      <c r="H275" s="147">
        <f t="shared" si="81"/>
        <v>3436135436.2799997</v>
      </c>
      <c r="I275" s="147">
        <f t="shared" si="81"/>
        <v>7032271078.0899992</v>
      </c>
      <c r="J275" s="147">
        <f t="shared" si="81"/>
        <v>2175287963.8499999</v>
      </c>
      <c r="K275" s="147">
        <f t="shared" si="81"/>
        <v>3406893010.8099999</v>
      </c>
      <c r="L275" s="147">
        <f t="shared" si="81"/>
        <v>3965617873.0600004</v>
      </c>
      <c r="M275" s="147">
        <f t="shared" si="81"/>
        <v>3906404134.4600005</v>
      </c>
      <c r="N275" s="147">
        <f t="shared" si="81"/>
        <v>4815827121.6599998</v>
      </c>
      <c r="O275" s="147">
        <f t="shared" si="81"/>
        <v>5488534827.4800005</v>
      </c>
      <c r="P275" s="147">
        <f>P250+P254+P271+P267</f>
        <v>9416659653.5400009</v>
      </c>
      <c r="Q275" s="147">
        <f>Q250+Q254+Q267+Q271</f>
        <v>76915743148.729996</v>
      </c>
      <c r="R275" s="40"/>
      <c r="S275" s="70"/>
    </row>
    <row r="276" spans="2:19" x14ac:dyDescent="0.25">
      <c r="B276" s="27"/>
      <c r="C276" s="23"/>
      <c r="D276" s="23"/>
      <c r="E276" s="149"/>
      <c r="F276" s="149"/>
      <c r="G276" s="149"/>
      <c r="H276" s="149"/>
      <c r="I276" s="149"/>
      <c r="J276" s="149"/>
      <c r="K276" s="149"/>
      <c r="L276" s="149"/>
      <c r="M276" s="149"/>
      <c r="N276" s="149"/>
      <c r="O276" s="149"/>
      <c r="P276" s="149"/>
      <c r="Q276" s="149"/>
      <c r="S276" s="70"/>
    </row>
    <row r="277" spans="2:19" x14ac:dyDescent="0.25">
      <c r="B277" s="170" t="s">
        <v>51</v>
      </c>
      <c r="C277" s="154">
        <f t="shared" ref="C277:Q277" si="82">C247+C275</f>
        <v>1155565310650</v>
      </c>
      <c r="D277" s="154">
        <f t="shared" si="82"/>
        <v>1275724263347.45</v>
      </c>
      <c r="E277" s="147">
        <f t="shared" si="82"/>
        <v>87179371647.85997</v>
      </c>
      <c r="F277" s="147">
        <f t="shared" si="82"/>
        <v>94014274754.590012</v>
      </c>
      <c r="G277" s="147">
        <f t="shared" si="82"/>
        <v>83894149777.939987</v>
      </c>
      <c r="H277" s="147">
        <f t="shared" si="82"/>
        <v>72436971835.700012</v>
      </c>
      <c r="I277" s="147">
        <f t="shared" si="82"/>
        <v>84898945211.159988</v>
      </c>
      <c r="J277" s="147">
        <f t="shared" si="82"/>
        <v>113841782363.83002</v>
      </c>
      <c r="K277" s="147">
        <f t="shared" si="82"/>
        <v>89396954004.530014</v>
      </c>
      <c r="L277" s="147">
        <f t="shared" si="82"/>
        <v>86138925331.130005</v>
      </c>
      <c r="M277" s="147">
        <f t="shared" si="82"/>
        <v>75462453407.320007</v>
      </c>
      <c r="N277" s="147">
        <f t="shared" si="82"/>
        <v>91017304228.389984</v>
      </c>
      <c r="O277" s="147">
        <f t="shared" si="82"/>
        <v>192003887613.10004</v>
      </c>
      <c r="P277" s="147">
        <f t="shared" si="82"/>
        <v>180367432662.05002</v>
      </c>
      <c r="Q277" s="147">
        <f t="shared" si="82"/>
        <v>1250652452837.5999</v>
      </c>
      <c r="S277" s="70"/>
    </row>
    <row r="278" spans="2:19" x14ac:dyDescent="0.25">
      <c r="B278" s="128" t="s">
        <v>388</v>
      </c>
      <c r="C278" s="141"/>
      <c r="D278" s="141"/>
      <c r="Q278" s="11"/>
      <c r="S278" s="70"/>
    </row>
    <row r="279" spans="2:19" x14ac:dyDescent="0.25">
      <c r="B279" s="180" t="s">
        <v>415</v>
      </c>
      <c r="E279" s="22"/>
      <c r="F279" s="135"/>
      <c r="G279" s="135"/>
      <c r="H279" s="135"/>
      <c r="I279" s="135"/>
      <c r="J279" s="135"/>
      <c r="K279" s="135"/>
      <c r="L279" s="135"/>
      <c r="M279" s="135"/>
      <c r="N279" s="135"/>
      <c r="O279" s="135"/>
      <c r="P279" s="135"/>
      <c r="Q279" s="135"/>
      <c r="S279" s="70"/>
    </row>
    <row r="280" spans="2:19" x14ac:dyDescent="0.25">
      <c r="B280" s="32" t="s">
        <v>167</v>
      </c>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1"/>
  <sheetViews>
    <sheetView showGridLines="0" topLeftCell="A19" zoomScale="89" zoomScaleNormal="89" workbookViewId="0">
      <selection activeCell="S29" sqref="S29"/>
    </sheetView>
  </sheetViews>
  <sheetFormatPr defaultColWidth="11.42578125" defaultRowHeight="15" x14ac:dyDescent="0.25"/>
  <cols>
    <col min="1" max="1" width="10.42578125" customWidth="1"/>
    <col min="2" max="2" width="46" customWidth="1"/>
    <col min="3" max="3" width="13" customWidth="1"/>
    <col min="4" max="4" width="15.7109375" customWidth="1"/>
    <col min="5" max="12" width="10.7109375" customWidth="1"/>
    <col min="13" max="13" width="12.85546875" customWidth="1"/>
    <col min="14" max="14" width="10.7109375" customWidth="1"/>
    <col min="15" max="15" width="12.85546875" customWidth="1"/>
    <col min="16" max="16" width="13" customWidth="1"/>
    <col min="17" max="17" width="10.7109375" customWidth="1"/>
  </cols>
  <sheetData>
    <row r="2" spans="2:19" ht="28.5" x14ac:dyDescent="0.25">
      <c r="B2" s="327" t="s">
        <v>0</v>
      </c>
      <c r="C2" s="327"/>
      <c r="D2" s="327"/>
      <c r="E2" s="327"/>
      <c r="F2" s="327"/>
      <c r="G2" s="327"/>
      <c r="H2" s="327"/>
      <c r="I2" s="327"/>
      <c r="J2" s="327"/>
      <c r="K2" s="327"/>
      <c r="L2" s="327"/>
      <c r="M2" s="327"/>
      <c r="N2" s="327"/>
      <c r="O2" s="327"/>
      <c r="P2" s="327"/>
      <c r="Q2" s="327"/>
    </row>
    <row r="3" spans="2:19" ht="21" x14ac:dyDescent="0.25">
      <c r="B3" s="328" t="s">
        <v>1</v>
      </c>
      <c r="C3" s="328"/>
      <c r="D3" s="328"/>
      <c r="E3" s="328"/>
      <c r="F3" s="328"/>
      <c r="G3" s="328"/>
      <c r="H3" s="328"/>
      <c r="I3" s="328"/>
      <c r="J3" s="328"/>
      <c r="K3" s="328"/>
      <c r="L3" s="328"/>
      <c r="M3" s="328"/>
      <c r="N3" s="328"/>
      <c r="O3" s="328"/>
      <c r="P3" s="328"/>
      <c r="Q3" s="328"/>
    </row>
    <row r="4" spans="2:19" ht="15.75" x14ac:dyDescent="0.25">
      <c r="B4" s="329" t="s">
        <v>2</v>
      </c>
      <c r="C4" s="329"/>
      <c r="D4" s="329"/>
      <c r="E4" s="329"/>
      <c r="F4" s="329"/>
      <c r="G4" s="329"/>
      <c r="H4" s="329"/>
      <c r="I4" s="329"/>
      <c r="J4" s="329"/>
      <c r="K4" s="329"/>
      <c r="L4" s="329"/>
      <c r="M4" s="329"/>
      <c r="N4" s="329"/>
      <c r="O4" s="329"/>
      <c r="P4" s="329"/>
      <c r="Q4" s="329"/>
    </row>
    <row r="5" spans="2:19" ht="15.75" x14ac:dyDescent="0.25">
      <c r="B5" s="329" t="s">
        <v>3</v>
      </c>
      <c r="C5" s="329"/>
      <c r="D5" s="329"/>
      <c r="E5" s="329"/>
      <c r="F5" s="329"/>
      <c r="G5" s="329"/>
      <c r="H5" s="329"/>
      <c r="I5" s="329"/>
      <c r="J5" s="329"/>
      <c r="K5" s="329"/>
      <c r="L5" s="329"/>
      <c r="M5" s="329"/>
      <c r="N5" s="329"/>
      <c r="O5" s="329"/>
      <c r="P5" s="329"/>
      <c r="Q5" s="329"/>
    </row>
    <row r="6" spans="2:19" ht="15.75" customHeight="1" x14ac:dyDescent="0.25">
      <c r="B6" s="27"/>
      <c r="C6" s="27"/>
      <c r="D6" s="27"/>
    </row>
    <row r="7" spans="2:19" x14ac:dyDescent="0.25">
      <c r="B7" s="27" t="s">
        <v>56</v>
      </c>
      <c r="C7" s="27"/>
      <c r="D7" s="27"/>
      <c r="Q7" s="39" t="s">
        <v>5</v>
      </c>
    </row>
    <row r="8" spans="2:19" ht="21" customHeight="1" x14ac:dyDescent="0.25">
      <c r="B8" s="330" t="s">
        <v>6</v>
      </c>
      <c r="C8" s="332" t="s">
        <v>7</v>
      </c>
      <c r="D8" s="332" t="s">
        <v>8</v>
      </c>
      <c r="E8" s="324" t="s">
        <v>9</v>
      </c>
      <c r="F8" s="325"/>
      <c r="G8" s="325"/>
      <c r="H8" s="325"/>
      <c r="I8" s="325"/>
      <c r="J8" s="325"/>
      <c r="K8" s="325"/>
      <c r="L8" s="325"/>
      <c r="M8" s="325"/>
      <c r="N8" s="325"/>
      <c r="O8" s="325"/>
      <c r="P8" s="325"/>
      <c r="Q8" s="326"/>
    </row>
    <row r="9" spans="2:19" ht="24.75" customHeight="1" x14ac:dyDescent="0.25">
      <c r="B9" s="331"/>
      <c r="C9" s="333"/>
      <c r="D9" s="333"/>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0">
        <v>2357894967</v>
      </c>
      <c r="D10" s="220">
        <v>2634674955.7899995</v>
      </c>
      <c r="E10" s="224">
        <v>182291455.67999998</v>
      </c>
      <c r="F10" s="224">
        <v>182291454.99999997</v>
      </c>
      <c r="G10" s="224">
        <v>182291454.99999997</v>
      </c>
      <c r="H10" s="224">
        <v>182291454.99999997</v>
      </c>
      <c r="I10" s="224">
        <v>182291454.99999997</v>
      </c>
      <c r="J10" s="224">
        <v>182291454.99999997</v>
      </c>
      <c r="K10" s="224">
        <v>187997906.40000001</v>
      </c>
      <c r="L10" s="224">
        <v>182291454.99999997</v>
      </c>
      <c r="M10" s="224">
        <v>182291454.89999998</v>
      </c>
      <c r="N10" s="224">
        <v>182291454.07999995</v>
      </c>
      <c r="O10" s="224">
        <v>182291452.87999997</v>
      </c>
      <c r="P10" s="224">
        <v>623762464.39999998</v>
      </c>
      <c r="Q10" s="224">
        <v>2634674918.3400002</v>
      </c>
    </row>
    <row r="11" spans="2:19" x14ac:dyDescent="0.25">
      <c r="B11" s="12" t="s">
        <v>24</v>
      </c>
      <c r="C11" s="220">
        <v>23983066176</v>
      </c>
      <c r="D11" s="220">
        <v>40427680433.380028</v>
      </c>
      <c r="E11" s="224">
        <v>469842930.76999998</v>
      </c>
      <c r="F11" s="224">
        <v>1652325002.6599996</v>
      </c>
      <c r="G11" s="224">
        <v>1241692711.7900002</v>
      </c>
      <c r="H11" s="224">
        <v>2068051991.3500006</v>
      </c>
      <c r="I11" s="224">
        <v>2749358417.3600001</v>
      </c>
      <c r="J11" s="224">
        <v>2113495525.4700007</v>
      </c>
      <c r="K11" s="224">
        <v>1426964912.2299998</v>
      </c>
      <c r="L11" s="224">
        <v>1674040449.9699991</v>
      </c>
      <c r="M11" s="224">
        <v>3157005898.9299989</v>
      </c>
      <c r="N11" s="224">
        <v>3421896815.5100021</v>
      </c>
      <c r="O11" s="224">
        <v>4861673606.7400036</v>
      </c>
      <c r="P11" s="224">
        <v>5941821429.2700043</v>
      </c>
      <c r="Q11" s="224">
        <v>30778169692.049995</v>
      </c>
    </row>
    <row r="12" spans="2:19" x14ac:dyDescent="0.25">
      <c r="B12" s="12" t="s">
        <v>25</v>
      </c>
      <c r="C12" s="220">
        <v>13434660098</v>
      </c>
      <c r="D12" s="220">
        <v>16563048953.940008</v>
      </c>
      <c r="E12" s="224">
        <v>952633174.35000002</v>
      </c>
      <c r="F12" s="224">
        <v>1270812248.8400004</v>
      </c>
      <c r="G12" s="224">
        <v>1120290999.9800003</v>
      </c>
      <c r="H12" s="224">
        <v>1135312213.9700005</v>
      </c>
      <c r="I12" s="224">
        <v>1463281643.1799998</v>
      </c>
      <c r="J12" s="224">
        <v>1344815137.2500002</v>
      </c>
      <c r="K12" s="224">
        <v>1374936178.5399997</v>
      </c>
      <c r="L12" s="224">
        <v>1375025029.9099994</v>
      </c>
      <c r="M12" s="224">
        <v>1442787394.7700002</v>
      </c>
      <c r="N12" s="224">
        <v>1389370408.3200004</v>
      </c>
      <c r="O12" s="224">
        <v>1337443435.9999993</v>
      </c>
      <c r="P12" s="224">
        <v>1757723612.6999993</v>
      </c>
      <c r="Q12" s="224">
        <v>15964431477.809994</v>
      </c>
    </row>
    <row r="13" spans="2:19" x14ac:dyDescent="0.25">
      <c r="B13" s="12" t="s">
        <v>26</v>
      </c>
      <c r="C13" s="220">
        <v>7835391855</v>
      </c>
      <c r="D13" s="220">
        <v>9183606565.0799923</v>
      </c>
      <c r="E13" s="224">
        <v>480402238.08999997</v>
      </c>
      <c r="F13" s="224">
        <v>525261830.04999995</v>
      </c>
      <c r="G13" s="224">
        <v>678586451.50000012</v>
      </c>
      <c r="H13" s="224">
        <v>557896432.99000013</v>
      </c>
      <c r="I13" s="224">
        <v>573492964.37999988</v>
      </c>
      <c r="J13" s="224">
        <v>573690611.45999992</v>
      </c>
      <c r="K13" s="224">
        <v>603407896.91999996</v>
      </c>
      <c r="L13" s="224">
        <v>592681504.10000002</v>
      </c>
      <c r="M13" s="224">
        <v>645687059.48999965</v>
      </c>
      <c r="N13" s="224">
        <v>591232952.43000007</v>
      </c>
      <c r="O13" s="224">
        <v>608489506.8599999</v>
      </c>
      <c r="P13" s="224">
        <v>1874237163.2600002</v>
      </c>
      <c r="Q13" s="224">
        <v>8305066611.5299969</v>
      </c>
    </row>
    <row r="14" spans="2:19" x14ac:dyDescent="0.25">
      <c r="B14" s="12" t="s">
        <v>27</v>
      </c>
      <c r="C14" s="220">
        <v>1808925370</v>
      </c>
      <c r="D14" s="220">
        <v>2111709185.1700001</v>
      </c>
      <c r="E14" s="224">
        <v>56028339.030000009</v>
      </c>
      <c r="F14" s="224">
        <v>127233592.84000002</v>
      </c>
      <c r="G14" s="224">
        <v>102692788.11000001</v>
      </c>
      <c r="H14" s="224">
        <v>237930636.42999998</v>
      </c>
      <c r="I14" s="224">
        <v>144248374.72</v>
      </c>
      <c r="J14" s="224">
        <v>169801802.84999999</v>
      </c>
      <c r="K14" s="224">
        <v>149505373.38</v>
      </c>
      <c r="L14" s="224">
        <v>149153571.67000002</v>
      </c>
      <c r="M14" s="224">
        <v>181668947.88999996</v>
      </c>
      <c r="N14" s="224">
        <v>37104818.890000001</v>
      </c>
      <c r="O14" s="224">
        <v>274177102.54000008</v>
      </c>
      <c r="P14" s="224">
        <v>296845949.89000005</v>
      </c>
      <c r="Q14" s="224">
        <v>1926391298.2399998</v>
      </c>
    </row>
    <row r="15" spans="2:19" x14ac:dyDescent="0.25">
      <c r="B15" s="12" t="s">
        <v>28</v>
      </c>
      <c r="C15" s="220">
        <v>5550568305</v>
      </c>
      <c r="D15" s="220">
        <v>8624686012.3400002</v>
      </c>
      <c r="E15" s="224">
        <v>195288372.07000002</v>
      </c>
      <c r="F15" s="224">
        <v>188951773.65000001</v>
      </c>
      <c r="G15" s="224">
        <v>232608483.92000002</v>
      </c>
      <c r="H15" s="224">
        <v>239018504.56999999</v>
      </c>
      <c r="I15" s="224">
        <v>206152676.30000004</v>
      </c>
      <c r="J15" s="224">
        <v>227458618.77999997</v>
      </c>
      <c r="K15" s="224">
        <v>281444981.54999995</v>
      </c>
      <c r="L15" s="224">
        <v>287505655.38000005</v>
      </c>
      <c r="M15" s="224">
        <v>276687123.31999993</v>
      </c>
      <c r="N15" s="224">
        <v>252624575.57999995</v>
      </c>
      <c r="O15" s="224">
        <v>270764808.90000004</v>
      </c>
      <c r="P15" s="224">
        <v>3367138485.0700006</v>
      </c>
      <c r="Q15" s="224">
        <v>6025644059.0900002</v>
      </c>
    </row>
    <row r="16" spans="2:19" x14ac:dyDescent="0.25">
      <c r="B16" s="12" t="s">
        <v>29</v>
      </c>
      <c r="C16" s="220">
        <v>17091352864</v>
      </c>
      <c r="D16" s="220">
        <v>17578741690.459995</v>
      </c>
      <c r="E16" s="224">
        <v>796062941.36000001</v>
      </c>
      <c r="F16" s="224">
        <v>1097516561.79</v>
      </c>
      <c r="G16" s="224">
        <v>1257744027.0400002</v>
      </c>
      <c r="H16" s="224">
        <v>1095028046.8700001</v>
      </c>
      <c r="I16" s="224">
        <v>1072502473.9499999</v>
      </c>
      <c r="J16" s="224">
        <v>1225959284.75</v>
      </c>
      <c r="K16" s="224">
        <v>1420690823.5900002</v>
      </c>
      <c r="L16" s="224">
        <v>1237584358.1099999</v>
      </c>
      <c r="M16" s="224">
        <v>1341952950.5699999</v>
      </c>
      <c r="N16" s="224">
        <v>1002888110.89</v>
      </c>
      <c r="O16" s="224">
        <v>1376391184.7799997</v>
      </c>
      <c r="P16" s="224">
        <v>2951521556.2900009</v>
      </c>
      <c r="Q16" s="224">
        <v>15875842319.990002</v>
      </c>
    </row>
    <row r="17" spans="2:17" x14ac:dyDescent="0.25">
      <c r="B17" s="12" t="s">
        <v>30</v>
      </c>
      <c r="C17" s="220">
        <v>17337534377</v>
      </c>
      <c r="D17" s="220">
        <v>21339126688.489986</v>
      </c>
      <c r="E17" s="224">
        <v>612678961.75999999</v>
      </c>
      <c r="F17" s="224">
        <v>1076723316.9300003</v>
      </c>
      <c r="G17" s="224">
        <v>1221577276.8800001</v>
      </c>
      <c r="H17" s="224">
        <v>959057011.23999989</v>
      </c>
      <c r="I17" s="224">
        <v>1034330350.2599998</v>
      </c>
      <c r="J17" s="224">
        <v>1114403007.1199996</v>
      </c>
      <c r="K17" s="224">
        <v>1022145666.58</v>
      </c>
      <c r="L17" s="224">
        <v>1123043647.0000002</v>
      </c>
      <c r="M17" s="224">
        <v>1168905674.3699999</v>
      </c>
      <c r="N17" s="224">
        <v>1091716416.1499999</v>
      </c>
      <c r="O17" s="224">
        <v>1323579143.0999999</v>
      </c>
      <c r="P17" s="224">
        <v>7130967033.0900002</v>
      </c>
      <c r="Q17" s="224">
        <v>18879127504.480003</v>
      </c>
    </row>
    <row r="18" spans="2:17" x14ac:dyDescent="0.25">
      <c r="B18" s="12" t="s">
        <v>31</v>
      </c>
      <c r="C18" s="220">
        <v>1005202584</v>
      </c>
      <c r="D18" s="220">
        <v>1440562522</v>
      </c>
      <c r="E18" s="224">
        <v>34126968.060000002</v>
      </c>
      <c r="F18" s="224">
        <v>28435168.170000002</v>
      </c>
      <c r="G18" s="224">
        <v>134592561.22999999</v>
      </c>
      <c r="H18" s="224">
        <v>33034201.470000006</v>
      </c>
      <c r="I18" s="224">
        <v>125315301.62999997</v>
      </c>
      <c r="J18" s="224">
        <v>141336351.41999999</v>
      </c>
      <c r="K18" s="224">
        <v>41167463.269999996</v>
      </c>
      <c r="L18" s="224">
        <v>80695584.769999996</v>
      </c>
      <c r="M18" s="224">
        <v>122347805.16000001</v>
      </c>
      <c r="N18" s="224">
        <v>51720816.739999995</v>
      </c>
      <c r="O18" s="224">
        <v>166600602.71999997</v>
      </c>
      <c r="P18" s="224">
        <v>334205790.06999981</v>
      </c>
      <c r="Q18" s="224">
        <v>1293578614.71</v>
      </c>
    </row>
    <row r="19" spans="2:17" x14ac:dyDescent="0.25">
      <c r="B19" s="12" t="s">
        <v>32</v>
      </c>
      <c r="C19" s="220">
        <v>665640642</v>
      </c>
      <c r="D19" s="220">
        <v>726076218.57999992</v>
      </c>
      <c r="E19" s="224">
        <v>33125451.02</v>
      </c>
      <c r="F19" s="224">
        <v>36831483.259999998</v>
      </c>
      <c r="G19" s="224">
        <v>53735658.610000007</v>
      </c>
      <c r="H19" s="224">
        <v>37412436.969999999</v>
      </c>
      <c r="I19" s="224">
        <v>44058292.840000004</v>
      </c>
      <c r="J19" s="224">
        <v>51902287.789999999</v>
      </c>
      <c r="K19" s="224">
        <v>42272091.810000002</v>
      </c>
      <c r="L19" s="224">
        <v>50898852.32</v>
      </c>
      <c r="M19" s="224">
        <v>39807760.859999992</v>
      </c>
      <c r="N19" s="224">
        <v>45423743.990000002</v>
      </c>
      <c r="O19" s="224">
        <v>45493692.100000001</v>
      </c>
      <c r="P19" s="224">
        <v>239572571.05000001</v>
      </c>
      <c r="Q19" s="224">
        <v>720534322.62</v>
      </c>
    </row>
    <row r="20" spans="2:17" x14ac:dyDescent="0.25">
      <c r="B20" s="12" t="s">
        <v>33</v>
      </c>
      <c r="C20" s="220">
        <v>5552082446</v>
      </c>
      <c r="D20" s="220">
        <v>7042338843.6900015</v>
      </c>
      <c r="E20" s="224">
        <v>213408933.15000004</v>
      </c>
      <c r="F20" s="224">
        <v>376541978.58000022</v>
      </c>
      <c r="G20" s="224">
        <v>1332137184.2999997</v>
      </c>
      <c r="H20" s="224">
        <v>261161287.16999993</v>
      </c>
      <c r="I20" s="224">
        <v>330847188</v>
      </c>
      <c r="J20" s="224">
        <v>345196222.7700001</v>
      </c>
      <c r="K20" s="224">
        <v>337828914.51000005</v>
      </c>
      <c r="L20" s="224">
        <v>338801358.40999985</v>
      </c>
      <c r="M20" s="224">
        <v>444240202.37000012</v>
      </c>
      <c r="N20" s="224">
        <v>301601001.81999999</v>
      </c>
      <c r="O20" s="224">
        <v>402981021.61000019</v>
      </c>
      <c r="P20" s="224">
        <v>925069620.29999971</v>
      </c>
      <c r="Q20" s="224">
        <v>5609814912.9900036</v>
      </c>
    </row>
    <row r="21" spans="2:17" x14ac:dyDescent="0.25">
      <c r="B21" s="12" t="s">
        <v>34</v>
      </c>
      <c r="C21" s="220">
        <v>5990192511</v>
      </c>
      <c r="D21" s="220">
        <v>9298217691.4899998</v>
      </c>
      <c r="E21" s="224">
        <v>56399992.300000004</v>
      </c>
      <c r="F21" s="224">
        <v>808064852.46000004</v>
      </c>
      <c r="G21" s="224">
        <v>467780890.33999997</v>
      </c>
      <c r="H21" s="224">
        <v>422179905.81</v>
      </c>
      <c r="I21" s="224">
        <v>509285857.24000007</v>
      </c>
      <c r="J21" s="224">
        <v>1298054146.8099999</v>
      </c>
      <c r="K21" s="224">
        <v>405075629.73000008</v>
      </c>
      <c r="L21" s="224">
        <v>651496224.72000015</v>
      </c>
      <c r="M21" s="224">
        <v>248342998.35999995</v>
      </c>
      <c r="N21" s="224">
        <v>282323872.61999995</v>
      </c>
      <c r="O21" s="224">
        <v>790403758.07999992</v>
      </c>
      <c r="P21" s="224">
        <v>1284522429.1399999</v>
      </c>
      <c r="Q21" s="224">
        <v>7223930557.6100016</v>
      </c>
    </row>
    <row r="22" spans="2:17" x14ac:dyDescent="0.25">
      <c r="B22" s="12" t="s">
        <v>35</v>
      </c>
      <c r="C22" s="220">
        <v>1004230431</v>
      </c>
      <c r="D22" s="220">
        <v>1160217140.28</v>
      </c>
      <c r="E22" s="224">
        <v>24196704.070000008</v>
      </c>
      <c r="F22" s="224">
        <v>44687024.24000001</v>
      </c>
      <c r="G22" s="224">
        <v>114082802.87000002</v>
      </c>
      <c r="H22" s="224">
        <v>95657609.019999996</v>
      </c>
      <c r="I22" s="224">
        <v>78125248.829999998</v>
      </c>
      <c r="J22" s="224">
        <v>79410242.810000002</v>
      </c>
      <c r="K22" s="224">
        <v>84221121.279999986</v>
      </c>
      <c r="L22" s="224">
        <v>103200671.42</v>
      </c>
      <c r="M22" s="224">
        <v>92260831.609999985</v>
      </c>
      <c r="N22" s="224">
        <v>48554855.520000003</v>
      </c>
      <c r="O22" s="224">
        <v>118125495.84</v>
      </c>
      <c r="P22" s="224">
        <v>102273855.12000005</v>
      </c>
      <c r="Q22" s="224">
        <v>984796462.63000023</v>
      </c>
    </row>
    <row r="23" spans="2:17" x14ac:dyDescent="0.25">
      <c r="B23" s="12" t="s">
        <v>36</v>
      </c>
      <c r="C23" s="220">
        <v>925723500</v>
      </c>
      <c r="D23" s="220">
        <v>757100332.06999993</v>
      </c>
      <c r="E23" s="224">
        <v>46122027.499999993</v>
      </c>
      <c r="F23" s="224">
        <v>66566574.82</v>
      </c>
      <c r="G23" s="224">
        <v>59688667.529999994</v>
      </c>
      <c r="H23" s="224">
        <v>61262857.769999996</v>
      </c>
      <c r="I23" s="224">
        <v>57375047.609999999</v>
      </c>
      <c r="J23" s="224">
        <v>59708940.760000013</v>
      </c>
      <c r="K23" s="224">
        <v>54339924.320000008</v>
      </c>
      <c r="L23" s="224">
        <v>59029153.440000005</v>
      </c>
      <c r="M23" s="224">
        <v>61886941.399999999</v>
      </c>
      <c r="N23" s="224">
        <v>64547341.799999997</v>
      </c>
      <c r="O23" s="224">
        <v>43467480.830000006</v>
      </c>
      <c r="P23" s="224">
        <v>77988165.25999999</v>
      </c>
      <c r="Q23" s="224">
        <v>711983123.04000044</v>
      </c>
    </row>
    <row r="24" spans="2:17" x14ac:dyDescent="0.25">
      <c r="B24" s="12" t="s">
        <v>37</v>
      </c>
      <c r="C24" s="220">
        <v>1094844849</v>
      </c>
      <c r="D24" s="220">
        <v>1094844849</v>
      </c>
      <c r="E24" s="224">
        <v>89076667.080000013</v>
      </c>
      <c r="F24" s="224">
        <v>91237072</v>
      </c>
      <c r="G24" s="224">
        <v>91237071</v>
      </c>
      <c r="H24" s="224">
        <v>91237071</v>
      </c>
      <c r="I24" s="224">
        <v>91237071</v>
      </c>
      <c r="J24" s="224">
        <v>91237071</v>
      </c>
      <c r="K24" s="224">
        <v>89076661.659999996</v>
      </c>
      <c r="L24" s="224">
        <v>93397472.000000015</v>
      </c>
      <c r="M24" s="224">
        <v>89076667</v>
      </c>
      <c r="N24" s="224">
        <v>91237069</v>
      </c>
      <c r="O24" s="224">
        <v>93439101.859999999</v>
      </c>
      <c r="P24" s="224">
        <v>93355851.459999993</v>
      </c>
      <c r="Q24" s="224">
        <v>1094844846.0599999</v>
      </c>
    </row>
    <row r="25" spans="2:17" x14ac:dyDescent="0.25">
      <c r="B25" s="12" t="s">
        <v>38</v>
      </c>
      <c r="C25" s="220">
        <v>180062410</v>
      </c>
      <c r="D25" s="220">
        <v>173917595.48000005</v>
      </c>
      <c r="E25" s="224">
        <v>6655884.4399999995</v>
      </c>
      <c r="F25" s="224">
        <v>10469617.510000002</v>
      </c>
      <c r="G25" s="224">
        <v>12364683.49</v>
      </c>
      <c r="H25" s="224">
        <v>9296359.5</v>
      </c>
      <c r="I25" s="224">
        <v>11011324.779999999</v>
      </c>
      <c r="J25" s="224">
        <v>10823576.760000002</v>
      </c>
      <c r="K25" s="224">
        <v>11998191.270000001</v>
      </c>
      <c r="L25" s="224">
        <v>8406920.4399999995</v>
      </c>
      <c r="M25" s="224">
        <v>14688212.959999997</v>
      </c>
      <c r="N25" s="224">
        <v>8370575.2300000004</v>
      </c>
      <c r="O25" s="224">
        <v>14216251.209999999</v>
      </c>
      <c r="P25" s="224">
        <v>35052176.980000004</v>
      </c>
      <c r="Q25" s="224">
        <v>153353774.57000002</v>
      </c>
    </row>
    <row r="26" spans="2:17" x14ac:dyDescent="0.25">
      <c r="B26" s="12" t="s">
        <v>39</v>
      </c>
      <c r="C26" s="220">
        <v>584941883</v>
      </c>
      <c r="D26" s="220">
        <v>684080824.70999992</v>
      </c>
      <c r="E26" s="224">
        <v>33319666.120000001</v>
      </c>
      <c r="F26" s="224">
        <v>38570763.57</v>
      </c>
      <c r="G26" s="224">
        <v>42060232.039999999</v>
      </c>
      <c r="H26" s="224">
        <v>39587813.969999999</v>
      </c>
      <c r="I26" s="224">
        <v>38784260.549999997</v>
      </c>
      <c r="J26" s="224">
        <v>80193351.879999995</v>
      </c>
      <c r="K26" s="224">
        <v>48356209.859999992</v>
      </c>
      <c r="L26" s="224">
        <v>45157547.340000004</v>
      </c>
      <c r="M26" s="224">
        <v>47841323.070000008</v>
      </c>
      <c r="N26" s="224">
        <v>42961311.45000001</v>
      </c>
      <c r="O26" s="224">
        <v>61152755.289999984</v>
      </c>
      <c r="P26" s="224">
        <v>111796785.71999998</v>
      </c>
      <c r="Q26" s="224">
        <v>629782020.86000013</v>
      </c>
    </row>
    <row r="27" spans="2:17" x14ac:dyDescent="0.25">
      <c r="B27" s="12" t="s">
        <v>40</v>
      </c>
      <c r="C27" s="220">
        <v>150110827</v>
      </c>
      <c r="D27" s="220">
        <v>206218692.06000003</v>
      </c>
      <c r="E27" s="225">
        <v>0</v>
      </c>
      <c r="F27" s="224">
        <v>11856928.979999999</v>
      </c>
      <c r="G27" s="224">
        <v>12659477.310000001</v>
      </c>
      <c r="H27" s="224">
        <v>6277056.4299999997</v>
      </c>
      <c r="I27" s="224">
        <v>13854618.190000003</v>
      </c>
      <c r="J27" s="224">
        <v>10839627.459999999</v>
      </c>
      <c r="K27" s="224">
        <v>8738134.629999999</v>
      </c>
      <c r="L27" s="224">
        <v>8517816.2400000002</v>
      </c>
      <c r="M27" s="224">
        <v>16398080.59</v>
      </c>
      <c r="N27" s="224">
        <v>11575034.860000001</v>
      </c>
      <c r="O27" s="224">
        <v>16456237.219999999</v>
      </c>
      <c r="P27" s="224">
        <v>43398999.470000006</v>
      </c>
      <c r="Q27" s="224">
        <v>160572011.38</v>
      </c>
    </row>
    <row r="28" spans="2:17" x14ac:dyDescent="0.25">
      <c r="B28" s="12" t="s">
        <v>41</v>
      </c>
      <c r="C28" s="220">
        <v>2219826605</v>
      </c>
      <c r="D28" s="220">
        <v>2478790298.71</v>
      </c>
      <c r="E28" s="224">
        <v>77533551.459999993</v>
      </c>
      <c r="F28" s="224">
        <v>157586523.97</v>
      </c>
      <c r="G28" s="224">
        <v>159172670.72</v>
      </c>
      <c r="H28" s="224">
        <v>152856481.41999999</v>
      </c>
      <c r="I28" s="224">
        <v>127687293.91</v>
      </c>
      <c r="J28" s="224">
        <v>147389686.28</v>
      </c>
      <c r="K28" s="224">
        <v>132363068.69000001</v>
      </c>
      <c r="L28" s="224">
        <v>173879032.38000005</v>
      </c>
      <c r="M28" s="224">
        <v>154924057.28</v>
      </c>
      <c r="N28" s="224">
        <v>124928914.83000003</v>
      </c>
      <c r="O28" s="224">
        <v>105010840.33000001</v>
      </c>
      <c r="P28" s="224">
        <v>666767655.63999963</v>
      </c>
      <c r="Q28" s="224">
        <v>2180099776.9099994</v>
      </c>
    </row>
    <row r="29" spans="2:17" x14ac:dyDescent="0.25">
      <c r="B29" s="12" t="s">
        <v>42</v>
      </c>
      <c r="C29" s="220">
        <v>2082962261.0000002</v>
      </c>
      <c r="D29" s="220">
        <v>2197713275.4699998</v>
      </c>
      <c r="E29" s="224">
        <v>134506417.19999999</v>
      </c>
      <c r="F29" s="224">
        <v>142265994.37</v>
      </c>
      <c r="G29" s="224">
        <v>153993152.84000006</v>
      </c>
      <c r="H29" s="224">
        <v>151169282.32000002</v>
      </c>
      <c r="I29" s="224">
        <v>142178256.47000006</v>
      </c>
      <c r="J29" s="224">
        <v>161906124.52000007</v>
      </c>
      <c r="K29" s="224">
        <v>154001298.35000002</v>
      </c>
      <c r="L29" s="224">
        <v>188918050.94999999</v>
      </c>
      <c r="M29" s="224">
        <v>208425189.42000002</v>
      </c>
      <c r="N29" s="224">
        <v>179172912.03000003</v>
      </c>
      <c r="O29" s="224">
        <v>183961316.49000001</v>
      </c>
      <c r="P29" s="224">
        <v>370144544.43999988</v>
      </c>
      <c r="Q29" s="224">
        <v>2170642539.4000006</v>
      </c>
    </row>
    <row r="30" spans="2:17" x14ac:dyDescent="0.25">
      <c r="B30" s="12" t="s">
        <v>43</v>
      </c>
      <c r="C30" s="220">
        <v>2203904280</v>
      </c>
      <c r="D30" s="220">
        <v>2327689428.1199999</v>
      </c>
      <c r="E30" s="224">
        <v>157106418.23999995</v>
      </c>
      <c r="F30" s="224">
        <v>170421336.75999996</v>
      </c>
      <c r="G30" s="224">
        <v>163828474.88999993</v>
      </c>
      <c r="H30" s="224">
        <v>163726723.57999995</v>
      </c>
      <c r="I30" s="224">
        <v>163922669.35999995</v>
      </c>
      <c r="J30" s="224">
        <v>163918443.57999998</v>
      </c>
      <c r="K30" s="224">
        <v>163842121.26999995</v>
      </c>
      <c r="L30" s="224">
        <v>163994139.86999997</v>
      </c>
      <c r="M30" s="224">
        <v>163726728.32999995</v>
      </c>
      <c r="N30" s="224">
        <v>166211643.16999999</v>
      </c>
      <c r="O30" s="224">
        <v>168326183.54999998</v>
      </c>
      <c r="P30" s="224">
        <v>516474205.16000009</v>
      </c>
      <c r="Q30" s="224">
        <v>2325499087.7599998</v>
      </c>
    </row>
    <row r="31" spans="2:17" x14ac:dyDescent="0.25">
      <c r="B31" s="12" t="s">
        <v>44</v>
      </c>
      <c r="C31" s="220">
        <v>1506000000</v>
      </c>
      <c r="D31" s="220">
        <v>1509960158.5899999</v>
      </c>
      <c r="E31" s="224">
        <v>122323294.72999999</v>
      </c>
      <c r="F31" s="224">
        <v>128676704.54999998</v>
      </c>
      <c r="G31" s="224">
        <v>121680182.80999999</v>
      </c>
      <c r="H31" s="224">
        <v>124416944.80999999</v>
      </c>
      <c r="I31" s="224">
        <v>124110944.50999999</v>
      </c>
      <c r="J31" s="224">
        <v>126705574.66</v>
      </c>
      <c r="K31" s="224">
        <v>129336800.56999998</v>
      </c>
      <c r="L31" s="224">
        <v>123851059.13999999</v>
      </c>
      <c r="M31" s="224">
        <v>129074979.13999999</v>
      </c>
      <c r="N31" s="224">
        <v>129262783.13999999</v>
      </c>
      <c r="O31" s="224">
        <v>123992964.14</v>
      </c>
      <c r="P31" s="224">
        <v>126527926.39</v>
      </c>
      <c r="Q31" s="224">
        <v>1509960158.5899999</v>
      </c>
    </row>
    <row r="32" spans="2:17" x14ac:dyDescent="0.25">
      <c r="B32" s="12" t="s">
        <v>45</v>
      </c>
      <c r="C32" s="220">
        <v>224230000</v>
      </c>
      <c r="D32" s="220">
        <v>224230000</v>
      </c>
      <c r="E32" s="224">
        <v>18685833.000000004</v>
      </c>
      <c r="F32" s="224">
        <v>18685833.000000004</v>
      </c>
      <c r="G32" s="224">
        <v>18685833.000000004</v>
      </c>
      <c r="H32" s="224">
        <v>18685833</v>
      </c>
      <c r="I32" s="224">
        <v>18685833</v>
      </c>
      <c r="J32" s="224">
        <v>18685833</v>
      </c>
      <c r="K32" s="224">
        <v>18685833.330000002</v>
      </c>
      <c r="L32" s="224">
        <v>18685833.330000002</v>
      </c>
      <c r="M32" s="224">
        <v>18685833.330000002</v>
      </c>
      <c r="N32" s="224">
        <v>18685833.34</v>
      </c>
      <c r="O32" s="224">
        <v>18685833.330000002</v>
      </c>
      <c r="P32" s="224">
        <v>18685835.34</v>
      </c>
      <c r="Q32" s="224">
        <v>224230000.00000003</v>
      </c>
    </row>
    <row r="33" spans="2:19" x14ac:dyDescent="0.25">
      <c r="B33" s="12" t="s">
        <v>46</v>
      </c>
      <c r="C33" s="220">
        <v>21870500000</v>
      </c>
      <c r="D33" s="220">
        <v>11525534767.690001</v>
      </c>
      <c r="E33" s="224">
        <v>1255057617.46</v>
      </c>
      <c r="F33" s="224">
        <v>777697936.13999987</v>
      </c>
      <c r="G33" s="224">
        <v>487637348.83999997</v>
      </c>
      <c r="H33" s="224">
        <v>1464962431.28</v>
      </c>
      <c r="I33" s="224">
        <v>671779440.94999993</v>
      </c>
      <c r="J33" s="224">
        <v>1020559527.0400002</v>
      </c>
      <c r="K33" s="224">
        <v>381876405.63</v>
      </c>
      <c r="L33" s="224">
        <v>994357030.94999981</v>
      </c>
      <c r="M33" s="224">
        <v>560670021.00999999</v>
      </c>
      <c r="N33" s="224">
        <v>639546697.05000007</v>
      </c>
      <c r="O33" s="224">
        <v>717335458.26999986</v>
      </c>
      <c r="P33" s="224">
        <v>1820071569.0599999</v>
      </c>
      <c r="Q33" s="224">
        <v>10791551483.68</v>
      </c>
    </row>
    <row r="34" spans="2:19" x14ac:dyDescent="0.25">
      <c r="B34" s="12" t="s">
        <v>47</v>
      </c>
      <c r="C34" s="220">
        <v>23492194053</v>
      </c>
      <c r="D34" s="220">
        <v>27213409952.439999</v>
      </c>
      <c r="E34" s="224">
        <v>1793058611.0200002</v>
      </c>
      <c r="F34" s="224">
        <v>1952469433.8999999</v>
      </c>
      <c r="G34" s="224">
        <v>2277250225.6000004</v>
      </c>
      <c r="H34" s="224">
        <v>2177589043.4100003</v>
      </c>
      <c r="I34" s="224">
        <v>1849372435.9500003</v>
      </c>
      <c r="J34" s="224">
        <v>1439722239.97</v>
      </c>
      <c r="K34" s="224">
        <v>1298486667.6500001</v>
      </c>
      <c r="L34" s="224">
        <v>1231512883.78</v>
      </c>
      <c r="M34" s="224">
        <v>2193440953.7800002</v>
      </c>
      <c r="N34" s="224">
        <v>1241181562.6699998</v>
      </c>
      <c r="O34" s="224">
        <v>1822272919.3799999</v>
      </c>
      <c r="P34" s="224">
        <v>4926850120.6600008</v>
      </c>
      <c r="Q34" s="224">
        <v>24203207097.77</v>
      </c>
    </row>
    <row r="35" spans="2:19" x14ac:dyDescent="0.25">
      <c r="B35" s="170" t="s">
        <v>48</v>
      </c>
      <c r="C35" s="226">
        <v>160152043293.99997</v>
      </c>
      <c r="D35" s="226">
        <v>188524177075.02994</v>
      </c>
      <c r="E35" s="227">
        <v>7839932449.96</v>
      </c>
      <c r="F35" s="228">
        <v>10982181008.039997</v>
      </c>
      <c r="G35" s="229">
        <v>11740071311.639997</v>
      </c>
      <c r="H35" s="227">
        <v>11785099631.35</v>
      </c>
      <c r="I35" s="228">
        <v>11823289439.969994</v>
      </c>
      <c r="J35" s="229">
        <v>12199504691.189999</v>
      </c>
      <c r="K35" s="227">
        <v>9868760277.0199986</v>
      </c>
      <c r="L35" s="228">
        <v>10956125302.639999</v>
      </c>
      <c r="M35" s="229">
        <v>13002825089.909998</v>
      </c>
      <c r="N35" s="227">
        <v>11416431521.110004</v>
      </c>
      <c r="O35" s="228">
        <v>15126732154.050005</v>
      </c>
      <c r="P35" s="229">
        <v>35636775795.230011</v>
      </c>
      <c r="Q35" s="230">
        <v>162377728672.11002</v>
      </c>
      <c r="S35" s="11"/>
    </row>
    <row r="36" spans="2:19" x14ac:dyDescent="0.25">
      <c r="C36" s="39"/>
      <c r="D36" s="39"/>
      <c r="E36" s="231"/>
      <c r="F36" s="231"/>
      <c r="G36" s="231"/>
      <c r="H36" s="231"/>
      <c r="I36" s="231"/>
      <c r="J36" s="231"/>
      <c r="K36" s="231"/>
      <c r="L36" s="231"/>
      <c r="M36" s="231"/>
      <c r="N36" s="231"/>
      <c r="O36" s="231"/>
      <c r="P36" s="231"/>
      <c r="Q36" s="231"/>
    </row>
    <row r="37" spans="2:19" x14ac:dyDescent="0.25">
      <c r="B37" s="170" t="s">
        <v>49</v>
      </c>
      <c r="C37" s="232"/>
      <c r="D37" s="232"/>
      <c r="E37" s="233"/>
      <c r="F37" s="234"/>
      <c r="G37" s="235"/>
      <c r="H37" s="233"/>
      <c r="I37" s="234"/>
      <c r="J37" s="235"/>
      <c r="K37" s="233"/>
      <c r="L37" s="234"/>
      <c r="M37" s="235"/>
      <c r="N37" s="233"/>
      <c r="O37" s="234"/>
      <c r="P37" s="235"/>
      <c r="Q37" s="236"/>
      <c r="S37" s="11"/>
    </row>
    <row r="38" spans="2:19" x14ac:dyDescent="0.25">
      <c r="B38" s="12" t="s">
        <v>23</v>
      </c>
      <c r="C38" s="220">
        <v>87122533</v>
      </c>
      <c r="D38" s="220">
        <v>87122533</v>
      </c>
      <c r="E38" s="224">
        <v>7260211</v>
      </c>
      <c r="F38" s="224">
        <v>7260211</v>
      </c>
      <c r="G38" s="224">
        <v>7260211</v>
      </c>
      <c r="H38" s="224">
        <v>7260211</v>
      </c>
      <c r="I38" s="224">
        <v>7260211</v>
      </c>
      <c r="J38" s="224">
        <v>7260211</v>
      </c>
      <c r="K38" s="224">
        <v>7260211</v>
      </c>
      <c r="L38" s="224">
        <v>7260211</v>
      </c>
      <c r="M38" s="224">
        <v>7260211</v>
      </c>
      <c r="N38" s="224">
        <v>7260211</v>
      </c>
      <c r="O38" s="224">
        <v>7260211</v>
      </c>
      <c r="P38" s="224">
        <v>7260206</v>
      </c>
      <c r="Q38" s="224">
        <v>87122527</v>
      </c>
    </row>
    <row r="39" spans="2:19" x14ac:dyDescent="0.25">
      <c r="B39" s="12" t="s">
        <v>24</v>
      </c>
      <c r="C39" s="220">
        <v>4378397</v>
      </c>
      <c r="D39" s="220">
        <v>74653397</v>
      </c>
      <c r="E39" s="225">
        <v>0</v>
      </c>
      <c r="F39" s="225">
        <v>0</v>
      </c>
      <c r="G39" s="225">
        <v>0</v>
      </c>
      <c r="H39" s="225">
        <v>0</v>
      </c>
      <c r="I39" s="225">
        <v>0</v>
      </c>
      <c r="J39" s="225">
        <v>0</v>
      </c>
      <c r="K39" s="225">
        <v>0</v>
      </c>
      <c r="L39" s="224">
        <v>70000000</v>
      </c>
      <c r="M39" s="225">
        <v>0</v>
      </c>
      <c r="N39" s="225">
        <v>0</v>
      </c>
      <c r="O39" s="225">
        <v>0</v>
      </c>
      <c r="P39" s="224">
        <v>3580425</v>
      </c>
      <c r="Q39" s="224">
        <v>73580425</v>
      </c>
    </row>
    <row r="40" spans="2:19" x14ac:dyDescent="0.25">
      <c r="B40" s="12" t="s">
        <v>31</v>
      </c>
      <c r="C40" s="221">
        <v>0</v>
      </c>
      <c r="D40" s="220">
        <v>8199999.9999999991</v>
      </c>
      <c r="E40" s="225">
        <v>0</v>
      </c>
      <c r="F40" s="225">
        <v>0</v>
      </c>
      <c r="G40" s="224">
        <v>5339077.6900000004</v>
      </c>
      <c r="H40" s="224">
        <v>-175392</v>
      </c>
      <c r="I40" s="225">
        <v>0</v>
      </c>
      <c r="J40" s="224">
        <v>2989780.33</v>
      </c>
      <c r="K40" s="225">
        <v>0</v>
      </c>
      <c r="L40" s="225">
        <v>0</v>
      </c>
      <c r="M40" s="225">
        <v>0</v>
      </c>
      <c r="N40" s="225">
        <v>0</v>
      </c>
      <c r="O40" s="225">
        <v>0</v>
      </c>
      <c r="P40" s="225">
        <v>0</v>
      </c>
      <c r="Q40" s="224">
        <v>8153466.0199999996</v>
      </c>
    </row>
    <row r="41" spans="2:19" x14ac:dyDescent="0.25">
      <c r="B41" s="12" t="s">
        <v>35</v>
      </c>
      <c r="C41" s="220">
        <v>300000000</v>
      </c>
      <c r="D41" s="220">
        <v>754262526</v>
      </c>
      <c r="E41" s="225">
        <v>0</v>
      </c>
      <c r="F41" s="224">
        <v>30000000</v>
      </c>
      <c r="G41" s="224">
        <v>500000000</v>
      </c>
      <c r="H41" s="224">
        <v>25000000</v>
      </c>
      <c r="I41" s="224">
        <v>25000000</v>
      </c>
      <c r="J41" s="224">
        <v>50000000</v>
      </c>
      <c r="K41" s="224">
        <v>25000000</v>
      </c>
      <c r="L41" s="225">
        <v>0</v>
      </c>
      <c r="M41" s="224">
        <v>50000000</v>
      </c>
      <c r="N41" s="224">
        <v>45000000</v>
      </c>
      <c r="O41" s="225">
        <v>0</v>
      </c>
      <c r="P41" s="224">
        <v>4200000</v>
      </c>
      <c r="Q41" s="224">
        <v>754200000</v>
      </c>
    </row>
    <row r="42" spans="2:19" x14ac:dyDescent="0.25">
      <c r="B42" s="12" t="s">
        <v>43</v>
      </c>
      <c r="C42" s="220">
        <v>22717951</v>
      </c>
      <c r="D42" s="220">
        <v>22717951</v>
      </c>
      <c r="E42" s="224">
        <v>1893162.58</v>
      </c>
      <c r="F42" s="224">
        <v>1893163</v>
      </c>
      <c r="G42" s="224">
        <v>1893163.42</v>
      </c>
      <c r="H42" s="224">
        <v>1893162.58</v>
      </c>
      <c r="I42" s="224">
        <v>1893162.58</v>
      </c>
      <c r="J42" s="224">
        <v>1893162.58</v>
      </c>
      <c r="K42" s="224">
        <v>1893162.44</v>
      </c>
      <c r="L42" s="224">
        <v>1893162.44</v>
      </c>
      <c r="M42" s="224">
        <v>1893164.99</v>
      </c>
      <c r="N42" s="224">
        <v>1893162.58</v>
      </c>
      <c r="O42" s="224">
        <v>1893162.58</v>
      </c>
      <c r="P42" s="224">
        <v>1893159.23</v>
      </c>
      <c r="Q42" s="224">
        <v>22717951</v>
      </c>
    </row>
    <row r="43" spans="2:19" x14ac:dyDescent="0.25">
      <c r="B43" s="12" t="s">
        <v>44</v>
      </c>
      <c r="C43" s="220">
        <v>6430947</v>
      </c>
      <c r="D43" s="220">
        <v>6430947</v>
      </c>
      <c r="E43" s="224">
        <v>535912</v>
      </c>
      <c r="F43" s="224">
        <v>535912</v>
      </c>
      <c r="G43" s="224">
        <v>535912</v>
      </c>
      <c r="H43" s="224">
        <v>535912</v>
      </c>
      <c r="I43" s="224">
        <v>535912</v>
      </c>
      <c r="J43" s="224">
        <v>535912</v>
      </c>
      <c r="K43" s="224">
        <v>535913.75</v>
      </c>
      <c r="L43" s="224">
        <v>535912.25</v>
      </c>
      <c r="M43" s="224">
        <v>535912.25</v>
      </c>
      <c r="N43" s="224">
        <v>535912.25</v>
      </c>
      <c r="O43" s="224">
        <v>535912.25</v>
      </c>
      <c r="P43" s="224">
        <v>535912.25</v>
      </c>
      <c r="Q43" s="224">
        <v>6430947</v>
      </c>
    </row>
    <row r="44" spans="2:19" x14ac:dyDescent="0.25">
      <c r="B44" s="12" t="s">
        <v>46</v>
      </c>
      <c r="C44" s="220">
        <v>42196200000</v>
      </c>
      <c r="D44" s="220">
        <v>43079052496.340004</v>
      </c>
      <c r="E44" s="224">
        <v>1346455344.9099998</v>
      </c>
      <c r="F44" s="224">
        <v>1423040658.29</v>
      </c>
      <c r="G44" s="224">
        <v>559272449.02999997</v>
      </c>
      <c r="H44" s="224">
        <v>1152885099.6700001</v>
      </c>
      <c r="I44" s="224">
        <v>1411106049.4899998</v>
      </c>
      <c r="J44" s="224">
        <v>1417204641.05</v>
      </c>
      <c r="K44" s="224">
        <v>1300036256.1500001</v>
      </c>
      <c r="L44" s="224">
        <v>1332956668.5599997</v>
      </c>
      <c r="M44" s="224">
        <v>335140922.66000003</v>
      </c>
      <c r="N44" s="224">
        <v>1156362807.9300001</v>
      </c>
      <c r="O44" s="224">
        <v>4791220477.8299999</v>
      </c>
      <c r="P44" s="224">
        <v>6182464589.25</v>
      </c>
      <c r="Q44" s="224">
        <v>22408145964.82</v>
      </c>
    </row>
    <row r="45" spans="2:19" x14ac:dyDescent="0.25">
      <c r="B45" s="12" t="s">
        <v>47</v>
      </c>
      <c r="C45" s="220">
        <v>3825000000</v>
      </c>
      <c r="D45" s="220">
        <v>3825000000</v>
      </c>
      <c r="E45" s="225">
        <v>0</v>
      </c>
      <c r="F45" s="225">
        <v>0</v>
      </c>
      <c r="G45" s="225">
        <v>0</v>
      </c>
      <c r="H45" s="225">
        <v>0</v>
      </c>
      <c r="I45" s="225">
        <v>0</v>
      </c>
      <c r="J45" s="225">
        <v>0</v>
      </c>
      <c r="K45" s="225">
        <v>0</v>
      </c>
      <c r="L45" s="225">
        <v>0</v>
      </c>
      <c r="M45" s="225">
        <v>0</v>
      </c>
      <c r="N45" s="225">
        <v>0</v>
      </c>
      <c r="O45" s="225">
        <v>0</v>
      </c>
      <c r="P45" s="224">
        <v>3825000000</v>
      </c>
      <c r="Q45" s="224">
        <v>3825000000</v>
      </c>
    </row>
    <row r="46" spans="2:19" x14ac:dyDescent="0.25">
      <c r="B46" s="170" t="s">
        <v>50</v>
      </c>
      <c r="C46" s="226">
        <v>46441849828</v>
      </c>
      <c r="D46" s="226">
        <v>47857439850.340004</v>
      </c>
      <c r="E46" s="227">
        <v>1356144630.4899998</v>
      </c>
      <c r="F46" s="228">
        <v>1462729944.29</v>
      </c>
      <c r="G46" s="229">
        <v>1074300813.1399999</v>
      </c>
      <c r="H46" s="227">
        <v>1187398993.25</v>
      </c>
      <c r="I46" s="228">
        <v>1445795335.0699997</v>
      </c>
      <c r="J46" s="229">
        <v>1479883706.96</v>
      </c>
      <c r="K46" s="227">
        <v>1334725543.3400002</v>
      </c>
      <c r="L46" s="228">
        <v>1412645954.2499998</v>
      </c>
      <c r="M46" s="229">
        <v>394830210.89999998</v>
      </c>
      <c r="N46" s="227">
        <v>1211052093.7600002</v>
      </c>
      <c r="O46" s="228">
        <v>4800909763.6599998</v>
      </c>
      <c r="P46" s="229">
        <v>10024934291.73</v>
      </c>
      <c r="Q46" s="230">
        <v>27185351280.84</v>
      </c>
      <c r="S46" s="11"/>
    </row>
    <row r="47" spans="2:19" x14ac:dyDescent="0.25">
      <c r="C47" s="39"/>
      <c r="D47" s="39"/>
      <c r="E47" s="231"/>
      <c r="F47" s="231"/>
      <c r="G47" s="231"/>
      <c r="H47" s="231"/>
      <c r="I47" s="231"/>
      <c r="J47" s="231"/>
      <c r="K47" s="231"/>
      <c r="L47" s="231"/>
      <c r="M47" s="231"/>
      <c r="N47" s="231"/>
      <c r="O47" s="231"/>
      <c r="P47" s="231"/>
      <c r="Q47" s="231"/>
    </row>
    <row r="48" spans="2:19" x14ac:dyDescent="0.25">
      <c r="B48" s="170" t="s">
        <v>57</v>
      </c>
      <c r="C48" s="226">
        <v>206593893121.99997</v>
      </c>
      <c r="D48" s="226">
        <v>236381616925.36993</v>
      </c>
      <c r="E48" s="227">
        <v>9196077080.4499989</v>
      </c>
      <c r="F48" s="228">
        <v>12444910952.329998</v>
      </c>
      <c r="G48" s="229">
        <v>12814372124.779999</v>
      </c>
      <c r="H48" s="227">
        <v>12972498624.6</v>
      </c>
      <c r="I48" s="228">
        <v>13269084775.039993</v>
      </c>
      <c r="J48" s="229">
        <v>13679388398.149998</v>
      </c>
      <c r="K48" s="227">
        <v>11203485820.360001</v>
      </c>
      <c r="L48" s="228">
        <v>12368771256.889999</v>
      </c>
      <c r="M48" s="229">
        <v>13397655300.809998</v>
      </c>
      <c r="N48" s="227">
        <v>12627483614.870003</v>
      </c>
      <c r="O48" s="228">
        <v>19927641917.710003</v>
      </c>
      <c r="P48" s="229">
        <v>45661710086.960014</v>
      </c>
      <c r="Q48" s="230">
        <v>189563079952.95001</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53</v>
      </c>
      <c r="C50" s="40"/>
      <c r="D50" s="40"/>
      <c r="E50" s="41"/>
      <c r="F50" s="41"/>
      <c r="G50" s="41"/>
      <c r="H50" s="41"/>
      <c r="I50" s="41"/>
      <c r="J50" s="41"/>
      <c r="K50" s="41"/>
      <c r="L50" s="41"/>
      <c r="M50" s="41"/>
      <c r="N50" s="41"/>
      <c r="O50" s="41"/>
      <c r="P50" s="41"/>
      <c r="Q50" s="41"/>
    </row>
    <row r="51" spans="2:17" x14ac:dyDescent="0.25">
      <c r="B51" s="32" t="s">
        <v>54</v>
      </c>
      <c r="C51" s="40"/>
      <c r="D51" s="40"/>
    </row>
    <row r="52" spans="2:17" x14ac:dyDescent="0.25">
      <c r="B52" s="32" t="s">
        <v>55</v>
      </c>
      <c r="C52" s="40"/>
      <c r="D52" s="40"/>
    </row>
    <row r="61" spans="2:17"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62DF-C49B-4C0B-9666-36DC3AD68150}">
  <dimension ref="A2:U295"/>
  <sheetViews>
    <sheetView showGridLines="0" topLeftCell="A35" zoomScale="85" zoomScaleNormal="85" workbookViewId="0">
      <selection activeCell="B79" sqref="B79"/>
    </sheetView>
  </sheetViews>
  <sheetFormatPr defaultColWidth="15.140625" defaultRowHeight="15" x14ac:dyDescent="0.25"/>
  <cols>
    <col min="1" max="1" width="8.42578125" customWidth="1"/>
    <col min="2" max="2" width="66.7109375" customWidth="1"/>
    <col min="3" max="4" width="18.28515625" style="16" customWidth="1"/>
    <col min="5" max="5" width="17.7109375" style="5" bestFit="1" customWidth="1"/>
    <col min="6" max="6" width="19" style="5" bestFit="1" customWidth="1"/>
    <col min="7" max="8" width="17.85546875" style="5" customWidth="1"/>
    <col min="9" max="9" width="18.85546875" style="5" bestFit="1" customWidth="1"/>
    <col min="10" max="10" width="20.42578125" style="5" bestFit="1" customWidth="1"/>
    <col min="11" max="11" width="17.85546875" style="5" customWidth="1"/>
    <col min="12" max="12" width="13.140625" style="5" customWidth="1"/>
    <col min="13" max="16" width="14.28515625" style="5" customWidth="1"/>
    <col min="17" max="17" width="18.85546875" style="16" customWidth="1"/>
    <col min="18" max="18" width="28" customWidth="1"/>
    <col min="19" max="19" width="20.28515625" bestFit="1" customWidth="1"/>
  </cols>
  <sheetData>
    <row r="2" spans="1:19" ht="28.5" x14ac:dyDescent="0.25">
      <c r="B2" s="341" t="s">
        <v>0</v>
      </c>
      <c r="C2" s="342"/>
      <c r="D2" s="342"/>
      <c r="E2" s="342"/>
      <c r="F2" s="342"/>
      <c r="G2" s="342"/>
      <c r="H2" s="342"/>
      <c r="I2" s="342"/>
      <c r="J2" s="342"/>
      <c r="K2" s="342"/>
      <c r="L2" s="342"/>
      <c r="M2" s="342"/>
      <c r="N2" s="342"/>
      <c r="O2" s="342"/>
      <c r="P2" s="342"/>
      <c r="Q2" s="342"/>
    </row>
    <row r="3" spans="1:19" ht="24" customHeight="1" x14ac:dyDescent="0.25">
      <c r="A3" s="2"/>
      <c r="B3" s="343" t="s">
        <v>1</v>
      </c>
      <c r="C3" s="344"/>
      <c r="D3" s="344"/>
      <c r="E3" s="344"/>
      <c r="F3" s="344"/>
      <c r="G3" s="344"/>
      <c r="H3" s="344"/>
      <c r="I3" s="344"/>
      <c r="J3" s="344"/>
      <c r="K3" s="344"/>
      <c r="L3" s="344"/>
      <c r="M3" s="344"/>
      <c r="N3" s="344"/>
      <c r="O3" s="344"/>
      <c r="P3" s="344"/>
      <c r="Q3" s="344"/>
    </row>
    <row r="4" spans="1:19" ht="16.5" customHeight="1" x14ac:dyDescent="0.25">
      <c r="A4" s="2"/>
      <c r="B4" s="345" t="s">
        <v>2</v>
      </c>
      <c r="C4" s="346"/>
      <c r="D4" s="346"/>
      <c r="E4" s="346"/>
      <c r="F4" s="346"/>
      <c r="G4" s="346"/>
      <c r="H4" s="346"/>
      <c r="I4" s="346"/>
      <c r="J4" s="346"/>
      <c r="K4" s="346"/>
      <c r="L4" s="346"/>
      <c r="M4" s="346"/>
      <c r="N4" s="346"/>
      <c r="O4" s="346"/>
      <c r="P4" s="346"/>
      <c r="Q4" s="346"/>
    </row>
    <row r="5" spans="1:19" ht="15" customHeight="1" x14ac:dyDescent="0.25">
      <c r="A5" s="2"/>
      <c r="B5" s="347" t="s">
        <v>3</v>
      </c>
      <c r="C5" s="348"/>
      <c r="D5" s="348"/>
      <c r="E5" s="348"/>
      <c r="F5" s="348"/>
      <c r="G5" s="348"/>
      <c r="H5" s="348"/>
      <c r="I5" s="348"/>
      <c r="J5" s="348"/>
      <c r="K5" s="348"/>
      <c r="L5" s="348"/>
      <c r="M5" s="348"/>
      <c r="N5" s="348"/>
      <c r="O5" s="348"/>
      <c r="P5" s="348"/>
      <c r="Q5" s="348"/>
    </row>
    <row r="6" spans="1:19" x14ac:dyDescent="0.25">
      <c r="A6" s="2"/>
      <c r="B6" s="172"/>
      <c r="C6" s="17"/>
      <c r="D6" s="17"/>
      <c r="E6" s="8"/>
      <c r="F6" s="8"/>
      <c r="G6" s="8"/>
      <c r="H6" s="8"/>
      <c r="I6" s="8"/>
      <c r="J6" s="8"/>
      <c r="K6" s="8"/>
      <c r="L6" s="8"/>
      <c r="M6" s="8"/>
      <c r="N6" s="8"/>
      <c r="O6" s="8"/>
      <c r="P6" s="8"/>
      <c r="Q6" s="17"/>
    </row>
    <row r="7" spans="1:19" x14ac:dyDescent="0.25">
      <c r="A7" s="2"/>
      <c r="B7" s="4" t="s">
        <v>416</v>
      </c>
      <c r="C7" s="17"/>
      <c r="D7" s="17"/>
      <c r="Q7" s="19" t="s">
        <v>5</v>
      </c>
    </row>
    <row r="8" spans="1:19" s="10" customFormat="1" ht="15" customHeight="1" x14ac:dyDescent="0.25">
      <c r="B8" s="335" t="s">
        <v>6</v>
      </c>
      <c r="C8" s="175" t="s">
        <v>169</v>
      </c>
      <c r="D8" s="365" t="s">
        <v>417</v>
      </c>
      <c r="E8" s="364" t="s">
        <v>9</v>
      </c>
      <c r="F8" s="364"/>
      <c r="G8" s="364"/>
      <c r="H8" s="364"/>
      <c r="I8" s="364"/>
      <c r="J8" s="364"/>
      <c r="K8" s="364"/>
      <c r="L8" s="364"/>
      <c r="M8" s="364"/>
      <c r="N8" s="364"/>
      <c r="O8" s="364"/>
      <c r="P8" s="364"/>
      <c r="Q8" s="364"/>
      <c r="R8" s="70"/>
      <c r="S8" s="70"/>
    </row>
    <row r="9" spans="1:19" s="10" customFormat="1" x14ac:dyDescent="0.25">
      <c r="B9" s="335"/>
      <c r="C9" s="176" t="s">
        <v>418</v>
      </c>
      <c r="D9" s="366"/>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172</v>
      </c>
      <c r="C10" s="156">
        <f t="shared" ref="C10:P10" si="0">+C11+C14</f>
        <v>7818719836</v>
      </c>
      <c r="D10" s="156">
        <f t="shared" si="0"/>
        <v>8818719836</v>
      </c>
      <c r="E10" s="156">
        <f t="shared" si="0"/>
        <v>651559962.98000002</v>
      </c>
      <c r="F10" s="156">
        <f t="shared" si="0"/>
        <v>651559963.00000012</v>
      </c>
      <c r="G10" s="156">
        <f t="shared" si="0"/>
        <v>651559963</v>
      </c>
      <c r="H10" s="156">
        <f t="shared" si="0"/>
        <v>651559963</v>
      </c>
      <c r="I10" s="156">
        <f t="shared" si="0"/>
        <v>651559962.75999999</v>
      </c>
      <c r="J10" s="156">
        <f t="shared" si="0"/>
        <v>651559962.99000001</v>
      </c>
      <c r="K10" s="156">
        <f t="shared" si="0"/>
        <v>651559961.69999993</v>
      </c>
      <c r="L10" s="156">
        <f t="shared" si="0"/>
        <v>651559962</v>
      </c>
      <c r="M10" s="156">
        <f t="shared" si="0"/>
        <v>651559961.65999997</v>
      </c>
      <c r="N10" s="156">
        <f t="shared" si="0"/>
        <v>1151560009.1800001</v>
      </c>
      <c r="O10" s="156">
        <f t="shared" si="0"/>
        <v>651560009.20000005</v>
      </c>
      <c r="P10" s="156">
        <f t="shared" si="0"/>
        <v>1151560154.53</v>
      </c>
      <c r="Q10" s="156">
        <f t="shared" ref="Q10:Q72" si="1">SUM(E10:P10)</f>
        <v>8818719836</v>
      </c>
      <c r="R10" s="192"/>
      <c r="S10" s="197"/>
    </row>
    <row r="11" spans="1:19" s="40" customFormat="1" ht="15" customHeight="1" x14ac:dyDescent="0.25">
      <c r="B11" s="26" t="s">
        <v>173</v>
      </c>
      <c r="C11" s="143">
        <f t="shared" ref="C11:P11" si="2">C12</f>
        <v>2635779124</v>
      </c>
      <c r="D11" s="143">
        <f t="shared" si="2"/>
        <v>2635779124</v>
      </c>
      <c r="E11" s="143">
        <f t="shared" si="2"/>
        <v>219648249</v>
      </c>
      <c r="F11" s="143">
        <f t="shared" si="2"/>
        <v>219648248.99999997</v>
      </c>
      <c r="G11" s="143">
        <f t="shared" si="2"/>
        <v>219648249.00000003</v>
      </c>
      <c r="H11" s="143">
        <f t="shared" si="2"/>
        <v>219648249.00000003</v>
      </c>
      <c r="I11" s="143">
        <f t="shared" si="2"/>
        <v>219648248.99999997</v>
      </c>
      <c r="J11" s="143">
        <f t="shared" si="2"/>
        <v>219648249</v>
      </c>
      <c r="K11" s="143">
        <f t="shared" si="2"/>
        <v>219648248.00999999</v>
      </c>
      <c r="L11" s="143">
        <f t="shared" si="2"/>
        <v>219648248.01000005</v>
      </c>
      <c r="M11" s="143">
        <f t="shared" si="2"/>
        <v>219648248.00000003</v>
      </c>
      <c r="N11" s="143">
        <f t="shared" si="2"/>
        <v>219648295.20000002</v>
      </c>
      <c r="O11" s="143">
        <f t="shared" si="2"/>
        <v>219648295.19999999</v>
      </c>
      <c r="P11" s="143">
        <f t="shared" si="2"/>
        <v>219648295.58000004</v>
      </c>
      <c r="Q11" s="143">
        <f t="shared" si="1"/>
        <v>2635779123.9999995</v>
      </c>
      <c r="R11" s="193"/>
      <c r="S11" s="197"/>
    </row>
    <row r="12" spans="1:19" s="40" customFormat="1" ht="15" customHeight="1" x14ac:dyDescent="0.25">
      <c r="B12" s="159" t="s">
        <v>174</v>
      </c>
      <c r="C12" s="143">
        <f t="shared" ref="C12:P12" si="3">SUM(C13)</f>
        <v>2635779124</v>
      </c>
      <c r="D12" s="143">
        <f t="shared" si="3"/>
        <v>2635779124</v>
      </c>
      <c r="E12" s="143">
        <f t="shared" si="3"/>
        <v>219648249</v>
      </c>
      <c r="F12" s="143">
        <f t="shared" si="3"/>
        <v>219648248.99999997</v>
      </c>
      <c r="G12" s="143">
        <f t="shared" si="3"/>
        <v>219648249.00000003</v>
      </c>
      <c r="H12" s="143">
        <f t="shared" si="3"/>
        <v>219648249.00000003</v>
      </c>
      <c r="I12" s="143">
        <f t="shared" si="3"/>
        <v>219648248.99999997</v>
      </c>
      <c r="J12" s="143">
        <f t="shared" si="3"/>
        <v>219648249</v>
      </c>
      <c r="K12" s="143">
        <f t="shared" si="3"/>
        <v>219648248.00999999</v>
      </c>
      <c r="L12" s="143">
        <f t="shared" si="3"/>
        <v>219648248.01000005</v>
      </c>
      <c r="M12" s="143">
        <f t="shared" si="3"/>
        <v>219648248.00000003</v>
      </c>
      <c r="N12" s="143">
        <f t="shared" si="3"/>
        <v>219648295.20000002</v>
      </c>
      <c r="O12" s="143">
        <f t="shared" si="3"/>
        <v>219648295.19999999</v>
      </c>
      <c r="P12" s="143">
        <f t="shared" si="3"/>
        <v>219648295.58000004</v>
      </c>
      <c r="Q12" s="143">
        <f t="shared" si="1"/>
        <v>2635779123.9999995</v>
      </c>
      <c r="R12" s="193"/>
      <c r="S12" s="197"/>
    </row>
    <row r="13" spans="1:19" x14ac:dyDescent="0.25">
      <c r="B13" s="158" t="s">
        <v>175</v>
      </c>
      <c r="C13" s="144">
        <v>2635779124</v>
      </c>
      <c r="D13" s="144">
        <v>2635779124</v>
      </c>
      <c r="E13" s="144">
        <v>219648249</v>
      </c>
      <c r="F13" s="144">
        <v>219648248.99999997</v>
      </c>
      <c r="G13" s="144">
        <v>219648249.00000003</v>
      </c>
      <c r="H13" s="144">
        <v>219648249.00000003</v>
      </c>
      <c r="I13" s="144">
        <v>219648248.99999997</v>
      </c>
      <c r="J13" s="144">
        <v>219648249</v>
      </c>
      <c r="K13" s="144">
        <v>219648248.00999999</v>
      </c>
      <c r="L13" s="144">
        <v>219648248.01000005</v>
      </c>
      <c r="M13" s="144">
        <v>219648248.00000003</v>
      </c>
      <c r="N13" s="144">
        <v>219648295.20000002</v>
      </c>
      <c r="O13" s="144">
        <v>219648295.19999999</v>
      </c>
      <c r="P13" s="144">
        <v>219648295.58000004</v>
      </c>
      <c r="Q13" s="144">
        <f t="shared" si="1"/>
        <v>2635779123.9999995</v>
      </c>
      <c r="R13" s="192"/>
      <c r="S13" s="197"/>
    </row>
    <row r="14" spans="1:19" s="40" customFormat="1" ht="15" customHeight="1" x14ac:dyDescent="0.25">
      <c r="B14" s="26" t="s">
        <v>162</v>
      </c>
      <c r="C14" s="143">
        <f t="shared" ref="C14:P14" si="4">C15</f>
        <v>5182940712</v>
      </c>
      <c r="D14" s="143">
        <f t="shared" si="4"/>
        <v>6182940712</v>
      </c>
      <c r="E14" s="143">
        <f t="shared" si="4"/>
        <v>431911713.98000002</v>
      </c>
      <c r="F14" s="143">
        <f t="shared" si="4"/>
        <v>431911714.00000012</v>
      </c>
      <c r="G14" s="143">
        <f t="shared" si="4"/>
        <v>431911714</v>
      </c>
      <c r="H14" s="143">
        <f t="shared" si="4"/>
        <v>431911714</v>
      </c>
      <c r="I14" s="143">
        <f t="shared" si="4"/>
        <v>431911713.75999999</v>
      </c>
      <c r="J14" s="143">
        <f t="shared" si="4"/>
        <v>431911713.99000001</v>
      </c>
      <c r="K14" s="143">
        <f t="shared" si="4"/>
        <v>431911713.68999994</v>
      </c>
      <c r="L14" s="143">
        <f t="shared" si="4"/>
        <v>431911713.98999995</v>
      </c>
      <c r="M14" s="143">
        <f t="shared" si="4"/>
        <v>431911713.65999991</v>
      </c>
      <c r="N14" s="143">
        <f t="shared" si="4"/>
        <v>931911713.98000002</v>
      </c>
      <c r="O14" s="143">
        <f t="shared" si="4"/>
        <v>431911714</v>
      </c>
      <c r="P14" s="143">
        <f t="shared" si="4"/>
        <v>931911858.94999993</v>
      </c>
      <c r="Q14" s="143">
        <f t="shared" si="1"/>
        <v>6182940711.999999</v>
      </c>
      <c r="R14" s="193"/>
      <c r="S14" s="197"/>
    </row>
    <row r="15" spans="1:19" s="40" customFormat="1" ht="15" customHeight="1" x14ac:dyDescent="0.25">
      <c r="B15" s="159" t="s">
        <v>176</v>
      </c>
      <c r="C15" s="143">
        <f t="shared" ref="C15:P15" si="5">SUM(C16)</f>
        <v>5182940712</v>
      </c>
      <c r="D15" s="143">
        <f t="shared" si="5"/>
        <v>6182940712</v>
      </c>
      <c r="E15" s="143">
        <f t="shared" si="5"/>
        <v>431911713.98000002</v>
      </c>
      <c r="F15" s="143">
        <f t="shared" si="5"/>
        <v>431911714.00000012</v>
      </c>
      <c r="G15" s="143">
        <f t="shared" si="5"/>
        <v>431911714</v>
      </c>
      <c r="H15" s="143">
        <f t="shared" si="5"/>
        <v>431911714</v>
      </c>
      <c r="I15" s="143">
        <f t="shared" si="5"/>
        <v>431911713.75999999</v>
      </c>
      <c r="J15" s="143">
        <f t="shared" si="5"/>
        <v>431911713.99000001</v>
      </c>
      <c r="K15" s="143">
        <f t="shared" si="5"/>
        <v>431911713.68999994</v>
      </c>
      <c r="L15" s="143">
        <f t="shared" si="5"/>
        <v>431911713.98999995</v>
      </c>
      <c r="M15" s="143">
        <f t="shared" si="5"/>
        <v>431911713.65999991</v>
      </c>
      <c r="N15" s="143">
        <f t="shared" si="5"/>
        <v>931911713.98000002</v>
      </c>
      <c r="O15" s="143">
        <f t="shared" si="5"/>
        <v>431911714</v>
      </c>
      <c r="P15" s="143">
        <f t="shared" si="5"/>
        <v>931911858.94999993</v>
      </c>
      <c r="Q15" s="143">
        <f t="shared" si="1"/>
        <v>6182940711.999999</v>
      </c>
      <c r="R15" s="193"/>
      <c r="S15" s="197"/>
    </row>
    <row r="16" spans="1:19" x14ac:dyDescent="0.25">
      <c r="B16" s="158" t="s">
        <v>177</v>
      </c>
      <c r="C16" s="144">
        <v>5182940712</v>
      </c>
      <c r="D16" s="144">
        <v>6182940712</v>
      </c>
      <c r="E16" s="144">
        <v>431911713.98000002</v>
      </c>
      <c r="F16" s="144">
        <v>431911714.00000012</v>
      </c>
      <c r="G16" s="144">
        <v>431911714</v>
      </c>
      <c r="H16" s="144">
        <v>431911714</v>
      </c>
      <c r="I16" s="144">
        <v>431911713.75999999</v>
      </c>
      <c r="J16" s="144">
        <v>431911713.99000001</v>
      </c>
      <c r="K16" s="144">
        <v>431911713.68999994</v>
      </c>
      <c r="L16" s="144">
        <v>431911713.98999995</v>
      </c>
      <c r="M16" s="144">
        <v>431911713.65999991</v>
      </c>
      <c r="N16" s="144">
        <v>931911713.98000002</v>
      </c>
      <c r="O16" s="144">
        <v>431911714</v>
      </c>
      <c r="P16" s="144">
        <v>931911858.94999993</v>
      </c>
      <c r="Q16" s="144">
        <f t="shared" si="1"/>
        <v>6182940711.999999</v>
      </c>
      <c r="R16" s="192"/>
      <c r="S16" s="197"/>
    </row>
    <row r="17" spans="2:21" x14ac:dyDescent="0.25">
      <c r="B17" s="155" t="s">
        <v>178</v>
      </c>
      <c r="C17" s="156">
        <f>C18+C52+C72+C108+C115+C129+C139+C145+C149+C152+C158+C167+C174+C178+C181+C184+C191+C194+C198+C204+C211+C216+C220</f>
        <v>849005654721</v>
      </c>
      <c r="D17" s="156">
        <f t="shared" ref="D17:P17" si="6">D18+D52+D72+D108+D115+D129+D139+D145+D149+D152+D158+D167+D174+D178+D181+D184+D191+D194+D198+D204+D211+D216+D220+D223+D226</f>
        <v>1289507574063.3301</v>
      </c>
      <c r="E17" s="156">
        <f t="shared" si="6"/>
        <v>96958866440.660019</v>
      </c>
      <c r="F17" s="156">
        <f t="shared" si="6"/>
        <v>107623121313.51999</v>
      </c>
      <c r="G17" s="156">
        <f t="shared" si="6"/>
        <v>90902995762.259995</v>
      </c>
      <c r="H17" s="156">
        <f t="shared" si="6"/>
        <v>70356466940.72998</v>
      </c>
      <c r="I17" s="156">
        <f t="shared" si="6"/>
        <v>100908969033.13998</v>
      </c>
      <c r="J17" s="156">
        <f t="shared" si="6"/>
        <v>101691436528.76001</v>
      </c>
      <c r="K17" s="156">
        <f t="shared" si="6"/>
        <v>105497878324.81001</v>
      </c>
      <c r="L17" s="156">
        <f t="shared" si="6"/>
        <v>88095723952.820007</v>
      </c>
      <c r="M17" s="156">
        <f t="shared" si="6"/>
        <v>89479844410.210007</v>
      </c>
      <c r="N17" s="156">
        <f t="shared" si="6"/>
        <v>104053854397.12003</v>
      </c>
      <c r="O17" s="156">
        <f t="shared" si="6"/>
        <v>123370032587.97</v>
      </c>
      <c r="P17" s="156">
        <f t="shared" si="6"/>
        <v>161838480182.23996</v>
      </c>
      <c r="Q17" s="156">
        <f>SUM(E17:P17)</f>
        <v>1240777669874.2397</v>
      </c>
      <c r="R17" s="192"/>
      <c r="S17" s="197"/>
    </row>
    <row r="18" spans="2:21" s="40" customFormat="1" ht="15" customHeight="1" x14ac:dyDescent="0.25">
      <c r="B18" s="26" t="s">
        <v>24</v>
      </c>
      <c r="C18" s="143">
        <f>C19+C32+C42+C44</f>
        <v>119333454295</v>
      </c>
      <c r="D18" s="143">
        <f>D19+D32+D42+D44</f>
        <v>128670369583.82001</v>
      </c>
      <c r="E18" s="143">
        <f>E19+E32+E42+E44</f>
        <v>8283010358.4800014</v>
      </c>
      <c r="F18" s="143">
        <f t="shared" ref="F18:P18" si="7">F19+F32+F42+F44</f>
        <v>6641481986.4099989</v>
      </c>
      <c r="G18" s="143">
        <f t="shared" si="7"/>
        <v>11511655613.16</v>
      </c>
      <c r="H18" s="143">
        <f t="shared" si="7"/>
        <v>3889942563.8499994</v>
      </c>
      <c r="I18" s="143">
        <f t="shared" si="7"/>
        <v>14757967745.849998</v>
      </c>
      <c r="J18" s="143">
        <f t="shared" si="7"/>
        <v>6934810877.1800003</v>
      </c>
      <c r="K18" s="143">
        <f t="shared" si="7"/>
        <v>7289171214.9799995</v>
      </c>
      <c r="L18" s="143">
        <f t="shared" si="7"/>
        <v>7235063088.1599998</v>
      </c>
      <c r="M18" s="143">
        <f t="shared" si="7"/>
        <v>7692854230.75</v>
      </c>
      <c r="N18" s="143">
        <f t="shared" si="7"/>
        <v>16578266326.870001</v>
      </c>
      <c r="O18" s="143">
        <f t="shared" si="7"/>
        <v>14044320141.92</v>
      </c>
      <c r="P18" s="143">
        <f t="shared" si="7"/>
        <v>17231021136.709995</v>
      </c>
      <c r="Q18" s="143">
        <f t="shared" si="1"/>
        <v>122089565284.31999</v>
      </c>
      <c r="R18" s="193"/>
      <c r="S18" s="197"/>
      <c r="T18"/>
      <c r="U18"/>
    </row>
    <row r="19" spans="2:21" s="89" customFormat="1" ht="15" customHeight="1" x14ac:dyDescent="0.25">
      <c r="B19" s="159" t="s">
        <v>179</v>
      </c>
      <c r="C19" s="143">
        <f>SUM(C20:C31)</f>
        <v>17407080325</v>
      </c>
      <c r="D19" s="143">
        <f>SUM(D20:D31)</f>
        <v>23025131634.300007</v>
      </c>
      <c r="E19" s="143">
        <f>SUM(E20:E30)</f>
        <v>993032452.75000024</v>
      </c>
      <c r="F19" s="143">
        <f t="shared" ref="F19:K19" si="8">SUM(F20:F30)</f>
        <v>1379199539.8199999</v>
      </c>
      <c r="G19" s="143">
        <f t="shared" si="8"/>
        <v>1718655599.3499997</v>
      </c>
      <c r="H19" s="143">
        <f t="shared" si="8"/>
        <v>1604168073.4499998</v>
      </c>
      <c r="I19" s="143">
        <f t="shared" si="8"/>
        <v>2213892204.2300005</v>
      </c>
      <c r="J19" s="143">
        <f t="shared" si="8"/>
        <v>1973794302.4200001</v>
      </c>
      <c r="K19" s="143">
        <f t="shared" si="8"/>
        <v>1622118668.9199996</v>
      </c>
      <c r="L19" s="143">
        <f>SUM(L20:L31)</f>
        <v>1483951202.1499996</v>
      </c>
      <c r="M19" s="143">
        <f>SUM(M20:M31)</f>
        <v>1340112206.3299999</v>
      </c>
      <c r="N19" s="143">
        <f>SUM(N20:N31)</f>
        <v>2482873205.1799998</v>
      </c>
      <c r="O19" s="143">
        <f>SUM(O20:O31)</f>
        <v>1706738384.2200005</v>
      </c>
      <c r="P19" s="143">
        <f>SUM(P20:P31)</f>
        <v>3206523655.3900003</v>
      </c>
      <c r="Q19" s="143">
        <f t="shared" si="1"/>
        <v>21725059494.209999</v>
      </c>
      <c r="R19" s="193"/>
      <c r="S19" s="197"/>
      <c r="T19"/>
      <c r="U19"/>
    </row>
    <row r="20" spans="2:21" s="12" customFormat="1" x14ac:dyDescent="0.25">
      <c r="B20" s="158" t="s">
        <v>180</v>
      </c>
      <c r="C20" s="161">
        <v>12340256298</v>
      </c>
      <c r="D20" s="161">
        <v>13399609993.570002</v>
      </c>
      <c r="E20" s="161">
        <v>796564315.16000009</v>
      </c>
      <c r="F20" s="161">
        <v>1140521131.48</v>
      </c>
      <c r="G20" s="161">
        <v>1335931480.9699998</v>
      </c>
      <c r="H20" s="161">
        <v>1358040338.1699998</v>
      </c>
      <c r="I20" s="161">
        <v>1116870587.6099999</v>
      </c>
      <c r="J20" s="161">
        <v>1105408658.6700001</v>
      </c>
      <c r="K20" s="161">
        <v>887919859.67999995</v>
      </c>
      <c r="L20" s="161">
        <v>864212915.50999987</v>
      </c>
      <c r="M20" s="161">
        <v>930720321.37000012</v>
      </c>
      <c r="N20" s="161">
        <v>880934845.83000004</v>
      </c>
      <c r="O20" s="161">
        <v>844538115.0400002</v>
      </c>
      <c r="P20" s="161">
        <v>1346881328.0699999</v>
      </c>
      <c r="Q20" s="144">
        <f t="shared" si="1"/>
        <v>12608543897.560001</v>
      </c>
      <c r="R20" s="192"/>
      <c r="S20" s="197"/>
      <c r="T20"/>
      <c r="U20"/>
    </row>
    <row r="21" spans="2:21" s="12" customFormat="1" x14ac:dyDescent="0.25">
      <c r="B21" s="158" t="s">
        <v>181</v>
      </c>
      <c r="C21" s="161">
        <v>75282896</v>
      </c>
      <c r="D21" s="161">
        <v>78647896</v>
      </c>
      <c r="E21" s="161">
        <v>3806343.74</v>
      </c>
      <c r="F21" s="161">
        <v>4167208.4400000004</v>
      </c>
      <c r="G21" s="161">
        <v>4852488.41</v>
      </c>
      <c r="H21" s="161">
        <v>4983471.59</v>
      </c>
      <c r="I21" s="161">
        <v>5166436.6400000006</v>
      </c>
      <c r="J21" s="161">
        <v>6494807.6600000001</v>
      </c>
      <c r="K21" s="161">
        <v>5150962.28</v>
      </c>
      <c r="L21" s="161">
        <v>5743446.0600000005</v>
      </c>
      <c r="M21" s="161">
        <v>7468668.9200000009</v>
      </c>
      <c r="N21" s="161">
        <v>6164485.5700000003</v>
      </c>
      <c r="O21" s="161">
        <v>4700236.82</v>
      </c>
      <c r="P21" s="161">
        <v>15454087.409999998</v>
      </c>
      <c r="Q21" s="144">
        <f t="shared" si="1"/>
        <v>74152643.540000007</v>
      </c>
      <c r="R21" s="192"/>
      <c r="S21" s="197"/>
      <c r="T21"/>
      <c r="U21"/>
    </row>
    <row r="22" spans="2:21" s="12" customFormat="1" x14ac:dyDescent="0.25">
      <c r="B22" s="158" t="s">
        <v>182</v>
      </c>
      <c r="C22" s="161">
        <v>2082114319</v>
      </c>
      <c r="D22" s="161">
        <v>3190865565</v>
      </c>
      <c r="E22" s="161">
        <v>111443891.69000001</v>
      </c>
      <c r="F22" s="161">
        <v>144309450.16000003</v>
      </c>
      <c r="G22" s="161">
        <v>271467541.04000002</v>
      </c>
      <c r="H22" s="161">
        <v>138586782.28999999</v>
      </c>
      <c r="I22" s="161">
        <v>232405478.44999996</v>
      </c>
      <c r="J22" s="161">
        <v>104791230.80000003</v>
      </c>
      <c r="K22" s="161">
        <v>114759903.77</v>
      </c>
      <c r="L22" s="161">
        <v>150393499.28999999</v>
      </c>
      <c r="M22" s="161">
        <v>265376540.71000001</v>
      </c>
      <c r="N22" s="161">
        <v>384238849.61000007</v>
      </c>
      <c r="O22" s="161">
        <v>435291596.74000001</v>
      </c>
      <c r="P22" s="161">
        <v>528725222.41000009</v>
      </c>
      <c r="Q22" s="144">
        <f t="shared" si="1"/>
        <v>2881789986.96</v>
      </c>
      <c r="R22" s="192"/>
      <c r="S22" s="197"/>
      <c r="T22"/>
      <c r="U22"/>
    </row>
    <row r="23" spans="2:21" s="12" customFormat="1" x14ac:dyDescent="0.25">
      <c r="B23" s="158" t="s">
        <v>183</v>
      </c>
      <c r="C23" s="161">
        <v>118280481</v>
      </c>
      <c r="D23" s="161">
        <v>122894858.52</v>
      </c>
      <c r="E23" s="161">
        <v>7698177.0499999998</v>
      </c>
      <c r="F23" s="161">
        <v>6095010.1099999994</v>
      </c>
      <c r="G23" s="161">
        <v>9133546.8599999994</v>
      </c>
      <c r="H23" s="161">
        <v>7971063.3900000015</v>
      </c>
      <c r="I23" s="161">
        <v>12631501.150000002</v>
      </c>
      <c r="J23" s="161">
        <v>9063099.1400000006</v>
      </c>
      <c r="K23" s="161">
        <v>8926709.040000001</v>
      </c>
      <c r="L23" s="161">
        <v>8821974</v>
      </c>
      <c r="M23" s="161">
        <v>8530874.3399999999</v>
      </c>
      <c r="N23" s="161">
        <v>12789214.520000001</v>
      </c>
      <c r="O23" s="161">
        <v>13392927.450000001</v>
      </c>
      <c r="P23" s="161">
        <v>17482963.73</v>
      </c>
      <c r="Q23" s="144">
        <f t="shared" si="1"/>
        <v>122537060.78000002</v>
      </c>
      <c r="R23" s="192"/>
      <c r="S23" s="197"/>
      <c r="T23"/>
      <c r="U23"/>
    </row>
    <row r="24" spans="2:21" s="12" customFormat="1" x14ac:dyDescent="0.25">
      <c r="B24" s="158" t="s">
        <v>185</v>
      </c>
      <c r="C24" s="161">
        <v>191644532</v>
      </c>
      <c r="D24" s="161">
        <v>209889901</v>
      </c>
      <c r="E24" s="161">
        <v>12307553.460000001</v>
      </c>
      <c r="F24" s="161">
        <v>13596402.820000002</v>
      </c>
      <c r="G24" s="161">
        <v>15378677.420000002</v>
      </c>
      <c r="H24" s="161">
        <v>13353921.59</v>
      </c>
      <c r="I24" s="161">
        <v>13606193.850000001</v>
      </c>
      <c r="J24" s="161">
        <v>24240767.300000004</v>
      </c>
      <c r="K24" s="161">
        <v>13725199.300000001</v>
      </c>
      <c r="L24" s="161">
        <v>15667591.579999996</v>
      </c>
      <c r="M24" s="161">
        <v>13505785.68</v>
      </c>
      <c r="N24" s="161">
        <v>24699774.84</v>
      </c>
      <c r="O24" s="161">
        <v>26915098.189999998</v>
      </c>
      <c r="P24" s="161">
        <v>18662503.889999997</v>
      </c>
      <c r="Q24" s="144">
        <f t="shared" si="1"/>
        <v>205659469.92000002</v>
      </c>
      <c r="R24" s="192"/>
      <c r="S24" s="197"/>
      <c r="T24"/>
      <c r="U24"/>
    </row>
    <row r="25" spans="2:21" s="12" customFormat="1" x14ac:dyDescent="0.25">
      <c r="B25" s="158" t="s">
        <v>186</v>
      </c>
      <c r="C25" s="161">
        <v>94739958</v>
      </c>
      <c r="D25" s="161">
        <v>94739958</v>
      </c>
      <c r="E25" s="161">
        <v>6054176.9900000002</v>
      </c>
      <c r="F25" s="161">
        <v>6056109</v>
      </c>
      <c r="G25" s="161">
        <v>7186978.9100000001</v>
      </c>
      <c r="H25" s="161">
        <v>6195331.0599999996</v>
      </c>
      <c r="I25" s="161">
        <v>9613809.4000000004</v>
      </c>
      <c r="J25" s="161">
        <v>6702849.4800000004</v>
      </c>
      <c r="K25" s="161">
        <v>6978488.2199999997</v>
      </c>
      <c r="L25" s="161">
        <v>6201782.0500000007</v>
      </c>
      <c r="M25" s="161">
        <v>6237584.4700000007</v>
      </c>
      <c r="N25" s="161">
        <v>6215317.8799999999</v>
      </c>
      <c r="O25" s="161">
        <v>12910226.74</v>
      </c>
      <c r="P25" s="161">
        <v>13793510.899999999</v>
      </c>
      <c r="Q25" s="144">
        <f t="shared" si="1"/>
        <v>94146165.099999994</v>
      </c>
      <c r="R25" s="192"/>
      <c r="S25" s="197"/>
      <c r="T25"/>
      <c r="U25"/>
    </row>
    <row r="26" spans="2:21" s="12" customFormat="1" x14ac:dyDescent="0.25">
      <c r="B26" s="158" t="s">
        <v>187</v>
      </c>
      <c r="C26" s="161">
        <v>74106748</v>
      </c>
      <c r="D26" s="161">
        <v>69834735</v>
      </c>
      <c r="E26" s="161">
        <v>1630654.5199999998</v>
      </c>
      <c r="F26" s="161">
        <v>5280612.8299999991</v>
      </c>
      <c r="G26" s="161">
        <v>6955294.0200000005</v>
      </c>
      <c r="H26" s="161">
        <v>4815661.79</v>
      </c>
      <c r="I26" s="161">
        <v>5061456.74</v>
      </c>
      <c r="J26" s="161">
        <v>5901906.21</v>
      </c>
      <c r="K26" s="161">
        <v>3430258.5400000005</v>
      </c>
      <c r="L26" s="161">
        <v>5348237.4999999991</v>
      </c>
      <c r="M26" s="161">
        <v>5577640.8699999992</v>
      </c>
      <c r="N26" s="161">
        <v>5518963.2999999998</v>
      </c>
      <c r="O26" s="161">
        <v>6287541.919999999</v>
      </c>
      <c r="P26" s="161">
        <v>8674593.8499999996</v>
      </c>
      <c r="Q26" s="144">
        <f t="shared" si="1"/>
        <v>64482822.089999996</v>
      </c>
      <c r="R26" s="192"/>
      <c r="S26" s="197"/>
      <c r="T26"/>
      <c r="U26"/>
    </row>
    <row r="27" spans="2:21" s="12" customFormat="1" x14ac:dyDescent="0.25">
      <c r="B27" s="158" t="s">
        <v>188</v>
      </c>
      <c r="C27" s="161">
        <v>91677073</v>
      </c>
      <c r="D27" s="161">
        <v>93033365</v>
      </c>
      <c r="E27" s="161">
        <v>3969852.07</v>
      </c>
      <c r="F27" s="161">
        <v>5084944.8099999996</v>
      </c>
      <c r="G27" s="161">
        <v>7875543.25</v>
      </c>
      <c r="H27" s="161">
        <v>6148803.0100000016</v>
      </c>
      <c r="I27" s="161">
        <v>7700630.3900000015</v>
      </c>
      <c r="J27" s="161">
        <v>6656710.5200000014</v>
      </c>
      <c r="K27" s="161">
        <v>4401478.3100000005</v>
      </c>
      <c r="L27" s="161">
        <v>6153422.0099999998</v>
      </c>
      <c r="M27" s="161">
        <v>5865125.1200000001</v>
      </c>
      <c r="N27" s="161">
        <v>7102335.4700000007</v>
      </c>
      <c r="O27" s="161">
        <v>15411994.749999998</v>
      </c>
      <c r="P27" s="161">
        <v>11394486.660000002</v>
      </c>
      <c r="Q27" s="144">
        <f t="shared" si="1"/>
        <v>87765326.36999999</v>
      </c>
      <c r="R27" s="192"/>
      <c r="S27" s="197"/>
      <c r="T27"/>
      <c r="U27"/>
    </row>
    <row r="28" spans="2:21" s="12" customFormat="1" x14ac:dyDescent="0.25">
      <c r="B28" s="158" t="s">
        <v>189</v>
      </c>
      <c r="C28" s="161">
        <v>279967895</v>
      </c>
      <c r="D28" s="161">
        <v>319545703.06</v>
      </c>
      <c r="E28" s="161">
        <v>14008043.07</v>
      </c>
      <c r="F28" s="161">
        <v>13959850.010000002</v>
      </c>
      <c r="G28" s="161">
        <v>14206616.59</v>
      </c>
      <c r="H28" s="161">
        <v>14771983.190000001</v>
      </c>
      <c r="I28" s="161">
        <v>14422793.109999998</v>
      </c>
      <c r="J28" s="161">
        <v>24336218.66</v>
      </c>
      <c r="K28" s="161">
        <v>13208395.119999999</v>
      </c>
      <c r="L28" s="161">
        <v>12994627.120000003</v>
      </c>
      <c r="M28" s="161">
        <v>22948932.289999999</v>
      </c>
      <c r="N28" s="161">
        <v>30460329.75</v>
      </c>
      <c r="O28" s="161">
        <v>23679269.829999998</v>
      </c>
      <c r="P28" s="161">
        <v>75866049.549999997</v>
      </c>
      <c r="Q28" s="144">
        <f t="shared" si="1"/>
        <v>274863108.29000002</v>
      </c>
      <c r="R28" s="192"/>
      <c r="S28" s="197"/>
      <c r="T28"/>
      <c r="U28"/>
    </row>
    <row r="29" spans="2:21" s="12" customFormat="1" x14ac:dyDescent="0.25">
      <c r="B29" s="158" t="s">
        <v>393</v>
      </c>
      <c r="C29" s="185">
        <v>347321281</v>
      </c>
      <c r="D29" s="185">
        <v>352568931</v>
      </c>
      <c r="E29" s="185">
        <v>8552226.0600000005</v>
      </c>
      <c r="F29" s="185">
        <v>9560184.4100000001</v>
      </c>
      <c r="G29" s="185">
        <v>11010834.299999999</v>
      </c>
      <c r="H29" s="185">
        <v>20773430.379999999</v>
      </c>
      <c r="I29" s="185">
        <v>38514742.659999996</v>
      </c>
      <c r="J29" s="185">
        <v>27551879.350000001</v>
      </c>
      <c r="K29" s="185">
        <v>18154236.969999999</v>
      </c>
      <c r="L29" s="185">
        <v>35717760.640000001</v>
      </c>
      <c r="M29" s="185">
        <v>30529999.159999996</v>
      </c>
      <c r="N29" s="185">
        <v>37699363.579999998</v>
      </c>
      <c r="O29" s="185">
        <v>59576754.990000002</v>
      </c>
      <c r="P29" s="185">
        <v>48865521.109999999</v>
      </c>
      <c r="Q29" s="183">
        <f t="shared" si="1"/>
        <v>346506933.61000001</v>
      </c>
      <c r="R29" s="192"/>
      <c r="S29" s="197"/>
      <c r="T29"/>
      <c r="U29"/>
    </row>
    <row r="30" spans="2:21" s="12" customFormat="1" x14ac:dyDescent="0.25">
      <c r="B30" s="158" t="s">
        <v>394</v>
      </c>
      <c r="C30" s="161">
        <v>1711688844</v>
      </c>
      <c r="D30" s="161">
        <v>4750090696</v>
      </c>
      <c r="E30" s="161">
        <v>26997218.940000001</v>
      </c>
      <c r="F30" s="161">
        <v>30568635.750000007</v>
      </c>
      <c r="G30" s="161">
        <v>34656597.579999998</v>
      </c>
      <c r="H30" s="161">
        <v>28527286.989999998</v>
      </c>
      <c r="I30" s="161">
        <v>757898574.23000002</v>
      </c>
      <c r="J30" s="161">
        <v>652646174.62999988</v>
      </c>
      <c r="K30" s="161">
        <v>545463177.68999994</v>
      </c>
      <c r="L30" s="161">
        <v>369912594.88999999</v>
      </c>
      <c r="M30" s="161">
        <v>32642356.400000002</v>
      </c>
      <c r="N30" s="161">
        <v>1064810690.98</v>
      </c>
      <c r="O30" s="161">
        <v>146943384.95999998</v>
      </c>
      <c r="P30" s="161">
        <v>1033147582.2799999</v>
      </c>
      <c r="Q30" s="144">
        <f t="shared" si="1"/>
        <v>4724214275.3199997</v>
      </c>
      <c r="R30" s="192"/>
      <c r="S30" s="197"/>
      <c r="T30"/>
      <c r="U30"/>
    </row>
    <row r="31" spans="2:21" s="12" customFormat="1" x14ac:dyDescent="0.25">
      <c r="B31" s="158" t="s">
        <v>419</v>
      </c>
      <c r="C31" s="161">
        <v>0</v>
      </c>
      <c r="D31" s="161">
        <v>343410032.1500001</v>
      </c>
      <c r="E31" s="161">
        <v>0</v>
      </c>
      <c r="F31" s="161"/>
      <c r="G31" s="161"/>
      <c r="H31" s="161"/>
      <c r="I31" s="161"/>
      <c r="J31" s="161"/>
      <c r="K31" s="161">
        <v>0</v>
      </c>
      <c r="L31" s="161">
        <v>2783351.5</v>
      </c>
      <c r="M31" s="161">
        <v>10708377</v>
      </c>
      <c r="N31" s="161">
        <v>22239033.849999998</v>
      </c>
      <c r="O31" s="161">
        <v>117091236.79000002</v>
      </c>
      <c r="P31" s="161">
        <v>87575805.530000001</v>
      </c>
      <c r="Q31" s="144">
        <f t="shared" si="1"/>
        <v>240397804.67000002</v>
      </c>
      <c r="R31" s="192"/>
      <c r="S31" s="197"/>
      <c r="T31"/>
      <c r="U31"/>
    </row>
    <row r="32" spans="2:21" s="89" customFormat="1" ht="15" customHeight="1" x14ac:dyDescent="0.25">
      <c r="B32" s="159" t="s">
        <v>190</v>
      </c>
      <c r="C32" s="160">
        <f t="shared" ref="C32:P32" si="9">SUM(C33:C41)</f>
        <v>65239862481</v>
      </c>
      <c r="D32" s="160">
        <f t="shared" si="9"/>
        <v>73190449567.559998</v>
      </c>
      <c r="E32" s="160">
        <f t="shared" si="9"/>
        <v>4245397104.7499995</v>
      </c>
      <c r="F32" s="160">
        <f t="shared" si="9"/>
        <v>4612733338.7999992</v>
      </c>
      <c r="G32" s="160">
        <f t="shared" si="9"/>
        <v>7943532836.5299988</v>
      </c>
      <c r="H32" s="160">
        <f t="shared" si="9"/>
        <v>1577388355.3299999</v>
      </c>
      <c r="I32" s="160">
        <f t="shared" si="9"/>
        <v>6404000166.0499992</v>
      </c>
      <c r="J32" s="160">
        <f t="shared" si="9"/>
        <v>4066881467.46</v>
      </c>
      <c r="K32" s="160">
        <f t="shared" si="9"/>
        <v>4974915854.1500006</v>
      </c>
      <c r="L32" s="160">
        <f t="shared" si="9"/>
        <v>4972340022.9200001</v>
      </c>
      <c r="M32" s="160">
        <f t="shared" si="9"/>
        <v>4676738795.8400002</v>
      </c>
      <c r="N32" s="160">
        <f t="shared" si="9"/>
        <v>5397413632.8700008</v>
      </c>
      <c r="O32" s="160">
        <f t="shared" si="9"/>
        <v>9908217229.579998</v>
      </c>
      <c r="P32" s="160">
        <f t="shared" si="9"/>
        <v>10858242482.579998</v>
      </c>
      <c r="Q32" s="143">
        <f t="shared" si="1"/>
        <v>69637801286.860001</v>
      </c>
      <c r="R32" s="192"/>
      <c r="S32" s="197"/>
      <c r="T32"/>
      <c r="U32"/>
    </row>
    <row r="33" spans="2:21" s="12" customFormat="1" x14ac:dyDescent="0.25">
      <c r="B33" s="158" t="s">
        <v>191</v>
      </c>
      <c r="C33" s="144">
        <v>7654706591</v>
      </c>
      <c r="D33" s="144">
        <v>5270632351.8000002</v>
      </c>
      <c r="E33" s="144">
        <v>347322031</v>
      </c>
      <c r="F33" s="144">
        <v>382974336.60000002</v>
      </c>
      <c r="G33" s="144">
        <v>433332383.53000015</v>
      </c>
      <c r="H33" s="144">
        <v>273518658.03000003</v>
      </c>
      <c r="I33" s="144">
        <v>349697540.12</v>
      </c>
      <c r="J33" s="144">
        <v>299297374.5</v>
      </c>
      <c r="K33" s="144">
        <v>364872938.9799999</v>
      </c>
      <c r="L33" s="144">
        <v>378620856.72000003</v>
      </c>
      <c r="M33" s="144">
        <v>478043115.65000004</v>
      </c>
      <c r="N33" s="144">
        <v>475937792.35000002</v>
      </c>
      <c r="O33" s="144">
        <v>587029730.28999996</v>
      </c>
      <c r="P33" s="144">
        <v>752953476.38</v>
      </c>
      <c r="Q33" s="144">
        <f t="shared" si="1"/>
        <v>5123600234.1500006</v>
      </c>
      <c r="R33" s="192"/>
      <c r="S33" s="197"/>
      <c r="T33"/>
      <c r="U33"/>
    </row>
    <row r="34" spans="2:21" s="12" customFormat="1" x14ac:dyDescent="0.25">
      <c r="B34" s="158" t="s">
        <v>193</v>
      </c>
      <c r="C34" s="144">
        <v>3275584509</v>
      </c>
      <c r="D34" s="144">
        <v>8802261632.6499996</v>
      </c>
      <c r="E34" s="144">
        <v>25753628.239999998</v>
      </c>
      <c r="F34" s="144">
        <v>76925526.640000001</v>
      </c>
      <c r="G34" s="144">
        <v>181579321.23999998</v>
      </c>
      <c r="H34" s="144">
        <v>425366052.56999993</v>
      </c>
      <c r="I34" s="144">
        <v>298286336.46000004</v>
      </c>
      <c r="J34" s="144">
        <v>424576698.34000003</v>
      </c>
      <c r="K34" s="144">
        <v>334065132.50000012</v>
      </c>
      <c r="L34" s="144">
        <v>361777610.12000012</v>
      </c>
      <c r="M34" s="144">
        <v>522239906.88999999</v>
      </c>
      <c r="N34" s="144">
        <v>708210858.83000004</v>
      </c>
      <c r="O34" s="144">
        <v>1068430615.73</v>
      </c>
      <c r="P34" s="144">
        <v>2883970569.3299999</v>
      </c>
      <c r="Q34" s="144">
        <f t="shared" si="1"/>
        <v>7311182256.8900003</v>
      </c>
      <c r="R34" s="192"/>
      <c r="S34" s="197"/>
      <c r="T34"/>
      <c r="U34"/>
    </row>
    <row r="35" spans="2:21" s="12" customFormat="1" x14ac:dyDescent="0.25">
      <c r="B35" s="158" t="s">
        <v>194</v>
      </c>
      <c r="C35" s="144">
        <v>753935254</v>
      </c>
      <c r="D35" s="144">
        <v>1455650694.5999999</v>
      </c>
      <c r="E35" s="144">
        <v>24068612.429999996</v>
      </c>
      <c r="F35" s="144">
        <v>38196650.889999993</v>
      </c>
      <c r="G35" s="144">
        <v>39183302.210000001</v>
      </c>
      <c r="H35" s="144">
        <v>25625767.090000004</v>
      </c>
      <c r="I35" s="144">
        <v>34162544.690000013</v>
      </c>
      <c r="J35" s="144">
        <v>36057207.880000003</v>
      </c>
      <c r="K35" s="144">
        <v>43397562.839999996</v>
      </c>
      <c r="L35" s="144">
        <v>89337608.939999998</v>
      </c>
      <c r="M35" s="144">
        <v>65878662.940000005</v>
      </c>
      <c r="N35" s="144">
        <v>41729951.669999994</v>
      </c>
      <c r="O35" s="144">
        <v>115095358.14</v>
      </c>
      <c r="P35" s="144">
        <v>822059453.2299999</v>
      </c>
      <c r="Q35" s="144">
        <f t="shared" si="1"/>
        <v>1374792682.9499998</v>
      </c>
      <c r="R35" s="192"/>
      <c r="S35" s="197"/>
      <c r="T35"/>
      <c r="U35"/>
    </row>
    <row r="36" spans="2:21" s="12" customFormat="1" x14ac:dyDescent="0.25">
      <c r="B36" s="158" t="s">
        <v>395</v>
      </c>
      <c r="C36" s="144">
        <v>46970767771</v>
      </c>
      <c r="D36" s="144">
        <v>50559029004.919998</v>
      </c>
      <c r="E36" s="144">
        <v>3618396652.73</v>
      </c>
      <c r="F36" s="144">
        <v>3788068728.6199999</v>
      </c>
      <c r="G36" s="144">
        <v>6897770753.7799978</v>
      </c>
      <c r="H36" s="144">
        <v>458232080.70000011</v>
      </c>
      <c r="I36" s="144">
        <v>5276961587.4799995</v>
      </c>
      <c r="J36" s="144">
        <v>2928024796.3799996</v>
      </c>
      <c r="K36" s="144">
        <v>3786357647.9300003</v>
      </c>
      <c r="L36" s="144">
        <v>3713886485.21</v>
      </c>
      <c r="M36" s="144">
        <v>3149219023.5699997</v>
      </c>
      <c r="N36" s="144">
        <v>3714441053.7400007</v>
      </c>
      <c r="O36" s="144">
        <v>7593836276.8099985</v>
      </c>
      <c r="P36" s="144">
        <v>5466054646.8900003</v>
      </c>
      <c r="Q36" s="144">
        <f t="shared" si="1"/>
        <v>50391249733.839996</v>
      </c>
      <c r="R36" s="192"/>
      <c r="S36" s="197"/>
      <c r="T36"/>
      <c r="U36"/>
    </row>
    <row r="37" spans="2:21" s="12" customFormat="1" x14ac:dyDescent="0.25">
      <c r="B37" s="158" t="s">
        <v>196</v>
      </c>
      <c r="C37" s="144">
        <v>451028260</v>
      </c>
      <c r="D37" s="144">
        <v>584620927</v>
      </c>
      <c r="E37" s="144">
        <v>21265993.220000003</v>
      </c>
      <c r="F37" s="144">
        <v>25765503.800000001</v>
      </c>
      <c r="G37" s="144">
        <v>32300928.950000007</v>
      </c>
      <c r="H37" s="144">
        <v>23658856.029999997</v>
      </c>
      <c r="I37" s="144">
        <v>49887329.980000004</v>
      </c>
      <c r="J37" s="144">
        <v>34108116.920000002</v>
      </c>
      <c r="K37" s="144">
        <v>26093805.039999999</v>
      </c>
      <c r="L37" s="144">
        <v>31211433.490000002</v>
      </c>
      <c r="M37" s="144">
        <v>38747721.950000003</v>
      </c>
      <c r="N37" s="144">
        <v>48243599.170000002</v>
      </c>
      <c r="O37" s="144">
        <v>56011432.07</v>
      </c>
      <c r="P37" s="144">
        <v>112885413.80000001</v>
      </c>
      <c r="Q37" s="144">
        <f t="shared" si="1"/>
        <v>500180134.42000008</v>
      </c>
      <c r="R37" s="192"/>
      <c r="S37" s="197"/>
      <c r="T37"/>
      <c r="U37"/>
    </row>
    <row r="38" spans="2:21" s="12" customFormat="1" x14ac:dyDescent="0.25">
      <c r="B38" s="158" t="s">
        <v>198</v>
      </c>
      <c r="C38" s="144">
        <v>1167387478</v>
      </c>
      <c r="D38" s="144">
        <v>1251388365</v>
      </c>
      <c r="E38" s="144">
        <v>72512033.159999982</v>
      </c>
      <c r="F38" s="144">
        <v>71449078.949999988</v>
      </c>
      <c r="G38" s="144">
        <v>73493587.61999999</v>
      </c>
      <c r="H38" s="144">
        <v>74619093.690000013</v>
      </c>
      <c r="I38" s="144">
        <v>74002444.950000003</v>
      </c>
      <c r="J38" s="144">
        <v>81571467.360000014</v>
      </c>
      <c r="K38" s="144">
        <v>82962213.440000013</v>
      </c>
      <c r="L38" s="144">
        <v>109363214.43000002</v>
      </c>
      <c r="M38" s="144">
        <v>171291905.24000004</v>
      </c>
      <c r="N38" s="144">
        <v>106421974.59</v>
      </c>
      <c r="O38" s="144">
        <v>136636379.37</v>
      </c>
      <c r="P38" s="144">
        <v>187401294.96000001</v>
      </c>
      <c r="Q38" s="144">
        <f t="shared" si="1"/>
        <v>1241724687.76</v>
      </c>
      <c r="R38" s="192"/>
      <c r="S38" s="197"/>
      <c r="T38"/>
      <c r="U38"/>
    </row>
    <row r="39" spans="2:21" s="12" customFormat="1" x14ac:dyDescent="0.25">
      <c r="B39" s="158" t="s">
        <v>199</v>
      </c>
      <c r="C39" s="161">
        <v>4518983011</v>
      </c>
      <c r="D39" s="161">
        <v>4775899572.3999996</v>
      </c>
      <c r="E39" s="161">
        <v>110099941.17000002</v>
      </c>
      <c r="F39" s="190">
        <v>195865554.53999999</v>
      </c>
      <c r="G39" s="144">
        <v>247891834.56</v>
      </c>
      <c r="H39" s="144">
        <v>261471332.00999999</v>
      </c>
      <c r="I39" s="144">
        <v>289521452.39999998</v>
      </c>
      <c r="J39" s="144">
        <v>209249473.74000004</v>
      </c>
      <c r="K39" s="144">
        <v>306972459.13999999</v>
      </c>
      <c r="L39" s="144">
        <v>254932422.53999999</v>
      </c>
      <c r="M39" s="144">
        <v>222523176.57999998</v>
      </c>
      <c r="N39" s="144">
        <v>265535474.74000001</v>
      </c>
      <c r="O39" s="144">
        <v>299656420.96000004</v>
      </c>
      <c r="P39" s="144">
        <v>553142509.41000009</v>
      </c>
      <c r="Q39" s="144">
        <f t="shared" si="1"/>
        <v>3216862051.79</v>
      </c>
      <c r="R39" s="192"/>
      <c r="S39" s="197"/>
      <c r="T39"/>
      <c r="U39"/>
    </row>
    <row r="40" spans="2:21" s="12" customFormat="1" x14ac:dyDescent="0.25">
      <c r="B40" s="158" t="s">
        <v>200</v>
      </c>
      <c r="C40" s="144">
        <v>230938588</v>
      </c>
      <c r="D40" s="144">
        <v>236650063</v>
      </c>
      <c r="E40" s="144">
        <v>13426977.470000001</v>
      </c>
      <c r="F40" s="144">
        <v>17637980.48</v>
      </c>
      <c r="G40" s="144">
        <v>18201337.669999998</v>
      </c>
      <c r="H40" s="144">
        <v>19006638.339999996</v>
      </c>
      <c r="I40" s="144">
        <v>16628363.719999997</v>
      </c>
      <c r="J40" s="144">
        <v>15577626.77</v>
      </c>
      <c r="K40" s="144">
        <v>16115250.140000001</v>
      </c>
      <c r="L40" s="144">
        <v>17347649.68</v>
      </c>
      <c r="M40" s="144">
        <v>13359356.639999999</v>
      </c>
      <c r="N40" s="144">
        <v>17807664.859999999</v>
      </c>
      <c r="O40" s="144">
        <v>16185821.889999997</v>
      </c>
      <c r="P40" s="144">
        <v>46850488.230000004</v>
      </c>
      <c r="Q40" s="144">
        <f t="shared" si="1"/>
        <v>228145155.88999999</v>
      </c>
      <c r="R40" s="192"/>
      <c r="S40" s="197"/>
      <c r="T40"/>
      <c r="U40"/>
    </row>
    <row r="41" spans="2:21" s="12" customFormat="1" x14ac:dyDescent="0.25">
      <c r="B41" s="158" t="s">
        <v>201</v>
      </c>
      <c r="C41" s="144">
        <v>216531019</v>
      </c>
      <c r="D41" s="144">
        <v>254316956.19</v>
      </c>
      <c r="E41" s="144">
        <v>12551235.330000002</v>
      </c>
      <c r="F41" s="144">
        <v>15849978.280000001</v>
      </c>
      <c r="G41" s="144">
        <v>19779386.970000003</v>
      </c>
      <c r="H41" s="144">
        <v>15889876.869999997</v>
      </c>
      <c r="I41" s="144">
        <v>14852566.25</v>
      </c>
      <c r="J41" s="144">
        <v>38418705.57</v>
      </c>
      <c r="K41" s="144">
        <v>14078844.139999997</v>
      </c>
      <c r="L41" s="144">
        <v>15862741.789999999</v>
      </c>
      <c r="M41" s="144">
        <v>15435926.380000001</v>
      </c>
      <c r="N41" s="144">
        <v>19085262.920000002</v>
      </c>
      <c r="O41" s="144">
        <v>35335194.32</v>
      </c>
      <c r="P41" s="144">
        <v>32924630.350000005</v>
      </c>
      <c r="Q41" s="144">
        <f t="shared" si="1"/>
        <v>250064349.16999999</v>
      </c>
      <c r="R41" s="193"/>
      <c r="S41" s="197"/>
      <c r="T41"/>
      <c r="U41"/>
    </row>
    <row r="42" spans="2:21" s="89" customFormat="1" ht="15" customHeight="1" x14ac:dyDescent="0.25">
      <c r="B42" s="159" t="s">
        <v>202</v>
      </c>
      <c r="C42" s="160">
        <f t="shared" ref="C42:P42" si="10">SUM(C43)</f>
        <v>2685288023</v>
      </c>
      <c r="D42" s="160">
        <f t="shared" si="10"/>
        <v>2711437790.02</v>
      </c>
      <c r="E42" s="160">
        <f t="shared" si="10"/>
        <v>121793581.04999998</v>
      </c>
      <c r="F42" s="160">
        <f t="shared" si="10"/>
        <v>140391238.24999997</v>
      </c>
      <c r="G42" s="160">
        <f t="shared" si="10"/>
        <v>154886704.02999997</v>
      </c>
      <c r="H42" s="160">
        <f t="shared" si="10"/>
        <v>230640185.97</v>
      </c>
      <c r="I42" s="160">
        <f t="shared" si="10"/>
        <v>143322846.30000001</v>
      </c>
      <c r="J42" s="160">
        <f t="shared" si="10"/>
        <v>173408856.70999995</v>
      </c>
      <c r="K42" s="160">
        <f t="shared" si="10"/>
        <v>166761011.93000001</v>
      </c>
      <c r="L42" s="160">
        <f t="shared" si="10"/>
        <v>177043463.19999999</v>
      </c>
      <c r="M42" s="160">
        <f t="shared" si="10"/>
        <v>168653450.04999998</v>
      </c>
      <c r="N42" s="160">
        <f t="shared" si="10"/>
        <v>280911831.96999991</v>
      </c>
      <c r="O42" s="160">
        <f t="shared" si="10"/>
        <v>281300320.11000001</v>
      </c>
      <c r="P42" s="160">
        <f t="shared" si="10"/>
        <v>618386515.83000004</v>
      </c>
      <c r="Q42" s="143">
        <f t="shared" si="1"/>
        <v>2657500005.3999996</v>
      </c>
      <c r="R42" s="192"/>
      <c r="S42" s="197"/>
      <c r="T42"/>
      <c r="U42"/>
    </row>
    <row r="43" spans="2:21" s="12" customFormat="1" x14ac:dyDescent="0.25">
      <c r="B43" s="158" t="s">
        <v>203</v>
      </c>
      <c r="C43" s="144">
        <v>2685288023</v>
      </c>
      <c r="D43" s="144">
        <v>2711437790.02</v>
      </c>
      <c r="E43" s="144">
        <v>121793581.04999998</v>
      </c>
      <c r="F43" s="144">
        <v>140391238.24999997</v>
      </c>
      <c r="G43" s="144">
        <v>154886704.02999997</v>
      </c>
      <c r="H43" s="144">
        <v>230640185.97</v>
      </c>
      <c r="I43" s="144">
        <v>143322846.30000001</v>
      </c>
      <c r="J43" s="144">
        <v>173408856.70999995</v>
      </c>
      <c r="K43" s="144">
        <v>166761011.93000001</v>
      </c>
      <c r="L43" s="144">
        <v>177043463.19999999</v>
      </c>
      <c r="M43" s="144">
        <v>168653450.04999998</v>
      </c>
      <c r="N43" s="144">
        <v>280911831.96999991</v>
      </c>
      <c r="O43" s="144">
        <v>281300320.11000001</v>
      </c>
      <c r="P43" s="144">
        <v>618386515.83000004</v>
      </c>
      <c r="Q43" s="144">
        <f t="shared" si="1"/>
        <v>2657500005.3999996</v>
      </c>
      <c r="R43" s="193"/>
      <c r="S43" s="197"/>
      <c r="T43"/>
      <c r="U43"/>
    </row>
    <row r="44" spans="2:21" s="89" customFormat="1" ht="15" customHeight="1" x14ac:dyDescent="0.25">
      <c r="B44" s="159" t="s">
        <v>206</v>
      </c>
      <c r="C44" s="160">
        <f t="shared" ref="C44:P44" si="11">SUM(C45:C51)</f>
        <v>34001223466</v>
      </c>
      <c r="D44" s="160">
        <f t="shared" si="11"/>
        <v>29743350591.939995</v>
      </c>
      <c r="E44" s="160">
        <f t="shared" si="11"/>
        <v>2922787219.9300008</v>
      </c>
      <c r="F44" s="160">
        <f t="shared" si="11"/>
        <v>509157869.54000002</v>
      </c>
      <c r="G44" s="160">
        <f t="shared" si="11"/>
        <v>1694580473.2499995</v>
      </c>
      <c r="H44" s="160">
        <f t="shared" si="11"/>
        <v>477745949.10000014</v>
      </c>
      <c r="I44" s="160">
        <f t="shared" si="11"/>
        <v>5996752529.2700014</v>
      </c>
      <c r="J44" s="160">
        <f t="shared" si="11"/>
        <v>720726250.59000003</v>
      </c>
      <c r="K44" s="160">
        <f t="shared" si="11"/>
        <v>525375679.9799999</v>
      </c>
      <c r="L44" s="160">
        <f t="shared" si="11"/>
        <v>601728399.8900001</v>
      </c>
      <c r="M44" s="160">
        <f t="shared" si="11"/>
        <v>1507349778.5300002</v>
      </c>
      <c r="N44" s="160">
        <f t="shared" si="11"/>
        <v>8417067656.8499994</v>
      </c>
      <c r="O44" s="160">
        <f t="shared" si="11"/>
        <v>2148064208.0100002</v>
      </c>
      <c r="P44" s="160">
        <f t="shared" si="11"/>
        <v>2547868482.9099994</v>
      </c>
      <c r="Q44" s="143">
        <f t="shared" si="1"/>
        <v>28069204497.850002</v>
      </c>
      <c r="R44" s="192"/>
      <c r="S44" s="197"/>
      <c r="T44"/>
      <c r="U44"/>
    </row>
    <row r="45" spans="2:21" s="12" customFormat="1" x14ac:dyDescent="0.25">
      <c r="B45" s="158" t="s">
        <v>207</v>
      </c>
      <c r="C45" s="144">
        <v>20420832495</v>
      </c>
      <c r="D45" s="144">
        <v>18043499309.599998</v>
      </c>
      <c r="E45" s="144">
        <v>2534837989.9800005</v>
      </c>
      <c r="F45" s="144">
        <v>107259038.58999999</v>
      </c>
      <c r="G45" s="144">
        <v>72982722.660000011</v>
      </c>
      <c r="H45" s="144">
        <v>89694268.030000031</v>
      </c>
      <c r="I45" s="144">
        <v>5579728494.7400007</v>
      </c>
      <c r="J45" s="144">
        <v>84489809.770000011</v>
      </c>
      <c r="K45" s="144">
        <v>76770266.189999983</v>
      </c>
      <c r="L45" s="144">
        <v>78876998.570000008</v>
      </c>
      <c r="M45" s="144">
        <v>138971205.49000004</v>
      </c>
      <c r="N45" s="144">
        <v>7715729059.0599995</v>
      </c>
      <c r="O45" s="144">
        <v>139104134.30000001</v>
      </c>
      <c r="P45" s="144">
        <v>1039840868.0299997</v>
      </c>
      <c r="Q45" s="144">
        <f t="shared" si="1"/>
        <v>17658284855.41</v>
      </c>
      <c r="R45" s="192"/>
      <c r="S45" s="197"/>
      <c r="T45"/>
      <c r="U45"/>
    </row>
    <row r="46" spans="2:21" s="12" customFormat="1" x14ac:dyDescent="0.25">
      <c r="B46" s="158" t="s">
        <v>210</v>
      </c>
      <c r="C46" s="144">
        <v>3641214862</v>
      </c>
      <c r="D46" s="144">
        <v>3268769372</v>
      </c>
      <c r="E46" s="144">
        <v>102063966.72000003</v>
      </c>
      <c r="F46" s="144">
        <v>246592430.79000002</v>
      </c>
      <c r="G46" s="144">
        <v>194287791.16</v>
      </c>
      <c r="H46" s="144">
        <v>182071116.99000001</v>
      </c>
      <c r="I46" s="144">
        <v>156093993.05999994</v>
      </c>
      <c r="J46" s="144">
        <v>105255714.66999999</v>
      </c>
      <c r="K46" s="144">
        <v>197438864.09999999</v>
      </c>
      <c r="L46" s="144">
        <v>263279122.30000007</v>
      </c>
      <c r="M46" s="144">
        <v>327244186.59000003</v>
      </c>
      <c r="N46" s="144">
        <v>195006899.37</v>
      </c>
      <c r="O46" s="144">
        <v>373766837.93999994</v>
      </c>
      <c r="P46" s="144">
        <v>600155438.13000011</v>
      </c>
      <c r="Q46" s="144">
        <f t="shared" si="1"/>
        <v>2943256361.8200002</v>
      </c>
      <c r="R46" s="192"/>
      <c r="S46" s="197"/>
      <c r="T46"/>
      <c r="U46"/>
    </row>
    <row r="47" spans="2:21" s="12" customFormat="1" x14ac:dyDescent="0.25">
      <c r="B47" s="158" t="s">
        <v>396</v>
      </c>
      <c r="C47" s="183">
        <v>5008002151</v>
      </c>
      <c r="D47" s="183">
        <v>4784603296.4200001</v>
      </c>
      <c r="E47" s="183">
        <v>148756118.56999999</v>
      </c>
      <c r="F47" s="183">
        <v>24424937.420000002</v>
      </c>
      <c r="G47" s="183">
        <v>1247629633.4099998</v>
      </c>
      <c r="H47" s="183">
        <v>39960448.190000005</v>
      </c>
      <c r="I47" s="183">
        <v>92948455.579999983</v>
      </c>
      <c r="J47" s="183">
        <v>188728224.01999998</v>
      </c>
      <c r="K47" s="183">
        <v>32195745.829999998</v>
      </c>
      <c r="L47" s="183">
        <v>82594686.920000017</v>
      </c>
      <c r="M47" s="183">
        <v>647783398.21000004</v>
      </c>
      <c r="N47" s="183">
        <v>300949792.42000002</v>
      </c>
      <c r="O47" s="183">
        <v>1220332954.7700002</v>
      </c>
      <c r="P47" s="183">
        <v>396321185.40999997</v>
      </c>
      <c r="Q47" s="183">
        <f t="shared" si="1"/>
        <v>4422625580.75</v>
      </c>
      <c r="R47" s="192"/>
      <c r="S47" s="197"/>
      <c r="T47"/>
      <c r="U47"/>
    </row>
    <row r="48" spans="2:21" s="12" customFormat="1" x14ac:dyDescent="0.25">
      <c r="B48" s="158" t="s">
        <v>212</v>
      </c>
      <c r="C48" s="144">
        <v>97364686</v>
      </c>
      <c r="D48" s="144">
        <v>139119237.12</v>
      </c>
      <c r="E48" s="144">
        <v>5723251.2299999995</v>
      </c>
      <c r="F48" s="144">
        <v>7398032.6899999995</v>
      </c>
      <c r="G48" s="144">
        <v>5577152.5499999998</v>
      </c>
      <c r="H48" s="144">
        <v>14949404.169999998</v>
      </c>
      <c r="I48" s="144">
        <v>6947454.6500000004</v>
      </c>
      <c r="J48" s="144">
        <v>12402360.5</v>
      </c>
      <c r="K48" s="144">
        <v>13604579.799999999</v>
      </c>
      <c r="L48" s="144">
        <v>8718604.8599999994</v>
      </c>
      <c r="M48" s="144">
        <v>10329589.43</v>
      </c>
      <c r="N48" s="144">
        <v>11791179.800000001</v>
      </c>
      <c r="O48" s="144">
        <v>11654759.540000001</v>
      </c>
      <c r="P48" s="144">
        <v>24006647.650000002</v>
      </c>
      <c r="Q48" s="144">
        <f t="shared" si="1"/>
        <v>133103016.87</v>
      </c>
      <c r="R48" s="192"/>
      <c r="S48" s="197"/>
      <c r="T48"/>
      <c r="U48"/>
    </row>
    <row r="49" spans="2:21" s="12" customFormat="1" x14ac:dyDescent="0.25">
      <c r="B49" s="158" t="s">
        <v>214</v>
      </c>
      <c r="C49" s="144">
        <v>253461144</v>
      </c>
      <c r="D49" s="144">
        <v>301413484</v>
      </c>
      <c r="E49" s="144">
        <v>12475179.949999999</v>
      </c>
      <c r="F49" s="144">
        <v>13538866.039999999</v>
      </c>
      <c r="G49" s="144">
        <v>23982740.779999997</v>
      </c>
      <c r="H49" s="144">
        <v>23932462.16</v>
      </c>
      <c r="I49" s="144">
        <v>15165887.059999999</v>
      </c>
      <c r="J49" s="144">
        <v>17879017.040000003</v>
      </c>
      <c r="K49" s="144">
        <v>15874222.279999997</v>
      </c>
      <c r="L49" s="144">
        <v>17741707.300000004</v>
      </c>
      <c r="M49" s="144">
        <v>16648697.699999999</v>
      </c>
      <c r="N49" s="144">
        <v>33089512.430000003</v>
      </c>
      <c r="O49" s="144">
        <v>30434604.469999999</v>
      </c>
      <c r="P49" s="144">
        <v>71702321.090000018</v>
      </c>
      <c r="Q49" s="144">
        <f t="shared" si="1"/>
        <v>292465218.30000001</v>
      </c>
      <c r="R49" s="192"/>
      <c r="S49" s="197"/>
      <c r="T49"/>
      <c r="U49"/>
    </row>
    <row r="50" spans="2:21" s="12" customFormat="1" x14ac:dyDescent="0.25">
      <c r="B50" s="158" t="s">
        <v>215</v>
      </c>
      <c r="C50" s="144">
        <v>3851246438</v>
      </c>
      <c r="D50" s="144">
        <v>2532153149.7999997</v>
      </c>
      <c r="E50" s="144">
        <v>93186390.019999996</v>
      </c>
      <c r="F50" s="144">
        <v>82153518.439999998</v>
      </c>
      <c r="G50" s="144">
        <v>99568973.590000004</v>
      </c>
      <c r="H50" s="144">
        <v>89767265.219999999</v>
      </c>
      <c r="I50" s="144">
        <v>107835201.25999999</v>
      </c>
      <c r="J50" s="144">
        <v>251103433.62</v>
      </c>
      <c r="K50" s="144">
        <v>149917059.68000001</v>
      </c>
      <c r="L50" s="144">
        <v>110999999.07999998</v>
      </c>
      <c r="M50" s="144">
        <v>279484873.13</v>
      </c>
      <c r="N50" s="144">
        <v>96714769.909999982</v>
      </c>
      <c r="O50" s="144">
        <v>309324331.63999999</v>
      </c>
      <c r="P50" s="144">
        <v>318338520.42000002</v>
      </c>
      <c r="Q50" s="144">
        <f t="shared" si="1"/>
        <v>1988394336.0100002</v>
      </c>
      <c r="R50" s="192"/>
      <c r="S50" s="197"/>
      <c r="T50"/>
      <c r="U50"/>
    </row>
    <row r="51" spans="2:21" s="12" customFormat="1" x14ac:dyDescent="0.25">
      <c r="B51" s="158" t="s">
        <v>397</v>
      </c>
      <c r="C51" s="183">
        <v>729101690</v>
      </c>
      <c r="D51" s="183">
        <v>673792743</v>
      </c>
      <c r="E51" s="183">
        <v>25744323.459999997</v>
      </c>
      <c r="F51" s="183">
        <v>27791045.57</v>
      </c>
      <c r="G51" s="183">
        <v>50551459.099999994</v>
      </c>
      <c r="H51" s="183">
        <v>37370984.340000004</v>
      </c>
      <c r="I51" s="183">
        <v>38033042.920000002</v>
      </c>
      <c r="J51" s="183">
        <v>60867690.969999991</v>
      </c>
      <c r="K51" s="183">
        <v>39574942.099999994</v>
      </c>
      <c r="L51" s="183">
        <v>39517280.859999999</v>
      </c>
      <c r="M51" s="183">
        <v>86887827.979999989</v>
      </c>
      <c r="N51" s="183">
        <v>63786443.859999999</v>
      </c>
      <c r="O51" s="183">
        <v>63446585.349999994</v>
      </c>
      <c r="P51" s="183">
        <v>97503502.180000007</v>
      </c>
      <c r="Q51" s="183">
        <f t="shared" si="1"/>
        <v>631075128.69000006</v>
      </c>
      <c r="R51" s="193"/>
      <c r="S51" s="197"/>
      <c r="T51"/>
      <c r="U51"/>
    </row>
    <row r="52" spans="2:21" s="40" customFormat="1" ht="15" customHeight="1" x14ac:dyDescent="0.25">
      <c r="B52" s="26" t="s">
        <v>216</v>
      </c>
      <c r="C52" s="152">
        <f t="shared" ref="C52:L52" si="12">C53+C64</f>
        <v>59523635938</v>
      </c>
      <c r="D52" s="152">
        <f t="shared" si="12"/>
        <v>63321129917.01001</v>
      </c>
      <c r="E52" s="152">
        <f t="shared" si="12"/>
        <v>3796423831.6500001</v>
      </c>
      <c r="F52" s="152">
        <f t="shared" si="12"/>
        <v>3943005085.9300003</v>
      </c>
      <c r="G52" s="152">
        <f t="shared" si="12"/>
        <v>4551632436.8199997</v>
      </c>
      <c r="H52" s="152">
        <f t="shared" si="12"/>
        <v>4392645112.7399998</v>
      </c>
      <c r="I52" s="152">
        <f t="shared" si="12"/>
        <v>4248183440.9399991</v>
      </c>
      <c r="J52" s="152">
        <f t="shared" si="12"/>
        <v>4170283705.1300011</v>
      </c>
      <c r="K52" s="152">
        <f t="shared" si="12"/>
        <v>4334450407.1000004</v>
      </c>
      <c r="L52" s="152">
        <f t="shared" si="12"/>
        <v>4396384058.3800001</v>
      </c>
      <c r="M52" s="152">
        <f>M53+M64</f>
        <v>5234645935.3199997</v>
      </c>
      <c r="N52" s="152">
        <f>N53+N64</f>
        <v>5983733190.8299999</v>
      </c>
      <c r="O52" s="152">
        <f>O53+O64</f>
        <v>7835593130.7199993</v>
      </c>
      <c r="P52" s="152">
        <f>P53+P64</f>
        <v>9625547611.539999</v>
      </c>
      <c r="Q52" s="143">
        <f t="shared" si="1"/>
        <v>62512527947.099998</v>
      </c>
      <c r="R52" s="193"/>
      <c r="S52" s="197"/>
      <c r="T52"/>
      <c r="U52"/>
    </row>
    <row r="53" spans="2:21" s="40" customFormat="1" ht="15" customHeight="1" x14ac:dyDescent="0.25">
      <c r="B53" s="159" t="s">
        <v>217</v>
      </c>
      <c r="C53" s="152">
        <f t="shared" ref="C53:L53" si="13">SUM(C54:C63)</f>
        <v>30700921951</v>
      </c>
      <c r="D53" s="152">
        <f t="shared" si="13"/>
        <v>34136364078.560013</v>
      </c>
      <c r="E53" s="152">
        <f t="shared" si="13"/>
        <v>2140780199.25</v>
      </c>
      <c r="F53" s="152">
        <f t="shared" si="13"/>
        <v>2247694831.6300001</v>
      </c>
      <c r="G53" s="152">
        <f t="shared" si="13"/>
        <v>2627447255.8799996</v>
      </c>
      <c r="H53" s="152">
        <f t="shared" si="13"/>
        <v>2425247650.9399996</v>
      </c>
      <c r="I53" s="152">
        <f t="shared" si="13"/>
        <v>2434083789.4099994</v>
      </c>
      <c r="J53" s="152">
        <f t="shared" si="13"/>
        <v>2365449355.2200003</v>
      </c>
      <c r="K53" s="152">
        <f t="shared" si="13"/>
        <v>2294566920.9500003</v>
      </c>
      <c r="L53" s="152">
        <f t="shared" si="13"/>
        <v>2335062001.3499999</v>
      </c>
      <c r="M53" s="152">
        <f>SUM(M54:M63)</f>
        <v>3042763331.3999996</v>
      </c>
      <c r="N53" s="152">
        <f>SUM(N54:N63)</f>
        <v>3210149979.6800003</v>
      </c>
      <c r="O53" s="152">
        <f>SUM(O54:O63)</f>
        <v>3706142048.7699995</v>
      </c>
      <c r="P53" s="152">
        <f>SUM(P54:P63)</f>
        <v>4667622906.3799982</v>
      </c>
      <c r="Q53" s="143">
        <f t="shared" si="1"/>
        <v>33497010270.859997</v>
      </c>
      <c r="R53" s="192"/>
      <c r="S53" s="197"/>
      <c r="T53"/>
      <c r="U53"/>
    </row>
    <row r="54" spans="2:21" x14ac:dyDescent="0.25">
      <c r="B54" s="158" t="s">
        <v>218</v>
      </c>
      <c r="C54" s="144">
        <v>27780615511</v>
      </c>
      <c r="D54" s="144">
        <v>30588026718.53001</v>
      </c>
      <c r="E54" s="144">
        <v>2014066323.2700002</v>
      </c>
      <c r="F54" s="144">
        <v>2070038734.7299998</v>
      </c>
      <c r="G54" s="144">
        <v>2358883008.04</v>
      </c>
      <c r="H54" s="144">
        <v>2188713674.2399998</v>
      </c>
      <c r="I54" s="144">
        <v>2227306377.5599995</v>
      </c>
      <c r="J54" s="144">
        <v>2180827366.73</v>
      </c>
      <c r="K54" s="144">
        <v>2114057449.0100002</v>
      </c>
      <c r="L54" s="144">
        <v>2136420405.0900002</v>
      </c>
      <c r="M54" s="144">
        <v>2857073829.3200002</v>
      </c>
      <c r="N54" s="144">
        <v>2786716675.3299999</v>
      </c>
      <c r="O54" s="144">
        <v>3136593526.5700002</v>
      </c>
      <c r="P54" s="144">
        <v>4024636464.6699986</v>
      </c>
      <c r="Q54" s="144">
        <f t="shared" si="1"/>
        <v>30095333834.559998</v>
      </c>
      <c r="R54" s="192"/>
      <c r="S54" s="197"/>
    </row>
    <row r="55" spans="2:21" x14ac:dyDescent="0.25">
      <c r="B55" s="158" t="s">
        <v>219</v>
      </c>
      <c r="C55" s="144">
        <v>2458469373</v>
      </c>
      <c r="D55" s="144">
        <v>3076229378.1800003</v>
      </c>
      <c r="E55" s="144">
        <v>104737043.29999998</v>
      </c>
      <c r="F55" s="144">
        <v>151456330.86999997</v>
      </c>
      <c r="G55" s="144">
        <v>233154018.44000003</v>
      </c>
      <c r="H55" s="144">
        <v>202973878.62999994</v>
      </c>
      <c r="I55" s="144">
        <v>175971316.79000008</v>
      </c>
      <c r="J55" s="144">
        <v>154061196.84</v>
      </c>
      <c r="K55" s="144">
        <v>148310942.5</v>
      </c>
      <c r="L55" s="144">
        <v>166239786.03999999</v>
      </c>
      <c r="M55" s="144">
        <v>152001124.31</v>
      </c>
      <c r="N55" s="144">
        <v>390536167.72999996</v>
      </c>
      <c r="O55" s="144">
        <v>514764771.83999991</v>
      </c>
      <c r="P55" s="144">
        <v>563231390.9000001</v>
      </c>
      <c r="Q55" s="144">
        <f t="shared" si="1"/>
        <v>2957437968.1900001</v>
      </c>
      <c r="R55" s="192"/>
      <c r="S55" s="197"/>
    </row>
    <row r="56" spans="2:21" x14ac:dyDescent="0.25">
      <c r="B56" s="158" t="s">
        <v>220</v>
      </c>
      <c r="C56" s="144">
        <v>135849518</v>
      </c>
      <c r="D56" s="144">
        <v>137472482.27000001</v>
      </c>
      <c r="E56" s="144">
        <v>5637902.4699999988</v>
      </c>
      <c r="F56" s="144">
        <v>6579477.6600000001</v>
      </c>
      <c r="G56" s="144">
        <v>6858917.7099999981</v>
      </c>
      <c r="H56" s="144">
        <v>10550347.899999999</v>
      </c>
      <c r="I56" s="144">
        <v>8382847.3899999997</v>
      </c>
      <c r="J56" s="144">
        <v>6814224.3200000003</v>
      </c>
      <c r="K56" s="144">
        <v>8458073.8099999968</v>
      </c>
      <c r="L56" s="144">
        <v>7395881.9400000013</v>
      </c>
      <c r="M56" s="144">
        <v>7993870.9799999995</v>
      </c>
      <c r="N56" s="144">
        <v>10788056.01</v>
      </c>
      <c r="O56" s="144">
        <v>13351393.800000001</v>
      </c>
      <c r="P56" s="144">
        <v>25645675.859999999</v>
      </c>
      <c r="Q56" s="144">
        <f t="shared" si="1"/>
        <v>118456669.84999999</v>
      </c>
      <c r="R56" s="192"/>
      <c r="S56" s="197"/>
    </row>
    <row r="57" spans="2:21" x14ac:dyDescent="0.25">
      <c r="B57" s="158" t="s">
        <v>221</v>
      </c>
      <c r="C57" s="144">
        <v>154215423</v>
      </c>
      <c r="D57" s="144">
        <v>153494737.81</v>
      </c>
      <c r="E57" s="144">
        <v>7443942.1200000001</v>
      </c>
      <c r="F57" s="144">
        <v>7661540.7599999998</v>
      </c>
      <c r="G57" s="144">
        <v>15435890.699999999</v>
      </c>
      <c r="H57" s="144">
        <v>11751792.889999999</v>
      </c>
      <c r="I57" s="144">
        <v>8256574.4799999995</v>
      </c>
      <c r="J57" s="144">
        <v>12280787.539999999</v>
      </c>
      <c r="K57" s="144">
        <v>9752057.8499999996</v>
      </c>
      <c r="L57" s="144">
        <v>12106643.02</v>
      </c>
      <c r="M57" s="144">
        <v>12031246.669999998</v>
      </c>
      <c r="N57" s="144">
        <v>10469110.390000001</v>
      </c>
      <c r="O57" s="144">
        <v>19112535.350000001</v>
      </c>
      <c r="P57" s="144">
        <v>26759389.300000001</v>
      </c>
      <c r="Q57" s="144">
        <f t="shared" si="1"/>
        <v>153061511.06999999</v>
      </c>
      <c r="R57" s="192"/>
      <c r="S57" s="197"/>
    </row>
    <row r="58" spans="2:21" x14ac:dyDescent="0.25">
      <c r="B58" s="158" t="s">
        <v>222</v>
      </c>
      <c r="C58" s="144">
        <v>28358299</v>
      </c>
      <c r="D58" s="144">
        <v>32252596.68</v>
      </c>
      <c r="E58" s="144">
        <v>1607554.1</v>
      </c>
      <c r="F58" s="144">
        <v>1584946.19</v>
      </c>
      <c r="G58" s="144">
        <v>2300854.33</v>
      </c>
      <c r="H58" s="144">
        <v>2418903.4099999997</v>
      </c>
      <c r="I58" s="144">
        <v>2330409.4899999998</v>
      </c>
      <c r="J58" s="144">
        <v>2005075.04</v>
      </c>
      <c r="K58" s="144">
        <v>2198841.61</v>
      </c>
      <c r="L58" s="144">
        <v>2506333.1</v>
      </c>
      <c r="M58" s="144">
        <v>1962459.58</v>
      </c>
      <c r="N58" s="144">
        <v>2872702.6700000004</v>
      </c>
      <c r="O58" s="144">
        <v>3549274.4099999997</v>
      </c>
      <c r="P58" s="144">
        <v>4230672.25</v>
      </c>
      <c r="Q58" s="144">
        <f t="shared" si="1"/>
        <v>29568026.180000003</v>
      </c>
      <c r="R58" s="192"/>
      <c r="S58" s="197"/>
    </row>
    <row r="59" spans="2:21" x14ac:dyDescent="0.25">
      <c r="B59" s="158" t="s">
        <v>223</v>
      </c>
      <c r="C59" s="144">
        <v>55423915</v>
      </c>
      <c r="D59" s="144">
        <v>57599315</v>
      </c>
      <c r="E59" s="144">
        <v>2498765.69</v>
      </c>
      <c r="F59" s="144">
        <v>3203654.61</v>
      </c>
      <c r="G59" s="144">
        <v>3414014.35</v>
      </c>
      <c r="H59" s="144">
        <v>3385773.7900000005</v>
      </c>
      <c r="I59" s="144">
        <v>3914772.42</v>
      </c>
      <c r="J59" s="144">
        <v>3797264.48</v>
      </c>
      <c r="K59" s="144">
        <v>4102644.2500000005</v>
      </c>
      <c r="L59" s="144">
        <v>4717106.16</v>
      </c>
      <c r="M59" s="144">
        <v>4724827.6999999993</v>
      </c>
      <c r="N59" s="144">
        <v>2020930.13</v>
      </c>
      <c r="O59" s="144">
        <v>9198709.9900000002</v>
      </c>
      <c r="P59" s="144">
        <v>9620761.3599999994</v>
      </c>
      <c r="Q59" s="144">
        <f t="shared" si="1"/>
        <v>54599224.930000007</v>
      </c>
      <c r="R59" s="192"/>
      <c r="S59" s="197"/>
    </row>
    <row r="60" spans="2:21" x14ac:dyDescent="0.25">
      <c r="B60" s="158" t="s">
        <v>224</v>
      </c>
      <c r="C60" s="144">
        <v>23016787</v>
      </c>
      <c r="D60" s="144">
        <v>24522825.09</v>
      </c>
      <c r="E60" s="144">
        <v>1299774.5900000001</v>
      </c>
      <c r="F60" s="144">
        <v>1815614.7700000003</v>
      </c>
      <c r="G60" s="144">
        <v>2225123.38</v>
      </c>
      <c r="H60" s="144">
        <v>1578503.4600000002</v>
      </c>
      <c r="I60" s="144">
        <v>1788713.38</v>
      </c>
      <c r="J60" s="144">
        <v>1764960.83</v>
      </c>
      <c r="K60" s="144">
        <v>1792230.3999999999</v>
      </c>
      <c r="L60" s="144">
        <v>1277425.1099999999</v>
      </c>
      <c r="M60" s="144">
        <v>2228554.35</v>
      </c>
      <c r="N60" s="144">
        <v>2206048.5999999996</v>
      </c>
      <c r="O60" s="144">
        <v>2612232.52</v>
      </c>
      <c r="P60" s="144">
        <v>2977089.7899999996</v>
      </c>
      <c r="Q60" s="144">
        <f t="shared" si="1"/>
        <v>23566271.179999996</v>
      </c>
      <c r="R60" s="192"/>
      <c r="S60" s="197"/>
    </row>
    <row r="61" spans="2:21" x14ac:dyDescent="0.25">
      <c r="B61" s="158" t="s">
        <v>225</v>
      </c>
      <c r="C61" s="183">
        <v>19492190</v>
      </c>
      <c r="D61" s="183">
        <v>20218690</v>
      </c>
      <c r="E61" s="183">
        <v>1493051.86</v>
      </c>
      <c r="F61" s="183">
        <v>1750840.21</v>
      </c>
      <c r="G61" s="183">
        <v>1659506.8699999999</v>
      </c>
      <c r="H61" s="183">
        <v>1623621.46</v>
      </c>
      <c r="I61" s="183">
        <v>1644601.0899999999</v>
      </c>
      <c r="J61" s="183">
        <v>1205076.3</v>
      </c>
      <c r="K61" s="183">
        <v>1867667.6400000001</v>
      </c>
      <c r="L61" s="183">
        <v>1257097.55</v>
      </c>
      <c r="M61" s="183">
        <v>1394619.74</v>
      </c>
      <c r="N61" s="183">
        <v>1812093.82</v>
      </c>
      <c r="O61" s="183">
        <v>2164568.06</v>
      </c>
      <c r="P61" s="183">
        <v>2328711.0399999996</v>
      </c>
      <c r="Q61" s="183">
        <f t="shared" si="1"/>
        <v>20201455.640000001</v>
      </c>
      <c r="R61" s="192"/>
      <c r="S61" s="197"/>
    </row>
    <row r="62" spans="2:21" x14ac:dyDescent="0.25">
      <c r="B62" s="158" t="s">
        <v>226</v>
      </c>
      <c r="C62" s="144">
        <v>18318295</v>
      </c>
      <c r="D62" s="144">
        <v>19094695</v>
      </c>
      <c r="E62" s="144">
        <v>953121.65</v>
      </c>
      <c r="F62" s="144">
        <v>1179890.6800000002</v>
      </c>
      <c r="G62" s="144">
        <v>1726325.9299999997</v>
      </c>
      <c r="H62" s="144">
        <v>896777.21</v>
      </c>
      <c r="I62" s="144">
        <v>2143937.64</v>
      </c>
      <c r="J62" s="144">
        <v>1068452.45</v>
      </c>
      <c r="K62" s="144">
        <v>1247719.56</v>
      </c>
      <c r="L62" s="144">
        <v>980466.99</v>
      </c>
      <c r="M62" s="144">
        <v>1029527.23</v>
      </c>
      <c r="N62" s="144">
        <v>888834.19</v>
      </c>
      <c r="O62" s="144">
        <v>1987277.96</v>
      </c>
      <c r="P62" s="144">
        <v>4272428.79</v>
      </c>
      <c r="Q62" s="144">
        <f t="shared" si="1"/>
        <v>18374760.279999997</v>
      </c>
      <c r="R62" s="192"/>
      <c r="S62" s="197"/>
    </row>
    <row r="63" spans="2:21" x14ac:dyDescent="0.25">
      <c r="B63" s="158" t="s">
        <v>227</v>
      </c>
      <c r="C63" s="183">
        <v>27162640</v>
      </c>
      <c r="D63" s="183">
        <v>27452640</v>
      </c>
      <c r="E63" s="183">
        <v>1042720.2</v>
      </c>
      <c r="F63" s="183">
        <v>2423801.1500000004</v>
      </c>
      <c r="G63" s="183">
        <v>1789596.1300000004</v>
      </c>
      <c r="H63" s="183">
        <v>1354377.95</v>
      </c>
      <c r="I63" s="183">
        <v>2344239.1699999995</v>
      </c>
      <c r="J63" s="183">
        <v>1624950.69</v>
      </c>
      <c r="K63" s="183">
        <v>2779294.32</v>
      </c>
      <c r="L63" s="183">
        <v>2160856.35</v>
      </c>
      <c r="M63" s="183">
        <v>2323271.52</v>
      </c>
      <c r="N63" s="183">
        <v>1839360.81</v>
      </c>
      <c r="O63" s="183">
        <v>2807758.2700000005</v>
      </c>
      <c r="P63" s="183">
        <v>3920322.42</v>
      </c>
      <c r="Q63" s="183">
        <f t="shared" si="1"/>
        <v>26410548.979999997</v>
      </c>
      <c r="R63" s="193"/>
      <c r="S63" s="197"/>
    </row>
    <row r="64" spans="2:21" s="40" customFormat="1" ht="15" customHeight="1" x14ac:dyDescent="0.25">
      <c r="B64" s="159" t="s">
        <v>228</v>
      </c>
      <c r="C64" s="143">
        <f t="shared" ref="C64:P64" si="14">SUM(C65:C71)</f>
        <v>28822713987</v>
      </c>
      <c r="D64" s="143">
        <f t="shared" si="14"/>
        <v>29184765838.450001</v>
      </c>
      <c r="E64" s="143">
        <f t="shared" si="14"/>
        <v>1655643632.4000001</v>
      </c>
      <c r="F64" s="143">
        <f t="shared" si="14"/>
        <v>1695310254.3</v>
      </c>
      <c r="G64" s="143">
        <f t="shared" si="14"/>
        <v>1924185180.9399998</v>
      </c>
      <c r="H64" s="143">
        <f t="shared" si="14"/>
        <v>1967397461.7999997</v>
      </c>
      <c r="I64" s="143">
        <f t="shared" si="14"/>
        <v>1814099651.5299997</v>
      </c>
      <c r="J64" s="143">
        <f t="shared" si="14"/>
        <v>1804834349.9100006</v>
      </c>
      <c r="K64" s="143">
        <f t="shared" si="14"/>
        <v>2039883486.1500006</v>
      </c>
      <c r="L64" s="143">
        <f t="shared" si="14"/>
        <v>2061322057.03</v>
      </c>
      <c r="M64" s="143">
        <f t="shared" si="14"/>
        <v>2191882603.9199996</v>
      </c>
      <c r="N64" s="143">
        <f t="shared" si="14"/>
        <v>2773583211.1499991</v>
      </c>
      <c r="O64" s="143">
        <f t="shared" si="14"/>
        <v>4129451081.9499993</v>
      </c>
      <c r="P64" s="143">
        <f t="shared" si="14"/>
        <v>4957924705.1600008</v>
      </c>
      <c r="Q64" s="143">
        <f t="shared" si="1"/>
        <v>29015517676.239998</v>
      </c>
      <c r="R64" s="192"/>
      <c r="S64" s="197"/>
      <c r="T64"/>
      <c r="U64"/>
    </row>
    <row r="65" spans="2:21" x14ac:dyDescent="0.25">
      <c r="B65" s="158" t="s">
        <v>229</v>
      </c>
      <c r="C65" s="144">
        <v>26083509164</v>
      </c>
      <c r="D65" s="144">
        <v>26094667039.059998</v>
      </c>
      <c r="E65" s="144">
        <v>1473265028.0299997</v>
      </c>
      <c r="F65" s="144">
        <v>1510421720.52</v>
      </c>
      <c r="G65" s="144">
        <v>1691968589.23</v>
      </c>
      <c r="H65" s="144">
        <v>1782349866.5399997</v>
      </c>
      <c r="I65" s="144">
        <v>1608439719.2399998</v>
      </c>
      <c r="J65" s="144">
        <v>1585515454.1100004</v>
      </c>
      <c r="K65" s="144">
        <v>1875238951.8500004</v>
      </c>
      <c r="L65" s="144">
        <v>1832713334.3099999</v>
      </c>
      <c r="M65" s="144">
        <v>1874972819.7999997</v>
      </c>
      <c r="N65" s="144">
        <v>2502708575.4999995</v>
      </c>
      <c r="O65" s="144">
        <v>3785784600.6700001</v>
      </c>
      <c r="P65" s="144">
        <v>4459046723.9799995</v>
      </c>
      <c r="Q65" s="144">
        <f t="shared" si="1"/>
        <v>25982425383.779995</v>
      </c>
      <c r="R65" s="192"/>
      <c r="S65" s="197"/>
    </row>
    <row r="66" spans="2:21" x14ac:dyDescent="0.25">
      <c r="B66" s="158" t="s">
        <v>230</v>
      </c>
      <c r="C66" s="144">
        <v>155897779</v>
      </c>
      <c r="D66" s="144">
        <v>236892438</v>
      </c>
      <c r="E66" s="144">
        <v>7504983.4300000006</v>
      </c>
      <c r="F66" s="144">
        <v>7358852.5300000003</v>
      </c>
      <c r="G66" s="144">
        <v>12962020.700000001</v>
      </c>
      <c r="H66" s="144">
        <v>10641602.440000001</v>
      </c>
      <c r="I66" s="144">
        <v>12620841.860000001</v>
      </c>
      <c r="J66" s="144">
        <v>13474522.479999999</v>
      </c>
      <c r="K66" s="144">
        <v>9054106.4100000001</v>
      </c>
      <c r="L66" s="144">
        <v>12580827.550000001</v>
      </c>
      <c r="M66" s="144">
        <v>99348230.349999994</v>
      </c>
      <c r="N66" s="144">
        <v>8169990.9000000004</v>
      </c>
      <c r="O66" s="144">
        <v>14248818.949999999</v>
      </c>
      <c r="P66" s="144">
        <v>28222605.789999995</v>
      </c>
      <c r="Q66" s="144">
        <f t="shared" si="1"/>
        <v>236187403.38999999</v>
      </c>
      <c r="R66" s="192"/>
      <c r="S66" s="197"/>
    </row>
    <row r="67" spans="2:21" x14ac:dyDescent="0.25">
      <c r="B67" s="158" t="s">
        <v>231</v>
      </c>
      <c r="C67" s="144">
        <v>496944512</v>
      </c>
      <c r="D67" s="144">
        <v>552015115.83000004</v>
      </c>
      <c r="E67" s="144">
        <v>28578917.27</v>
      </c>
      <c r="F67" s="144">
        <v>29389057.440000001</v>
      </c>
      <c r="G67" s="144">
        <v>37960428.599999994</v>
      </c>
      <c r="H67" s="144">
        <v>33187268.319999997</v>
      </c>
      <c r="I67" s="144">
        <v>40072555.980000004</v>
      </c>
      <c r="J67" s="144">
        <v>43077555.190000005</v>
      </c>
      <c r="K67" s="144">
        <v>43399447.890000001</v>
      </c>
      <c r="L67" s="144">
        <v>38811939.79999999</v>
      </c>
      <c r="M67" s="144">
        <v>45243734.699999996</v>
      </c>
      <c r="N67" s="144">
        <v>45311664.990000002</v>
      </c>
      <c r="O67" s="144">
        <v>64085271.139999993</v>
      </c>
      <c r="P67" s="144">
        <v>94979546.780000001</v>
      </c>
      <c r="Q67" s="144">
        <f t="shared" si="1"/>
        <v>544097388.10000002</v>
      </c>
      <c r="R67" s="192"/>
      <c r="S67" s="197"/>
    </row>
    <row r="68" spans="2:21" x14ac:dyDescent="0.25">
      <c r="B68" s="158" t="s">
        <v>232</v>
      </c>
      <c r="C68" s="144">
        <v>1190831530</v>
      </c>
      <c r="D68" s="144">
        <v>1234427963.6800001</v>
      </c>
      <c r="E68" s="144">
        <v>90765739.429999992</v>
      </c>
      <c r="F68" s="144">
        <v>83054492.649999991</v>
      </c>
      <c r="G68" s="144">
        <v>96592669.559999987</v>
      </c>
      <c r="H68" s="144">
        <v>75681728.590000004</v>
      </c>
      <c r="I68" s="144">
        <v>81229652.299999997</v>
      </c>
      <c r="J68" s="144">
        <v>89998794.440000013</v>
      </c>
      <c r="K68" s="144">
        <v>90801163.429999992</v>
      </c>
      <c r="L68" s="144">
        <v>90996451.079999983</v>
      </c>
      <c r="M68" s="144">
        <v>98292824.129999995</v>
      </c>
      <c r="N68" s="144">
        <v>94738455.429999977</v>
      </c>
      <c r="O68" s="144">
        <v>164573410.28999999</v>
      </c>
      <c r="P68" s="144">
        <v>166419260.26999998</v>
      </c>
      <c r="Q68" s="144">
        <f t="shared" si="1"/>
        <v>1223144641.5999999</v>
      </c>
      <c r="R68" s="192"/>
      <c r="S68" s="197"/>
    </row>
    <row r="69" spans="2:21" x14ac:dyDescent="0.25">
      <c r="B69" s="158" t="s">
        <v>233</v>
      </c>
      <c r="C69" s="144">
        <v>79243761</v>
      </c>
      <c r="D69" s="144">
        <v>83243761</v>
      </c>
      <c r="E69" s="144">
        <v>3738948.14</v>
      </c>
      <c r="F69" s="144">
        <v>3981379.5199999996</v>
      </c>
      <c r="G69" s="144">
        <v>11634587.25</v>
      </c>
      <c r="H69" s="144">
        <v>3820117.1399999997</v>
      </c>
      <c r="I69" s="144">
        <v>4194502.17</v>
      </c>
      <c r="J69" s="144">
        <v>8482574.4199999999</v>
      </c>
      <c r="K69" s="144">
        <v>4093199.36</v>
      </c>
      <c r="L69" s="144">
        <v>11600394.159999998</v>
      </c>
      <c r="M69" s="144">
        <v>4017115.05</v>
      </c>
      <c r="N69" s="144">
        <v>4003846.7699999996</v>
      </c>
      <c r="O69" s="144">
        <v>7901356.1999999993</v>
      </c>
      <c r="P69" s="144">
        <v>15766804.809999999</v>
      </c>
      <c r="Q69" s="144">
        <f t="shared" si="1"/>
        <v>83234824.989999995</v>
      </c>
      <c r="R69" s="192"/>
      <c r="S69" s="197"/>
    </row>
    <row r="70" spans="2:21" x14ac:dyDescent="0.25">
      <c r="B70" s="158" t="s">
        <v>234</v>
      </c>
      <c r="C70" s="144">
        <v>750202091</v>
      </c>
      <c r="D70" s="144">
        <v>904909457.17999995</v>
      </c>
      <c r="E70" s="144">
        <v>48695376.960000001</v>
      </c>
      <c r="F70" s="144">
        <v>52816862.599999994</v>
      </c>
      <c r="G70" s="144">
        <v>68147578.74000001</v>
      </c>
      <c r="H70" s="144">
        <v>57444878.580000006</v>
      </c>
      <c r="I70" s="144">
        <v>63319322.329999991</v>
      </c>
      <c r="J70" s="144">
        <v>53879489.650000006</v>
      </c>
      <c r="K70" s="144">
        <v>12234198.560000001</v>
      </c>
      <c r="L70" s="144">
        <v>70473411.480000004</v>
      </c>
      <c r="M70" s="144">
        <v>58889298.470000006</v>
      </c>
      <c r="N70" s="144">
        <v>115183828.67999999</v>
      </c>
      <c r="O70" s="144">
        <v>86747969.979999989</v>
      </c>
      <c r="P70" s="144">
        <v>180244061.98000002</v>
      </c>
      <c r="Q70" s="144">
        <f t="shared" si="1"/>
        <v>868076278.01000011</v>
      </c>
      <c r="R70" s="192"/>
      <c r="S70" s="197"/>
    </row>
    <row r="71" spans="2:21" x14ac:dyDescent="0.25">
      <c r="B71" s="158" t="s">
        <v>235</v>
      </c>
      <c r="C71" s="144">
        <v>66085150</v>
      </c>
      <c r="D71" s="144">
        <v>78610063.700000003</v>
      </c>
      <c r="E71" s="144">
        <v>3094639.1399999997</v>
      </c>
      <c r="F71" s="144">
        <v>8287889.04</v>
      </c>
      <c r="G71" s="144">
        <v>4919306.8599999994</v>
      </c>
      <c r="H71" s="144">
        <v>4272000.1900000004</v>
      </c>
      <c r="I71" s="144">
        <v>4223057.6500000004</v>
      </c>
      <c r="J71" s="144">
        <v>10405959.619999999</v>
      </c>
      <c r="K71" s="144">
        <v>5062418.6500000004</v>
      </c>
      <c r="L71" s="144">
        <v>4145698.65</v>
      </c>
      <c r="M71" s="144">
        <v>11118581.420000002</v>
      </c>
      <c r="N71" s="144">
        <v>3466848.88</v>
      </c>
      <c r="O71" s="144">
        <v>6109654.7199999997</v>
      </c>
      <c r="P71" s="144">
        <v>13245701.549999999</v>
      </c>
      <c r="Q71" s="144">
        <f t="shared" si="1"/>
        <v>78351756.370000005</v>
      </c>
      <c r="R71" s="193"/>
      <c r="S71" s="197"/>
    </row>
    <row r="72" spans="2:21" s="40" customFormat="1" ht="15" customHeight="1" x14ac:dyDescent="0.25">
      <c r="B72" s="26" t="s">
        <v>129</v>
      </c>
      <c r="C72" s="143">
        <f t="shared" ref="C72:P72" si="15">C73+C96+C100+C104</f>
        <v>49910944090</v>
      </c>
      <c r="D72" s="143">
        <f t="shared" si="15"/>
        <v>53668595501.840004</v>
      </c>
      <c r="E72" s="143">
        <f t="shared" si="15"/>
        <v>2946405407.9000001</v>
      </c>
      <c r="F72" s="143">
        <f t="shared" si="15"/>
        <v>3501577313.1099997</v>
      </c>
      <c r="G72" s="143">
        <f t="shared" si="15"/>
        <v>4302616380.9200001</v>
      </c>
      <c r="H72" s="143">
        <f t="shared" si="15"/>
        <v>3855972441.1300001</v>
      </c>
      <c r="I72" s="143">
        <f t="shared" si="15"/>
        <v>3995892926.8199997</v>
      </c>
      <c r="J72" s="143">
        <f t="shared" si="15"/>
        <v>4307844825.3399992</v>
      </c>
      <c r="K72" s="143">
        <f t="shared" si="15"/>
        <v>3958938315.7199998</v>
      </c>
      <c r="L72" s="143">
        <f t="shared" si="15"/>
        <v>4122925367.2599993</v>
      </c>
      <c r="M72" s="143">
        <f t="shared" si="15"/>
        <v>4048483902.6999998</v>
      </c>
      <c r="N72" s="143">
        <f t="shared" si="15"/>
        <v>4102946052.6300001</v>
      </c>
      <c r="O72" s="143">
        <f t="shared" si="15"/>
        <v>7832135222.500001</v>
      </c>
      <c r="P72" s="143">
        <f t="shared" si="15"/>
        <v>6173307980.3800011</v>
      </c>
      <c r="Q72" s="143">
        <f t="shared" si="1"/>
        <v>53149046136.410004</v>
      </c>
      <c r="R72" s="193"/>
      <c r="S72" s="197"/>
      <c r="T72"/>
      <c r="U72"/>
    </row>
    <row r="73" spans="2:21" s="40" customFormat="1" ht="15" customHeight="1" x14ac:dyDescent="0.25">
      <c r="B73" s="159" t="s">
        <v>236</v>
      </c>
      <c r="C73" s="152">
        <f t="shared" ref="C73:J73" si="16">SUM(C74:C95)</f>
        <v>21765308321</v>
      </c>
      <c r="D73" s="152">
        <f t="shared" ref="D73" si="17">SUM(D74:D95)</f>
        <v>18133747959.830002</v>
      </c>
      <c r="E73" s="152">
        <f t="shared" si="16"/>
        <v>975478442.13999999</v>
      </c>
      <c r="F73" s="152">
        <f t="shared" si="16"/>
        <v>1146399623.05</v>
      </c>
      <c r="G73" s="152">
        <f t="shared" si="16"/>
        <v>1436992099.7000003</v>
      </c>
      <c r="H73" s="152">
        <f t="shared" si="16"/>
        <v>1193963360.7799995</v>
      </c>
      <c r="I73" s="152">
        <f t="shared" si="16"/>
        <v>1387407031.2099996</v>
      </c>
      <c r="J73" s="152">
        <f t="shared" si="16"/>
        <v>1698169695.6899996</v>
      </c>
      <c r="K73" s="152">
        <f t="shared" ref="K73:P73" si="18">SUM(K74:K95)</f>
        <v>1298133921.3400004</v>
      </c>
      <c r="L73" s="152">
        <f t="shared" si="18"/>
        <v>1450085012.8099995</v>
      </c>
      <c r="M73" s="152">
        <f t="shared" si="18"/>
        <v>1434987921.4799995</v>
      </c>
      <c r="N73" s="152">
        <f t="shared" si="18"/>
        <v>1231176492.7600005</v>
      </c>
      <c r="O73" s="152">
        <f t="shared" si="18"/>
        <v>2354959204.8400006</v>
      </c>
      <c r="P73" s="152">
        <f t="shared" si="18"/>
        <v>2071823659.2500007</v>
      </c>
      <c r="Q73" s="143">
        <f t="shared" ref="Q73:Q136" si="19">SUM(E73:P73)</f>
        <v>17679576465.049999</v>
      </c>
      <c r="R73" s="192"/>
      <c r="S73" s="197"/>
      <c r="T73"/>
      <c r="U73"/>
    </row>
    <row r="74" spans="2:21" x14ac:dyDescent="0.25">
      <c r="B74" s="158" t="s">
        <v>237</v>
      </c>
      <c r="C74" s="142">
        <v>16806736455</v>
      </c>
      <c r="D74" s="142">
        <v>12879200776.370001</v>
      </c>
      <c r="E74" s="142">
        <v>678629290.96000004</v>
      </c>
      <c r="F74" s="142">
        <v>748406403.86999989</v>
      </c>
      <c r="G74" s="142">
        <v>1075463902.4300005</v>
      </c>
      <c r="H74" s="142">
        <v>833833197.12999988</v>
      </c>
      <c r="I74" s="142">
        <v>1016736805.0799998</v>
      </c>
      <c r="J74" s="142">
        <v>1300232650.05</v>
      </c>
      <c r="K74" s="142">
        <v>942292280.13999999</v>
      </c>
      <c r="L74" s="142">
        <v>1037303518.97</v>
      </c>
      <c r="M74" s="142">
        <v>1078918528.6700001</v>
      </c>
      <c r="N74" s="142">
        <v>827343789.00000012</v>
      </c>
      <c r="O74" s="142">
        <v>1695424023.6799998</v>
      </c>
      <c r="P74" s="142">
        <v>1523562723.7300003</v>
      </c>
      <c r="Q74" s="144">
        <f t="shared" si="19"/>
        <v>12758147113.710001</v>
      </c>
      <c r="R74" s="192"/>
      <c r="S74" s="197"/>
    </row>
    <row r="75" spans="2:21" x14ac:dyDescent="0.25">
      <c r="B75" s="158" t="s">
        <v>238</v>
      </c>
      <c r="C75" s="142">
        <v>745809270</v>
      </c>
      <c r="D75" s="142">
        <v>760519151</v>
      </c>
      <c r="E75" s="142">
        <v>40474857.299999997</v>
      </c>
      <c r="F75" s="142">
        <v>52310130.099999994</v>
      </c>
      <c r="G75" s="142">
        <v>61674780.769999996</v>
      </c>
      <c r="H75" s="142">
        <v>45463781.859999999</v>
      </c>
      <c r="I75" s="142">
        <v>55244191.239999995</v>
      </c>
      <c r="J75" s="142">
        <v>78794717.899999991</v>
      </c>
      <c r="K75" s="142">
        <v>51539989.460000008</v>
      </c>
      <c r="L75" s="142">
        <v>79558468.710000023</v>
      </c>
      <c r="M75" s="142">
        <v>50134332.050000004</v>
      </c>
      <c r="N75" s="142">
        <v>63102485.379999995</v>
      </c>
      <c r="O75" s="142">
        <v>77914435.700000003</v>
      </c>
      <c r="P75" s="142">
        <v>99935956.540000007</v>
      </c>
      <c r="Q75" s="144">
        <f t="shared" si="19"/>
        <v>756148127.00999999</v>
      </c>
      <c r="R75" s="192"/>
      <c r="S75" s="197"/>
    </row>
    <row r="76" spans="2:21" x14ac:dyDescent="0.25">
      <c r="B76" s="158" t="s">
        <v>239</v>
      </c>
      <c r="C76" s="184">
        <v>33018941</v>
      </c>
      <c r="D76" s="184">
        <v>32686242</v>
      </c>
      <c r="E76" s="184">
        <v>1858566.1599999997</v>
      </c>
      <c r="F76" s="184">
        <v>2848270.1799999997</v>
      </c>
      <c r="G76" s="184">
        <v>2206244.96</v>
      </c>
      <c r="H76" s="184">
        <v>2160255.1599999997</v>
      </c>
      <c r="I76" s="184">
        <v>3754264.63</v>
      </c>
      <c r="J76" s="184">
        <v>2253347.91</v>
      </c>
      <c r="K76" s="184">
        <v>1808163.6400000001</v>
      </c>
      <c r="L76" s="184">
        <v>2322660.4500000002</v>
      </c>
      <c r="M76" s="184">
        <v>2471926.9000000004</v>
      </c>
      <c r="N76" s="184">
        <v>2327582.6999999997</v>
      </c>
      <c r="O76" s="184">
        <v>4310177.8000000007</v>
      </c>
      <c r="P76" s="184">
        <v>4251725.25</v>
      </c>
      <c r="Q76" s="183">
        <f t="shared" si="19"/>
        <v>32573185.740000002</v>
      </c>
      <c r="R76" s="192"/>
      <c r="S76" s="197"/>
    </row>
    <row r="77" spans="2:21" x14ac:dyDescent="0.25">
      <c r="B77" s="158" t="s">
        <v>240</v>
      </c>
      <c r="C77" s="142">
        <v>99785801</v>
      </c>
      <c r="D77" s="142">
        <v>119090801</v>
      </c>
      <c r="E77" s="142">
        <v>6151430.2999999998</v>
      </c>
      <c r="F77" s="142">
        <v>6378324.7999999989</v>
      </c>
      <c r="G77" s="142">
        <v>8959864.2000000011</v>
      </c>
      <c r="H77" s="142">
        <v>6880912.5299999993</v>
      </c>
      <c r="I77" s="142">
        <v>7032814.0999999996</v>
      </c>
      <c r="J77" s="142">
        <v>7677927.3100000005</v>
      </c>
      <c r="K77" s="142">
        <v>6759004.4499999993</v>
      </c>
      <c r="L77" s="142">
        <v>7654390.1999999993</v>
      </c>
      <c r="M77" s="142">
        <v>8476912.2800000012</v>
      </c>
      <c r="N77" s="142">
        <v>6802829.9399999995</v>
      </c>
      <c r="O77" s="142">
        <v>13737557.48</v>
      </c>
      <c r="P77" s="142">
        <v>32495400.18</v>
      </c>
      <c r="Q77" s="144">
        <f t="shared" si="19"/>
        <v>119007367.77000001</v>
      </c>
      <c r="R77" s="192"/>
      <c r="S77" s="197"/>
    </row>
    <row r="78" spans="2:21" x14ac:dyDescent="0.25">
      <c r="B78" s="158" t="s">
        <v>241</v>
      </c>
      <c r="C78" s="142">
        <v>929748668</v>
      </c>
      <c r="D78" s="142">
        <v>1045113861.72</v>
      </c>
      <c r="E78" s="142">
        <v>62516314.120000005</v>
      </c>
      <c r="F78" s="142">
        <v>69822745.320000008</v>
      </c>
      <c r="G78" s="142">
        <v>72439217.479999989</v>
      </c>
      <c r="H78" s="142">
        <v>76421814.780000001</v>
      </c>
      <c r="I78" s="142">
        <v>71824787.49000001</v>
      </c>
      <c r="J78" s="142">
        <v>70914646.089999989</v>
      </c>
      <c r="K78" s="142">
        <v>76255774.010000005</v>
      </c>
      <c r="L78" s="142">
        <v>68968491.960000008</v>
      </c>
      <c r="M78" s="142">
        <v>70770133.349999994</v>
      </c>
      <c r="N78" s="142">
        <v>104280917.98999999</v>
      </c>
      <c r="O78" s="142">
        <v>172350251.56999999</v>
      </c>
      <c r="P78" s="142">
        <v>125441787.70000002</v>
      </c>
      <c r="Q78" s="144">
        <f t="shared" si="19"/>
        <v>1042006881.8600001</v>
      </c>
      <c r="R78" s="192"/>
      <c r="S78" s="197"/>
    </row>
    <row r="79" spans="2:21" x14ac:dyDescent="0.25">
      <c r="B79" s="158" t="s">
        <v>242</v>
      </c>
      <c r="C79" s="142">
        <v>44703019</v>
      </c>
      <c r="D79" s="142">
        <v>46906665</v>
      </c>
      <c r="E79" s="142">
        <v>2575946.1800000002</v>
      </c>
      <c r="F79" s="142">
        <v>4286571.55</v>
      </c>
      <c r="G79" s="142">
        <v>2897784.4499999997</v>
      </c>
      <c r="H79" s="142">
        <v>2714175.66</v>
      </c>
      <c r="I79" s="142">
        <v>4162841.4299999997</v>
      </c>
      <c r="J79" s="142">
        <v>2858079.58</v>
      </c>
      <c r="K79" s="142">
        <v>2993707.47</v>
      </c>
      <c r="L79" s="142">
        <v>3680848.8400000008</v>
      </c>
      <c r="M79" s="142">
        <v>3294424.54</v>
      </c>
      <c r="N79" s="142">
        <v>2860954.14</v>
      </c>
      <c r="O79" s="142">
        <v>5787392.1499999994</v>
      </c>
      <c r="P79" s="142">
        <v>7141151.9000000004</v>
      </c>
      <c r="Q79" s="144">
        <f t="shared" si="19"/>
        <v>45253877.890000001</v>
      </c>
      <c r="R79" s="192"/>
      <c r="S79" s="197"/>
    </row>
    <row r="80" spans="2:21" x14ac:dyDescent="0.25">
      <c r="B80" s="158" t="s">
        <v>243</v>
      </c>
      <c r="C80" s="142">
        <v>47931484</v>
      </c>
      <c r="D80" s="142">
        <v>49931484</v>
      </c>
      <c r="E80" s="142">
        <v>1910365.71</v>
      </c>
      <c r="F80" s="142">
        <v>4348353.29</v>
      </c>
      <c r="G80" s="142">
        <v>3387650.0499999993</v>
      </c>
      <c r="H80" s="142">
        <v>2897989.9699999997</v>
      </c>
      <c r="I80" s="142">
        <v>3715901.3299999996</v>
      </c>
      <c r="J80" s="142">
        <v>4887720.91</v>
      </c>
      <c r="K80" s="142">
        <v>3871123.2199999997</v>
      </c>
      <c r="L80" s="142">
        <v>3979000.62</v>
      </c>
      <c r="M80" s="142">
        <v>3070650.4499999997</v>
      </c>
      <c r="N80" s="142">
        <v>5992414.4400000004</v>
      </c>
      <c r="O80" s="142">
        <v>6414790.2800000003</v>
      </c>
      <c r="P80" s="142">
        <v>5433825.1399999997</v>
      </c>
      <c r="Q80" s="144">
        <f t="shared" si="19"/>
        <v>49909785.409999996</v>
      </c>
      <c r="R80" s="192"/>
      <c r="S80" s="197"/>
    </row>
    <row r="81" spans="2:21" x14ac:dyDescent="0.25">
      <c r="B81" s="158" t="s">
        <v>244</v>
      </c>
      <c r="C81" s="142">
        <v>22392179</v>
      </c>
      <c r="D81" s="142">
        <v>21133598</v>
      </c>
      <c r="E81" s="142">
        <v>1509742.91</v>
      </c>
      <c r="F81" s="142">
        <v>1311461.9000000001</v>
      </c>
      <c r="G81" s="142">
        <v>2084790.4300000002</v>
      </c>
      <c r="H81" s="142">
        <v>2123361.0499999998</v>
      </c>
      <c r="I81" s="142">
        <v>1494763.58</v>
      </c>
      <c r="J81" s="142">
        <v>1356601.0300000003</v>
      </c>
      <c r="K81" s="142">
        <v>1701730.4400000002</v>
      </c>
      <c r="L81" s="142">
        <v>1733659.2600000002</v>
      </c>
      <c r="M81" s="142">
        <v>1494667.9000000001</v>
      </c>
      <c r="N81" s="142">
        <v>1494657.69</v>
      </c>
      <c r="O81" s="142">
        <v>2471758.46</v>
      </c>
      <c r="P81" s="142">
        <v>2314733.9000000004</v>
      </c>
      <c r="Q81" s="144">
        <f t="shared" si="19"/>
        <v>21091928.550000004</v>
      </c>
      <c r="R81" s="192"/>
      <c r="S81" s="197"/>
    </row>
    <row r="82" spans="2:21" x14ac:dyDescent="0.25">
      <c r="B82" s="158" t="s">
        <v>245</v>
      </c>
      <c r="C82" s="142">
        <v>26207791</v>
      </c>
      <c r="D82" s="142">
        <v>48865353</v>
      </c>
      <c r="E82" s="142">
        <v>2033558.83</v>
      </c>
      <c r="F82" s="142">
        <v>2149403.0300000003</v>
      </c>
      <c r="G82" s="142">
        <v>1926875.03</v>
      </c>
      <c r="H82" s="142">
        <v>2263145.6699999995</v>
      </c>
      <c r="I82" s="142">
        <v>5282948.33</v>
      </c>
      <c r="J82" s="142">
        <v>7170484.3300000001</v>
      </c>
      <c r="K82" s="142">
        <v>3419843.2299999995</v>
      </c>
      <c r="L82" s="142">
        <v>6308697.3400000008</v>
      </c>
      <c r="M82" s="142">
        <v>2965905.83</v>
      </c>
      <c r="N82" s="142">
        <v>2792042.21</v>
      </c>
      <c r="O82" s="142">
        <v>8873777.7300000004</v>
      </c>
      <c r="P82" s="142">
        <v>3676961.25</v>
      </c>
      <c r="Q82" s="144">
        <f t="shared" si="19"/>
        <v>48863642.810000002</v>
      </c>
      <c r="R82" s="192"/>
      <c r="S82" s="197"/>
    </row>
    <row r="83" spans="2:21" x14ac:dyDescent="0.25">
      <c r="B83" s="158" t="s">
        <v>246</v>
      </c>
      <c r="C83" s="142">
        <v>35548457</v>
      </c>
      <c r="D83" s="142">
        <v>35548457</v>
      </c>
      <c r="E83" s="142">
        <v>1620541.27</v>
      </c>
      <c r="F83" s="142">
        <v>2090529.27</v>
      </c>
      <c r="G83" s="142">
        <v>2245380.2400000002</v>
      </c>
      <c r="H83" s="142">
        <v>3173386.01</v>
      </c>
      <c r="I83" s="142">
        <v>3488403.9699999997</v>
      </c>
      <c r="J83" s="142">
        <v>2289373.8199999998</v>
      </c>
      <c r="K83" s="142">
        <v>2089263.1600000001</v>
      </c>
      <c r="L83" s="142">
        <v>2972497.86</v>
      </c>
      <c r="M83" s="142">
        <v>4138977.8699999996</v>
      </c>
      <c r="N83" s="142">
        <v>2057414.87</v>
      </c>
      <c r="O83" s="142">
        <v>5155354.2699999996</v>
      </c>
      <c r="P83" s="142">
        <v>4006732.63</v>
      </c>
      <c r="Q83" s="144">
        <f t="shared" si="19"/>
        <v>35327855.240000002</v>
      </c>
      <c r="R83" s="192"/>
      <c r="S83" s="197"/>
    </row>
    <row r="84" spans="2:21" x14ac:dyDescent="0.25">
      <c r="B84" s="158" t="s">
        <v>247</v>
      </c>
      <c r="C84" s="184">
        <v>25559290</v>
      </c>
      <c r="D84" s="184">
        <v>25559290</v>
      </c>
      <c r="E84" s="184">
        <v>1366255.6400000001</v>
      </c>
      <c r="F84" s="184">
        <v>1366178.6400000001</v>
      </c>
      <c r="G84" s="184">
        <v>3082463.25</v>
      </c>
      <c r="H84" s="184">
        <v>1620968.6400000001</v>
      </c>
      <c r="I84" s="184">
        <v>1620975.64</v>
      </c>
      <c r="J84" s="184">
        <v>2571246.09</v>
      </c>
      <c r="K84" s="184">
        <v>1620975.6400000001</v>
      </c>
      <c r="L84" s="184">
        <v>1620975.6400000001</v>
      </c>
      <c r="M84" s="184">
        <v>1620905.64</v>
      </c>
      <c r="N84" s="184">
        <v>1768066.78</v>
      </c>
      <c r="O84" s="184">
        <v>4296667.2299999995</v>
      </c>
      <c r="P84" s="184">
        <v>2764607.5999999996</v>
      </c>
      <c r="Q84" s="183">
        <f t="shared" si="19"/>
        <v>25320286.43</v>
      </c>
      <c r="R84" s="192"/>
      <c r="S84" s="197"/>
    </row>
    <row r="85" spans="2:21" x14ac:dyDescent="0.25">
      <c r="B85" s="158" t="s">
        <v>248</v>
      </c>
      <c r="C85" s="142">
        <v>421474336</v>
      </c>
      <c r="D85" s="142">
        <v>510424804</v>
      </c>
      <c r="E85" s="142">
        <v>28259712.539999999</v>
      </c>
      <c r="F85" s="142">
        <v>64563395.310000002</v>
      </c>
      <c r="G85" s="142">
        <v>35405347.829999998</v>
      </c>
      <c r="H85" s="142">
        <v>39389003.799999997</v>
      </c>
      <c r="I85" s="142">
        <v>41678957.600000001</v>
      </c>
      <c r="J85" s="142">
        <v>45839428.609999992</v>
      </c>
      <c r="K85" s="142">
        <v>34121470.800000004</v>
      </c>
      <c r="L85" s="142">
        <v>51033250.729999997</v>
      </c>
      <c r="M85" s="142">
        <v>32505852.549999997</v>
      </c>
      <c r="N85" s="142">
        <v>32505906.120000001</v>
      </c>
      <c r="O85" s="142">
        <v>62107138.689999998</v>
      </c>
      <c r="P85" s="142">
        <v>42994080.729999997</v>
      </c>
      <c r="Q85" s="144">
        <f t="shared" si="19"/>
        <v>510403545.31</v>
      </c>
      <c r="R85" s="192"/>
      <c r="S85" s="197"/>
    </row>
    <row r="86" spans="2:21" x14ac:dyDescent="0.25">
      <c r="B86" s="158" t="s">
        <v>249</v>
      </c>
      <c r="C86" s="142">
        <v>58866155</v>
      </c>
      <c r="D86" s="142">
        <v>57343444</v>
      </c>
      <c r="E86" s="142">
        <v>3654447.46</v>
      </c>
      <c r="F86" s="142">
        <v>5453559.6799999997</v>
      </c>
      <c r="G86" s="142">
        <v>3897721.88</v>
      </c>
      <c r="H86" s="142">
        <v>4372297.75</v>
      </c>
      <c r="I86" s="142">
        <v>5091370.67</v>
      </c>
      <c r="J86" s="142">
        <v>4054767.2300000004</v>
      </c>
      <c r="K86" s="142">
        <v>4442377.3499999996</v>
      </c>
      <c r="L86" s="142">
        <v>4624563.1400000006</v>
      </c>
      <c r="M86" s="142">
        <v>4712021.75</v>
      </c>
      <c r="N86" s="142">
        <v>4510975.91</v>
      </c>
      <c r="O86" s="142">
        <v>7705499.7400000002</v>
      </c>
      <c r="P86" s="142">
        <v>4780391.83</v>
      </c>
      <c r="Q86" s="144">
        <f t="shared" si="19"/>
        <v>57299994.389999993</v>
      </c>
      <c r="R86" s="192"/>
      <c r="S86" s="197"/>
    </row>
    <row r="87" spans="2:21" x14ac:dyDescent="0.25">
      <c r="B87" s="158" t="s">
        <v>250</v>
      </c>
      <c r="C87" s="142">
        <v>108829498</v>
      </c>
      <c r="D87" s="142">
        <v>109967168</v>
      </c>
      <c r="E87" s="142">
        <v>7723045.3399999999</v>
      </c>
      <c r="F87" s="142">
        <v>7487128.5</v>
      </c>
      <c r="G87" s="142">
        <v>9707533.1199999992</v>
      </c>
      <c r="H87" s="142">
        <v>10208768.960000001</v>
      </c>
      <c r="I87" s="142">
        <v>9096971.0299999993</v>
      </c>
      <c r="J87" s="142">
        <v>8500020.7000000011</v>
      </c>
      <c r="K87" s="142">
        <v>7759558.46</v>
      </c>
      <c r="L87" s="142">
        <v>9395638.5600000005</v>
      </c>
      <c r="M87" s="142">
        <v>8431194.0299999993</v>
      </c>
      <c r="N87" s="142">
        <v>8412138.4399999995</v>
      </c>
      <c r="O87" s="142">
        <v>13877713.27</v>
      </c>
      <c r="P87" s="142">
        <v>9098467</v>
      </c>
      <c r="Q87" s="144">
        <f t="shared" si="19"/>
        <v>109698177.41</v>
      </c>
      <c r="R87" s="192"/>
      <c r="S87" s="197"/>
    </row>
    <row r="88" spans="2:21" x14ac:dyDescent="0.25">
      <c r="B88" s="158" t="s">
        <v>251</v>
      </c>
      <c r="C88" s="142">
        <v>55389954</v>
      </c>
      <c r="D88" s="142">
        <v>55389954</v>
      </c>
      <c r="E88" s="142">
        <v>2656699.23</v>
      </c>
      <c r="F88" s="142">
        <v>6879674.0700000003</v>
      </c>
      <c r="G88" s="142">
        <v>3949402.5999999996</v>
      </c>
      <c r="H88" s="142">
        <v>7349718.4299999997</v>
      </c>
      <c r="I88" s="142">
        <v>2977863.74</v>
      </c>
      <c r="J88" s="142">
        <v>2946961.0700000003</v>
      </c>
      <c r="K88" s="142">
        <v>2999954.57</v>
      </c>
      <c r="L88" s="142">
        <v>4945995.8499999996</v>
      </c>
      <c r="M88" s="142">
        <v>6202501.8499999996</v>
      </c>
      <c r="N88" s="142">
        <v>4718747.5500000007</v>
      </c>
      <c r="O88" s="142">
        <v>6503591.9000000004</v>
      </c>
      <c r="P88" s="142">
        <v>3243496.59</v>
      </c>
      <c r="Q88" s="144">
        <f t="shared" si="19"/>
        <v>55374607.450000003</v>
      </c>
      <c r="R88" s="192"/>
      <c r="S88" s="197"/>
    </row>
    <row r="89" spans="2:21" x14ac:dyDescent="0.25">
      <c r="B89" s="158" t="s">
        <v>252</v>
      </c>
      <c r="C89" s="142">
        <v>67114391</v>
      </c>
      <c r="D89" s="142">
        <v>65768449</v>
      </c>
      <c r="E89" s="142">
        <v>4351895.8100000005</v>
      </c>
      <c r="F89" s="142">
        <v>5784747.21</v>
      </c>
      <c r="G89" s="142">
        <v>5869289.2800000003</v>
      </c>
      <c r="H89" s="142">
        <v>4404709.8899999997</v>
      </c>
      <c r="I89" s="142">
        <v>5307929.51</v>
      </c>
      <c r="J89" s="142">
        <v>5672922.0199999996</v>
      </c>
      <c r="K89" s="142">
        <v>4288614.08</v>
      </c>
      <c r="L89" s="142">
        <v>5748937.6200000001</v>
      </c>
      <c r="M89" s="142">
        <v>5262030.3600000003</v>
      </c>
      <c r="N89" s="142">
        <v>5141304.74</v>
      </c>
      <c r="O89" s="142">
        <v>8190561.8000000007</v>
      </c>
      <c r="P89" s="142">
        <v>5713235.4899999993</v>
      </c>
      <c r="Q89" s="144">
        <f t="shared" si="19"/>
        <v>65736177.81000001</v>
      </c>
      <c r="R89" s="192"/>
      <c r="S89" s="197"/>
    </row>
    <row r="90" spans="2:21" x14ac:dyDescent="0.25">
      <c r="B90" s="158" t="s">
        <v>253</v>
      </c>
      <c r="C90" s="142">
        <v>331473275</v>
      </c>
      <c r="D90" s="142">
        <v>341168745</v>
      </c>
      <c r="E90" s="142">
        <v>21012872.579999998</v>
      </c>
      <c r="F90" s="142">
        <v>35176617.450000003</v>
      </c>
      <c r="G90" s="142">
        <v>25536758.93</v>
      </c>
      <c r="H90" s="142">
        <v>26677237.280000001</v>
      </c>
      <c r="I90" s="142">
        <v>28274875.709999993</v>
      </c>
      <c r="J90" s="142">
        <v>23161132.09</v>
      </c>
      <c r="K90" s="142">
        <v>29143142.140000001</v>
      </c>
      <c r="L90" s="142">
        <v>27840506.359999996</v>
      </c>
      <c r="M90" s="142">
        <v>24315798.439999998</v>
      </c>
      <c r="N90" s="142">
        <v>26931908.449999999</v>
      </c>
      <c r="O90" s="142">
        <v>44903056.230000004</v>
      </c>
      <c r="P90" s="142">
        <v>28106047.210000001</v>
      </c>
      <c r="Q90" s="144">
        <f t="shared" si="19"/>
        <v>341079952.86999995</v>
      </c>
      <c r="R90" s="192"/>
      <c r="S90" s="197"/>
    </row>
    <row r="91" spans="2:21" x14ac:dyDescent="0.25">
      <c r="B91" s="158" t="s">
        <v>254</v>
      </c>
      <c r="C91" s="142">
        <v>1567765629</v>
      </c>
      <c r="D91" s="142">
        <v>1567765629</v>
      </c>
      <c r="E91" s="142">
        <v>84633847.620000005</v>
      </c>
      <c r="F91" s="142">
        <v>92529481.920000017</v>
      </c>
      <c r="G91" s="142">
        <v>90893013.830000013</v>
      </c>
      <c r="H91" s="142">
        <v>97537786.950000003</v>
      </c>
      <c r="I91" s="142">
        <v>94422033.079999983</v>
      </c>
      <c r="J91" s="142">
        <v>100459613.75</v>
      </c>
      <c r="K91" s="142">
        <v>95208820.879999995</v>
      </c>
      <c r="L91" s="142">
        <v>103693242.59</v>
      </c>
      <c r="M91" s="142">
        <v>101489370.56999999</v>
      </c>
      <c r="N91" s="142">
        <v>100891302.80999997</v>
      </c>
      <c r="O91" s="142">
        <v>168630157.53999996</v>
      </c>
      <c r="P91" s="142">
        <v>117178383.88000001</v>
      </c>
      <c r="Q91" s="144">
        <f t="shared" si="19"/>
        <v>1247567055.4200001</v>
      </c>
      <c r="R91" s="192"/>
      <c r="S91" s="197"/>
    </row>
    <row r="92" spans="2:21" x14ac:dyDescent="0.25">
      <c r="B92" s="158" t="s">
        <v>255</v>
      </c>
      <c r="C92" s="142">
        <v>47962618</v>
      </c>
      <c r="D92" s="142">
        <v>47962618</v>
      </c>
      <c r="E92" s="142">
        <v>2033041</v>
      </c>
      <c r="F92" s="142">
        <v>5574152.7599999998</v>
      </c>
      <c r="G92" s="142">
        <v>4093297.5599999996</v>
      </c>
      <c r="H92" s="142">
        <v>3779553.6799999997</v>
      </c>
      <c r="I92" s="142">
        <v>3798368.5300000003</v>
      </c>
      <c r="J92" s="142">
        <v>4101904.09</v>
      </c>
      <c r="K92" s="142">
        <v>3824819.66</v>
      </c>
      <c r="L92" s="142">
        <v>4090561.5700000003</v>
      </c>
      <c r="M92" s="142">
        <v>3841622.87</v>
      </c>
      <c r="N92" s="142">
        <v>3780738.66</v>
      </c>
      <c r="O92" s="142">
        <v>5059499.13</v>
      </c>
      <c r="P92" s="142">
        <v>3782174.87</v>
      </c>
      <c r="Q92" s="144">
        <f t="shared" si="19"/>
        <v>47759734.379999995</v>
      </c>
      <c r="R92" s="192"/>
      <c r="S92" s="197"/>
    </row>
    <row r="93" spans="2:21" x14ac:dyDescent="0.25">
      <c r="B93" s="158" t="s">
        <v>256</v>
      </c>
      <c r="C93" s="142">
        <v>74782554</v>
      </c>
      <c r="D93" s="142">
        <v>76836030</v>
      </c>
      <c r="E93" s="142">
        <v>4146800.1</v>
      </c>
      <c r="F93" s="142">
        <v>6581687.7000000002</v>
      </c>
      <c r="G93" s="142">
        <v>5632290.0700000003</v>
      </c>
      <c r="H93" s="142">
        <v>4530123.25</v>
      </c>
      <c r="I93" s="142">
        <v>5496591.9800000004</v>
      </c>
      <c r="J93" s="142">
        <v>5672315.4200000009</v>
      </c>
      <c r="K93" s="142">
        <v>5532462.2999999998</v>
      </c>
      <c r="L93" s="142">
        <v>5018872.6700000009</v>
      </c>
      <c r="M93" s="142">
        <v>5275717.6000000006</v>
      </c>
      <c r="N93" s="142">
        <v>5339938.0299999993</v>
      </c>
      <c r="O93" s="142">
        <v>6813411.7800000003</v>
      </c>
      <c r="P93" s="142">
        <v>15082542.990000002</v>
      </c>
      <c r="Q93" s="144">
        <f t="shared" si="19"/>
        <v>75122753.890000015</v>
      </c>
      <c r="R93" s="192"/>
      <c r="S93" s="197"/>
    </row>
    <row r="94" spans="2:21" x14ac:dyDescent="0.25">
      <c r="B94" s="158" t="s">
        <v>257</v>
      </c>
      <c r="C94" s="153">
        <v>156078112</v>
      </c>
      <c r="D94" s="153">
        <v>159596182</v>
      </c>
      <c r="E94" s="153">
        <v>12310513.950000001</v>
      </c>
      <c r="F94" s="153">
        <v>15833209.739999998</v>
      </c>
      <c r="G94" s="153">
        <v>11583559.549999999</v>
      </c>
      <c r="H94" s="153">
        <v>12107339.469999999</v>
      </c>
      <c r="I94" s="153">
        <v>11691553.310000001</v>
      </c>
      <c r="J94" s="153">
        <v>12713632.680000002</v>
      </c>
      <c r="K94" s="153">
        <v>12405909.999999998</v>
      </c>
      <c r="L94" s="153">
        <v>12373178.029999999</v>
      </c>
      <c r="M94" s="153">
        <v>11537633.969999999</v>
      </c>
      <c r="N94" s="153">
        <v>13041944.719999999</v>
      </c>
      <c r="O94" s="153">
        <v>19794073.069999997</v>
      </c>
      <c r="P94" s="153">
        <v>13552723.390000001</v>
      </c>
      <c r="Q94" s="144">
        <f t="shared" si="19"/>
        <v>158945271.88</v>
      </c>
      <c r="R94" s="192"/>
      <c r="S94" s="197"/>
    </row>
    <row r="95" spans="2:21" x14ac:dyDescent="0.25">
      <c r="B95" s="158" t="s">
        <v>258</v>
      </c>
      <c r="C95" s="145">
        <v>58130444</v>
      </c>
      <c r="D95" s="145">
        <v>76969257.74000001</v>
      </c>
      <c r="E95" s="145">
        <v>4048697.13</v>
      </c>
      <c r="F95" s="145">
        <v>5217596.76</v>
      </c>
      <c r="G95" s="145">
        <v>4054931.76</v>
      </c>
      <c r="H95" s="145">
        <v>4053832.86</v>
      </c>
      <c r="I95" s="145">
        <v>5211819.2300000004</v>
      </c>
      <c r="J95" s="145">
        <v>4040203.01</v>
      </c>
      <c r="K95" s="145">
        <v>4054936.24</v>
      </c>
      <c r="L95" s="145">
        <v>5217055.84</v>
      </c>
      <c r="M95" s="145">
        <v>4056812.01</v>
      </c>
      <c r="N95" s="145">
        <v>5078432.1900000004</v>
      </c>
      <c r="O95" s="145">
        <v>14638315.339999998</v>
      </c>
      <c r="P95" s="145">
        <v>17266509.449999999</v>
      </c>
      <c r="Q95" s="144">
        <f t="shared" si="19"/>
        <v>76939141.819999993</v>
      </c>
      <c r="R95" s="193"/>
      <c r="S95" s="197"/>
    </row>
    <row r="96" spans="2:21" s="40" customFormat="1" ht="15" customHeight="1" x14ac:dyDescent="0.25">
      <c r="B96" s="159" t="s">
        <v>259</v>
      </c>
      <c r="C96" s="146">
        <f t="shared" ref="C96:P96" si="20">SUM(C97:C99)</f>
        <v>12727492345</v>
      </c>
      <c r="D96" s="146">
        <f t="shared" si="20"/>
        <v>16618665623.16</v>
      </c>
      <c r="E96" s="146">
        <f t="shared" si="20"/>
        <v>972115320.03999996</v>
      </c>
      <c r="F96" s="146">
        <f t="shared" si="20"/>
        <v>976963629.20000005</v>
      </c>
      <c r="G96" s="146">
        <f t="shared" si="20"/>
        <v>1410676535.55</v>
      </c>
      <c r="H96" s="146">
        <f t="shared" si="20"/>
        <v>1342845017.53</v>
      </c>
      <c r="I96" s="146">
        <f t="shared" si="20"/>
        <v>1261908603.4000001</v>
      </c>
      <c r="J96" s="146">
        <f t="shared" si="20"/>
        <v>1288379665.79</v>
      </c>
      <c r="K96" s="146">
        <f t="shared" si="20"/>
        <v>1279812069.9099998</v>
      </c>
      <c r="L96" s="146">
        <f t="shared" si="20"/>
        <v>1276073103.4199998</v>
      </c>
      <c r="M96" s="146">
        <f t="shared" si="20"/>
        <v>1285014378.4299998</v>
      </c>
      <c r="N96" s="146">
        <f t="shared" si="20"/>
        <v>1399207690.3299999</v>
      </c>
      <c r="O96" s="146">
        <f t="shared" si="20"/>
        <v>2495323410.0900002</v>
      </c>
      <c r="P96" s="146">
        <f t="shared" si="20"/>
        <v>1626790196.8699999</v>
      </c>
      <c r="Q96" s="143">
        <f t="shared" si="19"/>
        <v>16615109620.559998</v>
      </c>
      <c r="R96" s="192"/>
      <c r="S96" s="197"/>
      <c r="T96"/>
      <c r="U96"/>
    </row>
    <row r="97" spans="2:21" x14ac:dyDescent="0.25">
      <c r="B97" s="158" t="s">
        <v>260</v>
      </c>
      <c r="C97" s="145">
        <v>12606099758</v>
      </c>
      <c r="D97" s="145">
        <v>16495593660.16</v>
      </c>
      <c r="E97" s="145">
        <v>966152116.99000001</v>
      </c>
      <c r="F97" s="145">
        <v>968146747.98000002</v>
      </c>
      <c r="G97" s="145">
        <v>1401916467.3399999</v>
      </c>
      <c r="H97" s="145">
        <v>1334919993.0699999</v>
      </c>
      <c r="I97" s="145">
        <v>1253412542.48</v>
      </c>
      <c r="J97" s="145">
        <v>1280128099.8900001</v>
      </c>
      <c r="K97" s="145">
        <v>1273184149.8299999</v>
      </c>
      <c r="L97" s="145">
        <v>1267489333.8099999</v>
      </c>
      <c r="M97" s="145">
        <v>1269488759.1399999</v>
      </c>
      <c r="N97" s="145">
        <v>1388111919.6299999</v>
      </c>
      <c r="O97" s="145">
        <v>2476199126.9800005</v>
      </c>
      <c r="P97" s="145">
        <v>1613207753.8</v>
      </c>
      <c r="Q97" s="144">
        <f t="shared" si="19"/>
        <v>16492357010.939999</v>
      </c>
      <c r="R97" s="192"/>
      <c r="S97" s="197"/>
    </row>
    <row r="98" spans="2:21" x14ac:dyDescent="0.25">
      <c r="B98" s="158" t="s">
        <v>261</v>
      </c>
      <c r="C98" s="145">
        <v>70121946</v>
      </c>
      <c r="D98" s="145">
        <v>71801322</v>
      </c>
      <c r="E98" s="145">
        <v>3291903.27</v>
      </c>
      <c r="F98" s="145">
        <v>4398980.88</v>
      </c>
      <c r="G98" s="145">
        <v>5862307.2699999996</v>
      </c>
      <c r="H98" s="145">
        <v>4065240.0100000002</v>
      </c>
      <c r="I98" s="145">
        <v>4792458.5</v>
      </c>
      <c r="J98" s="145">
        <v>5404171.3000000007</v>
      </c>
      <c r="K98" s="145">
        <v>3780754.98</v>
      </c>
      <c r="L98" s="145">
        <v>4320495.59</v>
      </c>
      <c r="M98" s="145">
        <v>12678224.690000001</v>
      </c>
      <c r="N98" s="145">
        <v>6415577.669999999</v>
      </c>
      <c r="O98" s="145">
        <v>11225116.49</v>
      </c>
      <c r="P98" s="145">
        <v>5552985.2199999997</v>
      </c>
      <c r="Q98" s="144">
        <f t="shared" si="19"/>
        <v>71788215.870000005</v>
      </c>
      <c r="R98" s="192"/>
      <c r="S98" s="197"/>
    </row>
    <row r="99" spans="2:21" x14ac:dyDescent="0.25">
      <c r="B99" s="158" t="s">
        <v>262</v>
      </c>
      <c r="C99" s="145">
        <v>51270641</v>
      </c>
      <c r="D99" s="145">
        <v>51270641</v>
      </c>
      <c r="E99" s="145">
        <v>2671299.7800000003</v>
      </c>
      <c r="F99" s="145">
        <v>4417900.34</v>
      </c>
      <c r="G99" s="145">
        <v>2897760.94</v>
      </c>
      <c r="H99" s="145">
        <v>3859784.4499999997</v>
      </c>
      <c r="I99" s="145">
        <v>3703602.42</v>
      </c>
      <c r="J99" s="145">
        <v>2847394.6</v>
      </c>
      <c r="K99" s="145">
        <v>2847165.1</v>
      </c>
      <c r="L99" s="145">
        <v>4263274.0200000005</v>
      </c>
      <c r="M99" s="145">
        <v>2847394.6</v>
      </c>
      <c r="N99" s="145">
        <v>4680193.0299999993</v>
      </c>
      <c r="O99" s="145">
        <v>7899166.6200000001</v>
      </c>
      <c r="P99" s="145">
        <v>8029457.8499999996</v>
      </c>
      <c r="Q99" s="144">
        <f t="shared" si="19"/>
        <v>50964393.75</v>
      </c>
      <c r="R99" s="193"/>
      <c r="S99" s="197"/>
    </row>
    <row r="100" spans="2:21" s="40" customFormat="1" ht="15" customHeight="1" x14ac:dyDescent="0.25">
      <c r="B100" s="159" t="s">
        <v>263</v>
      </c>
      <c r="C100" s="146">
        <f t="shared" ref="C100:P100" si="21">SUM(C101:C103)</f>
        <v>5685868413</v>
      </c>
      <c r="D100" s="146">
        <f t="shared" si="21"/>
        <v>7303180438.9900007</v>
      </c>
      <c r="E100" s="146">
        <f t="shared" si="21"/>
        <v>400265874.71000004</v>
      </c>
      <c r="F100" s="146">
        <f t="shared" si="21"/>
        <v>431264140.80999994</v>
      </c>
      <c r="G100" s="146">
        <f t="shared" si="21"/>
        <v>656892799.25999999</v>
      </c>
      <c r="H100" s="146">
        <f t="shared" si="21"/>
        <v>551217321.1400001</v>
      </c>
      <c r="I100" s="146">
        <f t="shared" si="21"/>
        <v>553430231.15999997</v>
      </c>
      <c r="J100" s="146">
        <f t="shared" si="21"/>
        <v>548288288.54000008</v>
      </c>
      <c r="K100" s="146">
        <f t="shared" si="21"/>
        <v>592042899.21999991</v>
      </c>
      <c r="L100" s="146">
        <f t="shared" si="21"/>
        <v>580404902.70000005</v>
      </c>
      <c r="M100" s="146">
        <f t="shared" si="21"/>
        <v>550035760.63</v>
      </c>
      <c r="N100" s="146">
        <f t="shared" si="21"/>
        <v>608074382.67999995</v>
      </c>
      <c r="O100" s="146">
        <f t="shared" si="21"/>
        <v>1064278926.6900001</v>
      </c>
      <c r="P100" s="146">
        <f t="shared" si="21"/>
        <v>758880784.67000008</v>
      </c>
      <c r="Q100" s="143">
        <f t="shared" si="19"/>
        <v>7295076312.210001</v>
      </c>
      <c r="R100" s="192"/>
      <c r="S100" s="197"/>
      <c r="T100"/>
      <c r="U100"/>
    </row>
    <row r="101" spans="2:21" x14ac:dyDescent="0.25">
      <c r="B101" s="158" t="s">
        <v>264</v>
      </c>
      <c r="C101" s="145">
        <v>5567605697</v>
      </c>
      <c r="D101" s="145">
        <v>7184917722.9900007</v>
      </c>
      <c r="E101" s="145">
        <v>395417090.34000003</v>
      </c>
      <c r="F101" s="145">
        <v>422578836.97999996</v>
      </c>
      <c r="G101" s="145">
        <v>645260924.28000009</v>
      </c>
      <c r="H101" s="145">
        <v>542401834.91000009</v>
      </c>
      <c r="I101" s="145">
        <v>543581196.54000008</v>
      </c>
      <c r="J101" s="145">
        <v>539371276.05000007</v>
      </c>
      <c r="K101" s="145">
        <v>584409026.66999996</v>
      </c>
      <c r="L101" s="145">
        <v>571360038.0200001</v>
      </c>
      <c r="M101" s="145">
        <v>540692149.98000002</v>
      </c>
      <c r="N101" s="145">
        <v>599613996.83999991</v>
      </c>
      <c r="O101" s="145">
        <v>1048265407.6800001</v>
      </c>
      <c r="P101" s="145">
        <v>745165777.36000001</v>
      </c>
      <c r="Q101" s="144">
        <f t="shared" si="19"/>
        <v>7178117555.6500006</v>
      </c>
      <c r="R101" s="192"/>
      <c r="S101" s="197"/>
    </row>
    <row r="102" spans="2:21" x14ac:dyDescent="0.25">
      <c r="B102" s="158" t="s">
        <v>265</v>
      </c>
      <c r="C102" s="145">
        <v>77742671</v>
      </c>
      <c r="D102" s="145">
        <v>77742671</v>
      </c>
      <c r="E102" s="145">
        <v>3016234.75</v>
      </c>
      <c r="F102" s="145">
        <v>6841246.3900000006</v>
      </c>
      <c r="G102" s="145">
        <v>6274461.5600000005</v>
      </c>
      <c r="H102" s="145">
        <v>6109626.2799999993</v>
      </c>
      <c r="I102" s="145">
        <v>6596905.8099999987</v>
      </c>
      <c r="J102" s="145">
        <v>5776577.8600000003</v>
      </c>
      <c r="K102" s="145">
        <v>4945051.01</v>
      </c>
      <c r="L102" s="145">
        <v>5972652.3100000005</v>
      </c>
      <c r="M102" s="145">
        <v>6376502.3900000006</v>
      </c>
      <c r="N102" s="145">
        <v>5640327.7100000009</v>
      </c>
      <c r="O102" s="145">
        <v>9407498.3600000013</v>
      </c>
      <c r="P102" s="145">
        <v>9488099.459999999</v>
      </c>
      <c r="Q102" s="144">
        <f t="shared" si="19"/>
        <v>76445183.890000001</v>
      </c>
      <c r="R102" s="192"/>
      <c r="S102" s="197"/>
    </row>
    <row r="103" spans="2:21" x14ac:dyDescent="0.25">
      <c r="B103" s="158" t="s">
        <v>266</v>
      </c>
      <c r="C103" s="145">
        <v>40520045</v>
      </c>
      <c r="D103" s="145">
        <v>40520045</v>
      </c>
      <c r="E103" s="145">
        <v>1832549.62</v>
      </c>
      <c r="F103" s="145">
        <v>1844057.44</v>
      </c>
      <c r="G103" s="145">
        <v>5357413.419999999</v>
      </c>
      <c r="H103" s="145">
        <v>2705859.95</v>
      </c>
      <c r="I103" s="145">
        <v>3252128.81</v>
      </c>
      <c r="J103" s="145">
        <v>3140434.63</v>
      </c>
      <c r="K103" s="145">
        <v>2688821.54</v>
      </c>
      <c r="L103" s="145">
        <v>3072212.37</v>
      </c>
      <c r="M103" s="145">
        <v>2967108.2600000002</v>
      </c>
      <c r="N103" s="145">
        <v>2820058.13</v>
      </c>
      <c r="O103" s="145">
        <v>6606020.6499999994</v>
      </c>
      <c r="P103" s="145">
        <v>4226907.8500000006</v>
      </c>
      <c r="Q103" s="144">
        <f t="shared" si="19"/>
        <v>40513572.670000002</v>
      </c>
      <c r="R103" s="193"/>
      <c r="S103" s="197"/>
    </row>
    <row r="104" spans="2:21" s="40" customFormat="1" ht="15" customHeight="1" x14ac:dyDescent="0.25">
      <c r="B104" s="159" t="s">
        <v>267</v>
      </c>
      <c r="C104" s="146">
        <f t="shared" ref="C104:P104" si="22">SUM(C105:C107)</f>
        <v>9732275011</v>
      </c>
      <c r="D104" s="146">
        <f t="shared" si="22"/>
        <v>11613001479.859999</v>
      </c>
      <c r="E104" s="146">
        <f t="shared" si="22"/>
        <v>598545771.01000011</v>
      </c>
      <c r="F104" s="146">
        <f t="shared" si="22"/>
        <v>946949920.04999995</v>
      </c>
      <c r="G104" s="146">
        <f t="shared" si="22"/>
        <v>798054946.40999997</v>
      </c>
      <c r="H104" s="146">
        <f t="shared" si="22"/>
        <v>767946741.68000007</v>
      </c>
      <c r="I104" s="146">
        <f t="shared" si="22"/>
        <v>793147061.04999995</v>
      </c>
      <c r="J104" s="146">
        <f t="shared" si="22"/>
        <v>773007175.31999981</v>
      </c>
      <c r="K104" s="146">
        <f t="shared" si="22"/>
        <v>788949425.25000012</v>
      </c>
      <c r="L104" s="146">
        <f t="shared" si="22"/>
        <v>816362348.33000004</v>
      </c>
      <c r="M104" s="146">
        <f t="shared" si="22"/>
        <v>778445842.16000009</v>
      </c>
      <c r="N104" s="146">
        <f t="shared" si="22"/>
        <v>864487486.8599999</v>
      </c>
      <c r="O104" s="146">
        <f t="shared" si="22"/>
        <v>1917573680.8800004</v>
      </c>
      <c r="P104" s="146">
        <f t="shared" si="22"/>
        <v>1715813339.5900004</v>
      </c>
      <c r="Q104" s="143">
        <f t="shared" si="19"/>
        <v>11559283738.59</v>
      </c>
      <c r="R104" s="192"/>
      <c r="S104" s="197"/>
      <c r="T104"/>
      <c r="U104"/>
    </row>
    <row r="105" spans="2:21" x14ac:dyDescent="0.25">
      <c r="B105" s="158" t="s">
        <v>398</v>
      </c>
      <c r="C105" s="145">
        <v>8611217564</v>
      </c>
      <c r="D105" s="145">
        <v>10354170370.83</v>
      </c>
      <c r="E105" s="145">
        <v>526281743.35000002</v>
      </c>
      <c r="F105" s="145">
        <v>867195080</v>
      </c>
      <c r="G105" s="145">
        <v>708946740.46000004</v>
      </c>
      <c r="H105" s="145">
        <v>681453449.95000005</v>
      </c>
      <c r="I105" s="145">
        <v>689886837.89999998</v>
      </c>
      <c r="J105" s="145">
        <v>681747106.64999986</v>
      </c>
      <c r="K105" s="145">
        <v>700952066.10000014</v>
      </c>
      <c r="L105" s="145">
        <v>715410173.08000004</v>
      </c>
      <c r="M105" s="145">
        <v>688693764.83000004</v>
      </c>
      <c r="N105" s="145">
        <v>760222121.51999986</v>
      </c>
      <c r="O105" s="145">
        <v>1726208262.1700003</v>
      </c>
      <c r="P105" s="145">
        <v>1561527092.9300003</v>
      </c>
      <c r="Q105" s="144">
        <f t="shared" si="19"/>
        <v>10308524438.940001</v>
      </c>
      <c r="R105" s="192"/>
      <c r="S105" s="197"/>
    </row>
    <row r="106" spans="2:21" x14ac:dyDescent="0.25">
      <c r="B106" s="158" t="s">
        <v>269</v>
      </c>
      <c r="C106" s="145">
        <v>993819951</v>
      </c>
      <c r="D106" s="145">
        <v>1107715298.04</v>
      </c>
      <c r="E106" s="145">
        <v>63900504.969999999</v>
      </c>
      <c r="F106" s="145">
        <v>69548767.510000005</v>
      </c>
      <c r="G106" s="145">
        <v>78281685.640000015</v>
      </c>
      <c r="H106" s="145">
        <v>75762439.040000007</v>
      </c>
      <c r="I106" s="145">
        <v>92275898.029999986</v>
      </c>
      <c r="J106" s="145">
        <v>79913304.900000006</v>
      </c>
      <c r="K106" s="145">
        <v>78091584.489999995</v>
      </c>
      <c r="L106" s="145">
        <v>88437033.069999993</v>
      </c>
      <c r="M106" s="145">
        <v>79779788.060000002</v>
      </c>
      <c r="N106" s="145">
        <v>93471036.889999986</v>
      </c>
      <c r="O106" s="145">
        <v>166545802.65000001</v>
      </c>
      <c r="P106" s="145">
        <v>135229158.98000002</v>
      </c>
      <c r="Q106" s="144">
        <f t="shared" si="19"/>
        <v>1101237004.23</v>
      </c>
      <c r="R106" s="192"/>
      <c r="S106" s="197"/>
    </row>
    <row r="107" spans="2:21" x14ac:dyDescent="0.25">
      <c r="B107" s="158" t="s">
        <v>270</v>
      </c>
      <c r="C107" s="145">
        <v>127237496</v>
      </c>
      <c r="D107" s="145">
        <v>151115810.99000001</v>
      </c>
      <c r="E107" s="145">
        <v>8363522.6900000004</v>
      </c>
      <c r="F107" s="145">
        <v>10206072.540000001</v>
      </c>
      <c r="G107" s="145">
        <v>10826520.310000001</v>
      </c>
      <c r="H107" s="145">
        <v>10730852.689999999</v>
      </c>
      <c r="I107" s="145">
        <v>10984325.119999999</v>
      </c>
      <c r="J107" s="145">
        <v>11346763.770000001</v>
      </c>
      <c r="K107" s="145">
        <v>9905774.6599999983</v>
      </c>
      <c r="L107" s="145">
        <v>12515142.18</v>
      </c>
      <c r="M107" s="145">
        <v>9972289.2699999996</v>
      </c>
      <c r="N107" s="145">
        <v>10794328.449999999</v>
      </c>
      <c r="O107" s="145">
        <v>24819616.06000001</v>
      </c>
      <c r="P107" s="145">
        <v>19057087.680000003</v>
      </c>
      <c r="Q107" s="144">
        <f t="shared" si="19"/>
        <v>149522295.42000002</v>
      </c>
      <c r="R107" s="193"/>
      <c r="S107" s="197"/>
    </row>
    <row r="108" spans="2:21" s="40" customFormat="1" ht="15" customHeight="1" x14ac:dyDescent="0.25">
      <c r="B108" s="26" t="s">
        <v>78</v>
      </c>
      <c r="C108" s="146">
        <f t="shared" ref="C108:P108" si="23">C109</f>
        <v>11586597708</v>
      </c>
      <c r="D108" s="146">
        <f t="shared" si="23"/>
        <v>12171750232</v>
      </c>
      <c r="E108" s="146">
        <f t="shared" si="23"/>
        <v>681282232.15999997</v>
      </c>
      <c r="F108" s="146">
        <f t="shared" si="23"/>
        <v>918970314.44999993</v>
      </c>
      <c r="G108" s="146">
        <f t="shared" si="23"/>
        <v>996089836.08999991</v>
      </c>
      <c r="H108" s="146">
        <f t="shared" si="23"/>
        <v>849907957.6700002</v>
      </c>
      <c r="I108" s="146">
        <f t="shared" si="23"/>
        <v>1252953146.4100003</v>
      </c>
      <c r="J108" s="146">
        <f t="shared" si="23"/>
        <v>906140700.66000009</v>
      </c>
      <c r="K108" s="146">
        <f t="shared" si="23"/>
        <v>1018215534.3300002</v>
      </c>
      <c r="L108" s="146">
        <f t="shared" si="23"/>
        <v>860813673.50000012</v>
      </c>
      <c r="M108" s="146">
        <f t="shared" si="23"/>
        <v>984104231.2700001</v>
      </c>
      <c r="N108" s="146">
        <f t="shared" si="23"/>
        <v>1091690209.8799999</v>
      </c>
      <c r="O108" s="146">
        <f t="shared" si="23"/>
        <v>980483574.66999996</v>
      </c>
      <c r="P108" s="146">
        <f t="shared" si="23"/>
        <v>1518549630.54</v>
      </c>
      <c r="Q108" s="143">
        <f t="shared" si="19"/>
        <v>12059201041.630001</v>
      </c>
      <c r="R108" s="193"/>
      <c r="S108" s="197"/>
      <c r="T108"/>
      <c r="U108"/>
    </row>
    <row r="109" spans="2:21" s="40" customFormat="1" ht="15" customHeight="1" x14ac:dyDescent="0.25">
      <c r="B109" s="159" t="s">
        <v>271</v>
      </c>
      <c r="C109" s="146">
        <f t="shared" ref="C109:P109" si="24">SUM(C110:C114)</f>
        <v>11586597708</v>
      </c>
      <c r="D109" s="146">
        <f t="shared" si="24"/>
        <v>12171750232</v>
      </c>
      <c r="E109" s="146">
        <f t="shared" si="24"/>
        <v>681282232.15999997</v>
      </c>
      <c r="F109" s="146">
        <f t="shared" si="24"/>
        <v>918970314.44999993</v>
      </c>
      <c r="G109" s="146">
        <f t="shared" si="24"/>
        <v>996089836.08999991</v>
      </c>
      <c r="H109" s="146">
        <f t="shared" si="24"/>
        <v>849907957.6700002</v>
      </c>
      <c r="I109" s="146">
        <f t="shared" si="24"/>
        <v>1252953146.4100003</v>
      </c>
      <c r="J109" s="146">
        <f t="shared" si="24"/>
        <v>906140700.66000009</v>
      </c>
      <c r="K109" s="146">
        <f t="shared" si="24"/>
        <v>1018215534.3300002</v>
      </c>
      <c r="L109" s="146">
        <f t="shared" si="24"/>
        <v>860813673.50000012</v>
      </c>
      <c r="M109" s="146">
        <f t="shared" si="24"/>
        <v>984104231.2700001</v>
      </c>
      <c r="N109" s="146">
        <f t="shared" si="24"/>
        <v>1091690209.8799999</v>
      </c>
      <c r="O109" s="146">
        <f t="shared" si="24"/>
        <v>980483574.66999996</v>
      </c>
      <c r="P109" s="146">
        <f t="shared" si="24"/>
        <v>1518549630.54</v>
      </c>
      <c r="Q109" s="143">
        <f t="shared" si="19"/>
        <v>12059201041.630001</v>
      </c>
      <c r="R109" s="192"/>
      <c r="S109" s="197"/>
      <c r="T109"/>
      <c r="U109"/>
    </row>
    <row r="110" spans="2:21" x14ac:dyDescent="0.25">
      <c r="B110" s="158" t="s">
        <v>272</v>
      </c>
      <c r="C110" s="145">
        <v>10111015754</v>
      </c>
      <c r="D110" s="145">
        <v>10406073621</v>
      </c>
      <c r="E110" s="145">
        <v>626702430.24999988</v>
      </c>
      <c r="F110" s="145">
        <v>837888553.49999988</v>
      </c>
      <c r="G110" s="145">
        <v>865039235.11999989</v>
      </c>
      <c r="H110" s="145">
        <v>761384649.10000014</v>
      </c>
      <c r="I110" s="145">
        <v>1035057096.5200001</v>
      </c>
      <c r="J110" s="145">
        <v>833201408.85000002</v>
      </c>
      <c r="K110" s="145">
        <v>810224626.01000011</v>
      </c>
      <c r="L110" s="145">
        <v>787152225.50999999</v>
      </c>
      <c r="M110" s="145">
        <v>716661003.1500001</v>
      </c>
      <c r="N110" s="145">
        <v>982672834.64999986</v>
      </c>
      <c r="O110" s="145">
        <v>790072550.50999999</v>
      </c>
      <c r="P110" s="145">
        <v>1290345378.6700001</v>
      </c>
      <c r="Q110" s="144">
        <f t="shared" si="19"/>
        <v>10336401991.84</v>
      </c>
      <c r="R110" s="192"/>
      <c r="S110" s="197"/>
    </row>
    <row r="111" spans="2:21" x14ac:dyDescent="0.25">
      <c r="B111" s="158" t="s">
        <v>273</v>
      </c>
      <c r="C111" s="145">
        <v>1202938070</v>
      </c>
      <c r="D111" s="145">
        <v>1498793273</v>
      </c>
      <c r="E111" s="145">
        <v>41539542.869999997</v>
      </c>
      <c r="F111" s="145">
        <v>65818005.849999994</v>
      </c>
      <c r="G111" s="145">
        <v>114782774.98</v>
      </c>
      <c r="H111" s="145">
        <v>72946987.149999991</v>
      </c>
      <c r="I111" s="145">
        <v>193554990.30000001</v>
      </c>
      <c r="J111" s="145">
        <v>58434518.950000003</v>
      </c>
      <c r="K111" s="145">
        <v>189489374.65000001</v>
      </c>
      <c r="L111" s="145">
        <v>53323413.82</v>
      </c>
      <c r="M111" s="145">
        <v>250428442.57000005</v>
      </c>
      <c r="N111" s="145">
        <v>83795243.900000006</v>
      </c>
      <c r="O111" s="145">
        <v>162121206.94</v>
      </c>
      <c r="P111" s="145">
        <v>190941176.78000003</v>
      </c>
      <c r="Q111" s="144">
        <f t="shared" si="19"/>
        <v>1477175678.7600002</v>
      </c>
      <c r="R111" s="192"/>
      <c r="S111" s="197"/>
    </row>
    <row r="112" spans="2:21" x14ac:dyDescent="0.25">
      <c r="B112" s="158" t="s">
        <v>274</v>
      </c>
      <c r="C112" s="145">
        <v>176299406</v>
      </c>
      <c r="D112" s="145">
        <v>173253636</v>
      </c>
      <c r="E112" s="145">
        <v>8486427.459999999</v>
      </c>
      <c r="F112" s="145">
        <v>10141402.390000001</v>
      </c>
      <c r="G112" s="145">
        <v>9988155.2699999996</v>
      </c>
      <c r="H112" s="145">
        <v>10070415.1</v>
      </c>
      <c r="I112" s="145">
        <v>17364204.809999999</v>
      </c>
      <c r="J112" s="145">
        <v>9207589.2999999989</v>
      </c>
      <c r="K112" s="145">
        <v>11929561.580000002</v>
      </c>
      <c r="L112" s="145">
        <v>14210390.959999999</v>
      </c>
      <c r="M112" s="145">
        <v>11006677.51</v>
      </c>
      <c r="N112" s="145">
        <v>18052615.210000001</v>
      </c>
      <c r="O112" s="145">
        <v>18298018.43</v>
      </c>
      <c r="P112" s="145">
        <v>26927716.089999996</v>
      </c>
      <c r="Q112" s="144">
        <f t="shared" si="19"/>
        <v>165683174.11000001</v>
      </c>
      <c r="R112" s="192"/>
      <c r="S112" s="197"/>
    </row>
    <row r="113" spans="2:21" x14ac:dyDescent="0.25">
      <c r="B113" s="158" t="s">
        <v>275</v>
      </c>
      <c r="C113" s="145">
        <v>51884491</v>
      </c>
      <c r="D113" s="145">
        <v>51884491</v>
      </c>
      <c r="E113" s="145">
        <v>2846698.13</v>
      </c>
      <c r="F113" s="145">
        <v>3295638.95</v>
      </c>
      <c r="G113" s="145">
        <v>4841281.8800000008</v>
      </c>
      <c r="H113" s="145">
        <v>3504775.1900000004</v>
      </c>
      <c r="I113" s="145">
        <v>3719484.8899999997</v>
      </c>
      <c r="J113" s="145">
        <v>3474698.6</v>
      </c>
      <c r="K113" s="145">
        <v>3800062.11</v>
      </c>
      <c r="L113" s="145">
        <v>4120821.6</v>
      </c>
      <c r="M113" s="145">
        <v>4062352.36</v>
      </c>
      <c r="N113" s="145">
        <v>3588788.2</v>
      </c>
      <c r="O113" s="145">
        <v>6722550.0099999988</v>
      </c>
      <c r="P113" s="145">
        <v>7017612.5299999993</v>
      </c>
      <c r="Q113" s="144">
        <f t="shared" si="19"/>
        <v>50994764.45000001</v>
      </c>
      <c r="R113" s="192"/>
      <c r="S113" s="197"/>
    </row>
    <row r="114" spans="2:21" x14ac:dyDescent="0.25">
      <c r="B114" s="158" t="s">
        <v>276</v>
      </c>
      <c r="C114" s="145">
        <v>44459987</v>
      </c>
      <c r="D114" s="145">
        <v>41745211</v>
      </c>
      <c r="E114" s="145">
        <v>1707133.4500000002</v>
      </c>
      <c r="F114" s="145">
        <v>1826713.76</v>
      </c>
      <c r="G114" s="145">
        <v>1438388.8399999999</v>
      </c>
      <c r="H114" s="145">
        <v>2001131.1300000001</v>
      </c>
      <c r="I114" s="145">
        <v>3257369.89</v>
      </c>
      <c r="J114" s="145">
        <v>1822484.96</v>
      </c>
      <c r="K114" s="145">
        <v>2771909.98</v>
      </c>
      <c r="L114" s="145">
        <v>2006821.6099999999</v>
      </c>
      <c r="M114" s="145">
        <v>1945755.6799999997</v>
      </c>
      <c r="N114" s="145">
        <v>3580727.92</v>
      </c>
      <c r="O114" s="145">
        <v>3269248.78</v>
      </c>
      <c r="P114" s="145">
        <v>3317746.4699999997</v>
      </c>
      <c r="Q114" s="144">
        <f t="shared" si="19"/>
        <v>28945432.469999999</v>
      </c>
      <c r="R114" s="193"/>
      <c r="S114" s="197"/>
    </row>
    <row r="115" spans="2:21" s="40" customFormat="1" ht="15" customHeight="1" x14ac:dyDescent="0.25">
      <c r="B115" s="26" t="s">
        <v>79</v>
      </c>
      <c r="C115" s="143">
        <f t="shared" ref="C115:P115" si="25">C116</f>
        <v>21701812584</v>
      </c>
      <c r="D115" s="143">
        <f t="shared" si="25"/>
        <v>24341580481.959999</v>
      </c>
      <c r="E115" s="143">
        <f t="shared" si="25"/>
        <v>1350209226.46</v>
      </c>
      <c r="F115" s="143">
        <f t="shared" si="25"/>
        <v>1460546743.6500003</v>
      </c>
      <c r="G115" s="143">
        <f t="shared" si="25"/>
        <v>1448961489.8399999</v>
      </c>
      <c r="H115" s="143">
        <f t="shared" si="25"/>
        <v>1616335443.8700004</v>
      </c>
      <c r="I115" s="143">
        <f t="shared" si="25"/>
        <v>1516159343.55</v>
      </c>
      <c r="J115" s="143">
        <f t="shared" si="25"/>
        <v>1442425600.74</v>
      </c>
      <c r="K115" s="143">
        <f t="shared" si="25"/>
        <v>1620972915.05</v>
      </c>
      <c r="L115" s="143">
        <f t="shared" si="25"/>
        <v>1471947998.74</v>
      </c>
      <c r="M115" s="143">
        <f t="shared" si="25"/>
        <v>1746716211.6099997</v>
      </c>
      <c r="N115" s="143">
        <f t="shared" si="25"/>
        <v>1775727615.4400003</v>
      </c>
      <c r="O115" s="143">
        <f t="shared" si="25"/>
        <v>2729240165.3400002</v>
      </c>
      <c r="P115" s="143">
        <f t="shared" si="25"/>
        <v>5195096806.9500017</v>
      </c>
      <c r="Q115" s="143">
        <f t="shared" si="19"/>
        <v>23374339561.240002</v>
      </c>
      <c r="R115" s="193"/>
      <c r="S115" s="197"/>
      <c r="T115"/>
      <c r="U115"/>
    </row>
    <row r="116" spans="2:21" s="40" customFormat="1" ht="15" customHeight="1" x14ac:dyDescent="0.25">
      <c r="B116" s="159" t="s">
        <v>277</v>
      </c>
      <c r="C116" s="146">
        <f t="shared" ref="C116:P116" si="26">SUM(C117:C128)</f>
        <v>21701812584</v>
      </c>
      <c r="D116" s="146">
        <f t="shared" si="26"/>
        <v>24341580481.959999</v>
      </c>
      <c r="E116" s="146">
        <f t="shared" si="26"/>
        <v>1350209226.46</v>
      </c>
      <c r="F116" s="146">
        <f t="shared" si="26"/>
        <v>1460546743.6500003</v>
      </c>
      <c r="G116" s="146">
        <f t="shared" si="26"/>
        <v>1448961489.8399999</v>
      </c>
      <c r="H116" s="146">
        <f t="shared" si="26"/>
        <v>1616335443.8700004</v>
      </c>
      <c r="I116" s="146">
        <f t="shared" si="26"/>
        <v>1516159343.55</v>
      </c>
      <c r="J116" s="146">
        <f t="shared" si="26"/>
        <v>1442425600.74</v>
      </c>
      <c r="K116" s="146">
        <f t="shared" si="26"/>
        <v>1620972915.05</v>
      </c>
      <c r="L116" s="146">
        <f t="shared" si="26"/>
        <v>1471947998.74</v>
      </c>
      <c r="M116" s="146">
        <f t="shared" si="26"/>
        <v>1746716211.6099997</v>
      </c>
      <c r="N116" s="146">
        <f t="shared" si="26"/>
        <v>1775727615.4400003</v>
      </c>
      <c r="O116" s="146">
        <f t="shared" si="26"/>
        <v>2729240165.3400002</v>
      </c>
      <c r="P116" s="146">
        <f t="shared" si="26"/>
        <v>5195096806.9500017</v>
      </c>
      <c r="Q116" s="143">
        <f t="shared" si="19"/>
        <v>23374339561.240002</v>
      </c>
      <c r="R116" s="192"/>
      <c r="S116" s="197"/>
      <c r="T116"/>
      <c r="U116"/>
    </row>
    <row r="117" spans="2:21" x14ac:dyDescent="0.25">
      <c r="B117" s="158" t="s">
        <v>278</v>
      </c>
      <c r="C117" s="145">
        <v>17004163914</v>
      </c>
      <c r="D117" s="145">
        <v>19273502858.040001</v>
      </c>
      <c r="E117" s="145">
        <v>1137483581.74</v>
      </c>
      <c r="F117" s="145">
        <v>1148947684.3400002</v>
      </c>
      <c r="G117" s="145">
        <v>1168006934.6499999</v>
      </c>
      <c r="H117" s="145">
        <v>1220020655.3700001</v>
      </c>
      <c r="I117" s="145">
        <v>1207357959.5800002</v>
      </c>
      <c r="J117" s="145">
        <v>1167778336.6299999</v>
      </c>
      <c r="K117" s="145">
        <v>1330448715.1500001</v>
      </c>
      <c r="L117" s="145">
        <v>1179497750.5799999</v>
      </c>
      <c r="M117" s="145">
        <v>1424483694.2299998</v>
      </c>
      <c r="N117" s="145">
        <v>1292002032.28</v>
      </c>
      <c r="O117" s="145">
        <v>2214661425.21</v>
      </c>
      <c r="P117" s="145">
        <v>4153635424.4900007</v>
      </c>
      <c r="Q117" s="144">
        <f t="shared" si="19"/>
        <v>18644324194.25</v>
      </c>
      <c r="R117" s="192"/>
      <c r="S117" s="197"/>
    </row>
    <row r="118" spans="2:21" x14ac:dyDescent="0.25">
      <c r="B118" s="158" t="s">
        <v>279</v>
      </c>
      <c r="C118" s="145">
        <v>311698803</v>
      </c>
      <c r="D118" s="145">
        <v>312121284</v>
      </c>
      <c r="E118" s="145">
        <v>15906937.369999999</v>
      </c>
      <c r="F118" s="145">
        <v>18214049.189999998</v>
      </c>
      <c r="G118" s="145">
        <v>21806269.760000002</v>
      </c>
      <c r="H118" s="145">
        <v>31265732.77</v>
      </c>
      <c r="I118" s="145">
        <v>18217383.620000001</v>
      </c>
      <c r="J118" s="145">
        <v>19091683.400000002</v>
      </c>
      <c r="K118" s="145">
        <v>17151690.960000001</v>
      </c>
      <c r="L118" s="145">
        <v>23918006.459999993</v>
      </c>
      <c r="M118" s="145">
        <v>20266033.350000001</v>
      </c>
      <c r="N118" s="145">
        <v>32669675.18</v>
      </c>
      <c r="O118" s="145">
        <v>33472348.529999997</v>
      </c>
      <c r="P118" s="145">
        <v>53157550.519999996</v>
      </c>
      <c r="Q118" s="144">
        <f t="shared" si="19"/>
        <v>305137361.10999995</v>
      </c>
      <c r="R118" s="192"/>
      <c r="S118" s="197"/>
    </row>
    <row r="119" spans="2:21" x14ac:dyDescent="0.25">
      <c r="B119" s="158" t="s">
        <v>280</v>
      </c>
      <c r="C119" s="145">
        <v>915072932</v>
      </c>
      <c r="D119" s="145">
        <v>1001782859.01</v>
      </c>
      <c r="E119" s="145">
        <v>39488514.630000003</v>
      </c>
      <c r="F119" s="145">
        <v>39752914.959999993</v>
      </c>
      <c r="G119" s="145">
        <v>46669152.419999994</v>
      </c>
      <c r="H119" s="145">
        <v>84191277.900000006</v>
      </c>
      <c r="I119" s="145">
        <v>51370836.63000001</v>
      </c>
      <c r="J119" s="145">
        <v>64410854.310000002</v>
      </c>
      <c r="K119" s="145">
        <v>75662503.419999987</v>
      </c>
      <c r="L119" s="145">
        <v>55777232.480000004</v>
      </c>
      <c r="M119" s="145">
        <v>75810144.280000001</v>
      </c>
      <c r="N119" s="145">
        <v>94461286.949999988</v>
      </c>
      <c r="O119" s="145">
        <v>110276622.36</v>
      </c>
      <c r="P119" s="145">
        <v>222037393.52000001</v>
      </c>
      <c r="Q119" s="183">
        <f t="shared" si="19"/>
        <v>959908733.86000001</v>
      </c>
      <c r="R119" s="192"/>
      <c r="S119" s="197"/>
    </row>
    <row r="120" spans="2:21" x14ac:dyDescent="0.25">
      <c r="B120" s="158" t="s">
        <v>281</v>
      </c>
      <c r="C120" s="145">
        <v>564624143</v>
      </c>
      <c r="D120" s="145">
        <v>628006635.27999997</v>
      </c>
      <c r="E120" s="145">
        <v>25110977.640000004</v>
      </c>
      <c r="F120" s="145">
        <v>26251861.239999995</v>
      </c>
      <c r="G120" s="145">
        <v>39773788.559999995</v>
      </c>
      <c r="H120" s="145">
        <v>47341910.909999996</v>
      </c>
      <c r="I120" s="145">
        <v>37479014.940000005</v>
      </c>
      <c r="J120" s="145">
        <v>31081065.519999996</v>
      </c>
      <c r="K120" s="145">
        <v>35789021.86999999</v>
      </c>
      <c r="L120" s="145">
        <v>30786982.68</v>
      </c>
      <c r="M120" s="145">
        <v>42531612.229999989</v>
      </c>
      <c r="N120" s="145">
        <v>60258408.230000012</v>
      </c>
      <c r="O120" s="145">
        <v>67691428.530000001</v>
      </c>
      <c r="P120" s="145">
        <v>141485146.70999998</v>
      </c>
      <c r="Q120" s="144">
        <f t="shared" si="19"/>
        <v>585581219.05999994</v>
      </c>
      <c r="R120" s="192"/>
      <c r="S120" s="197"/>
    </row>
    <row r="121" spans="2:21" x14ac:dyDescent="0.25">
      <c r="B121" s="158" t="s">
        <v>282</v>
      </c>
      <c r="C121" s="145">
        <v>122713372</v>
      </c>
      <c r="D121" s="145">
        <v>129296928.62</v>
      </c>
      <c r="E121" s="145">
        <v>5269716.6099999994</v>
      </c>
      <c r="F121" s="145">
        <v>5518059.9699999997</v>
      </c>
      <c r="G121" s="145">
        <v>6038180.209999999</v>
      </c>
      <c r="H121" s="145">
        <v>10921318.440000001</v>
      </c>
      <c r="I121" s="145">
        <v>7564598.29</v>
      </c>
      <c r="J121" s="145">
        <v>6665040.5599999996</v>
      </c>
      <c r="K121" s="145">
        <v>5875060.3599999994</v>
      </c>
      <c r="L121" s="145">
        <v>6360927.1699999999</v>
      </c>
      <c r="M121" s="145">
        <v>7739176.0100000007</v>
      </c>
      <c r="N121" s="145">
        <v>10600071.699999999</v>
      </c>
      <c r="O121" s="145">
        <v>10514155.699999997</v>
      </c>
      <c r="P121" s="145">
        <v>16394944.270000001</v>
      </c>
      <c r="Q121" s="144">
        <f t="shared" si="19"/>
        <v>99461249.290000007</v>
      </c>
      <c r="R121" s="192"/>
      <c r="S121" s="197"/>
    </row>
    <row r="122" spans="2:21" x14ac:dyDescent="0.25">
      <c r="B122" s="158" t="s">
        <v>283</v>
      </c>
      <c r="C122" s="145">
        <v>265595015</v>
      </c>
      <c r="D122" s="145">
        <v>300574603.39999998</v>
      </c>
      <c r="E122" s="145">
        <v>10844196.710000001</v>
      </c>
      <c r="F122" s="145">
        <v>11877559.869999999</v>
      </c>
      <c r="G122" s="145">
        <v>11666387.42</v>
      </c>
      <c r="H122" s="145">
        <v>18707672.759999998</v>
      </c>
      <c r="I122" s="145">
        <v>15446608.739999998</v>
      </c>
      <c r="J122" s="145">
        <v>15185856.670000002</v>
      </c>
      <c r="K122" s="145">
        <v>16516551.01</v>
      </c>
      <c r="L122" s="145">
        <v>16458323.59</v>
      </c>
      <c r="M122" s="145">
        <v>19462909.460000005</v>
      </c>
      <c r="N122" s="145">
        <v>27184354.719999995</v>
      </c>
      <c r="O122" s="145">
        <v>30704870.289999995</v>
      </c>
      <c r="P122" s="145">
        <v>64122284.109999999</v>
      </c>
      <c r="Q122" s="144">
        <f t="shared" si="19"/>
        <v>258177575.35000002</v>
      </c>
      <c r="R122" s="192"/>
      <c r="S122" s="197"/>
    </row>
    <row r="123" spans="2:21" x14ac:dyDescent="0.25">
      <c r="B123" s="158" t="s">
        <v>284</v>
      </c>
      <c r="C123" s="145">
        <v>154000000</v>
      </c>
      <c r="D123" s="145">
        <v>155092300</v>
      </c>
      <c r="E123" s="145">
        <v>0</v>
      </c>
      <c r="F123" s="145">
        <v>80084745.760000005</v>
      </c>
      <c r="G123" s="145">
        <v>0</v>
      </c>
      <c r="H123" s="145"/>
      <c r="I123" s="145"/>
      <c r="J123" s="145"/>
      <c r="K123" s="145">
        <v>1092300</v>
      </c>
      <c r="L123" s="145">
        <v>0</v>
      </c>
      <c r="M123" s="145"/>
      <c r="N123" s="145"/>
      <c r="O123" s="145"/>
      <c r="P123" s="145">
        <v>73576017.700000003</v>
      </c>
      <c r="Q123" s="144">
        <f t="shared" si="19"/>
        <v>154753063.46000001</v>
      </c>
      <c r="R123" s="192"/>
      <c r="S123" s="197"/>
    </row>
    <row r="124" spans="2:21" x14ac:dyDescent="0.25">
      <c r="B124" s="158" t="s">
        <v>285</v>
      </c>
      <c r="C124" s="145">
        <v>493013687</v>
      </c>
      <c r="D124" s="145">
        <v>527974799.64000005</v>
      </c>
      <c r="E124" s="145">
        <v>19749278.859999999</v>
      </c>
      <c r="F124" s="145">
        <v>26429258.869999997</v>
      </c>
      <c r="G124" s="145">
        <v>43410824.859999999</v>
      </c>
      <c r="H124" s="145">
        <v>46233965.599999994</v>
      </c>
      <c r="I124" s="145">
        <v>39400461.049999997</v>
      </c>
      <c r="J124" s="145">
        <v>30082101.150000006</v>
      </c>
      <c r="K124" s="145">
        <v>25518610.18</v>
      </c>
      <c r="L124" s="145">
        <v>34879390.480000004</v>
      </c>
      <c r="M124" s="145">
        <v>28325220.420000006</v>
      </c>
      <c r="N124" s="145">
        <v>51097021.790000007</v>
      </c>
      <c r="O124" s="145">
        <v>51472077.100000001</v>
      </c>
      <c r="P124" s="145">
        <v>101046971.68000001</v>
      </c>
      <c r="Q124" s="144">
        <f t="shared" si="19"/>
        <v>497645182.04000008</v>
      </c>
      <c r="R124" s="192"/>
      <c r="S124" s="197"/>
    </row>
    <row r="125" spans="2:21" x14ac:dyDescent="0.25">
      <c r="B125" s="158" t="s">
        <v>286</v>
      </c>
      <c r="C125" s="145">
        <v>492783812</v>
      </c>
      <c r="D125" s="145">
        <v>555553894.76999998</v>
      </c>
      <c r="E125" s="145">
        <v>28305702.400000002</v>
      </c>
      <c r="F125" s="145">
        <v>27569698.379999999</v>
      </c>
      <c r="G125" s="145">
        <v>30774109.590000004</v>
      </c>
      <c r="H125" s="145">
        <v>30270981.660000004</v>
      </c>
      <c r="I125" s="145">
        <v>60829466.990000002</v>
      </c>
      <c r="J125" s="145">
        <v>31856266.970000003</v>
      </c>
      <c r="K125" s="145">
        <v>31454742.079999998</v>
      </c>
      <c r="L125" s="145">
        <v>34390269.530000001</v>
      </c>
      <c r="M125" s="145">
        <v>43139380.399999999</v>
      </c>
      <c r="N125" s="145">
        <v>53813495.660000004</v>
      </c>
      <c r="O125" s="145">
        <v>58847749.93</v>
      </c>
      <c r="P125" s="145">
        <v>105464574.13000001</v>
      </c>
      <c r="Q125" s="144">
        <f t="shared" si="19"/>
        <v>536716437.72000003</v>
      </c>
      <c r="R125" s="192"/>
      <c r="S125" s="197"/>
    </row>
    <row r="126" spans="2:21" x14ac:dyDescent="0.25">
      <c r="B126" s="158" t="s">
        <v>287</v>
      </c>
      <c r="C126" s="145">
        <v>656229718</v>
      </c>
      <c r="D126" s="145">
        <v>727740528.08000004</v>
      </c>
      <c r="E126" s="145">
        <v>30863558.110000003</v>
      </c>
      <c r="F126" s="145">
        <v>37740345.630000003</v>
      </c>
      <c r="G126" s="145">
        <v>37568992.500000007</v>
      </c>
      <c r="H126" s="145">
        <v>61487723.420000017</v>
      </c>
      <c r="I126" s="145">
        <v>36473368.810000002</v>
      </c>
      <c r="J126" s="145">
        <v>36258259.36999999</v>
      </c>
      <c r="K126" s="145">
        <v>37807009.469999999</v>
      </c>
      <c r="L126" s="145">
        <v>42385789.800000012</v>
      </c>
      <c r="M126" s="145">
        <v>42214610.110000007</v>
      </c>
      <c r="N126" s="145">
        <v>66511724.93</v>
      </c>
      <c r="O126" s="145">
        <v>72442257.400000006</v>
      </c>
      <c r="P126" s="145">
        <v>135095606.63999999</v>
      </c>
      <c r="Q126" s="144">
        <f t="shared" si="19"/>
        <v>636849246.19000006</v>
      </c>
      <c r="R126" s="192"/>
      <c r="S126" s="197"/>
    </row>
    <row r="127" spans="2:21" x14ac:dyDescent="0.25">
      <c r="B127" s="158" t="s">
        <v>288</v>
      </c>
      <c r="C127" s="145">
        <v>158062578</v>
      </c>
      <c r="D127" s="145">
        <v>113419828.62</v>
      </c>
      <c r="E127" s="145">
        <v>4422833.75</v>
      </c>
      <c r="F127" s="145">
        <v>4955289.5600000005</v>
      </c>
      <c r="G127" s="145">
        <v>4733619.1700000009</v>
      </c>
      <c r="H127" s="145">
        <v>7982084.6899999995</v>
      </c>
      <c r="I127" s="145">
        <v>5085351.8100000005</v>
      </c>
      <c r="J127" s="145">
        <v>4991753.6400000006</v>
      </c>
      <c r="K127" s="145">
        <v>6670502.7600000016</v>
      </c>
      <c r="L127" s="145">
        <v>6355664.9199999999</v>
      </c>
      <c r="M127" s="145">
        <v>5782756.7999999998</v>
      </c>
      <c r="N127" s="145">
        <v>8885202.6699999999</v>
      </c>
      <c r="O127" s="145">
        <v>8948772.1899999995</v>
      </c>
      <c r="P127" s="145">
        <v>14680555.92</v>
      </c>
      <c r="Q127" s="144">
        <f t="shared" si="19"/>
        <v>83494387.88000001</v>
      </c>
      <c r="R127" s="192"/>
      <c r="S127" s="197"/>
    </row>
    <row r="128" spans="2:21" x14ac:dyDescent="0.25">
      <c r="B128" s="158" t="s">
        <v>289</v>
      </c>
      <c r="C128" s="145">
        <v>563854610</v>
      </c>
      <c r="D128" s="145">
        <v>616513962.5</v>
      </c>
      <c r="E128" s="145">
        <v>32763928.640000001</v>
      </c>
      <c r="F128" s="145">
        <v>33205275.880000003</v>
      </c>
      <c r="G128" s="145">
        <v>38513230.699999996</v>
      </c>
      <c r="H128" s="145">
        <v>57912120.349999987</v>
      </c>
      <c r="I128" s="145">
        <v>36934293.089999996</v>
      </c>
      <c r="J128" s="145">
        <v>35024382.519999996</v>
      </c>
      <c r="K128" s="145">
        <v>36986207.789999999</v>
      </c>
      <c r="L128" s="145">
        <v>41137661.050000004</v>
      </c>
      <c r="M128" s="145">
        <v>36960674.32</v>
      </c>
      <c r="N128" s="145">
        <v>78244341.329999998</v>
      </c>
      <c r="O128" s="145">
        <v>70208458.099999994</v>
      </c>
      <c r="P128" s="145">
        <v>114400337.26000001</v>
      </c>
      <c r="Q128" s="144">
        <f t="shared" si="19"/>
        <v>612290911.02999997</v>
      </c>
      <c r="R128" s="192"/>
      <c r="S128" s="197"/>
    </row>
    <row r="129" spans="2:21" x14ac:dyDescent="0.25">
      <c r="B129" s="40" t="s">
        <v>80</v>
      </c>
      <c r="C129" s="146">
        <f t="shared" ref="C129:P129" si="27">C130</f>
        <v>275378926642</v>
      </c>
      <c r="D129" s="146">
        <f t="shared" si="27"/>
        <v>274878926642</v>
      </c>
      <c r="E129" s="146">
        <f t="shared" si="27"/>
        <v>15652377664.130001</v>
      </c>
      <c r="F129" s="146">
        <f t="shared" si="27"/>
        <v>16063373377.539993</v>
      </c>
      <c r="G129" s="146">
        <f t="shared" si="27"/>
        <v>18982964417.689999</v>
      </c>
      <c r="H129" s="146">
        <f t="shared" si="27"/>
        <v>17719378739.470001</v>
      </c>
      <c r="I129" s="146">
        <f t="shared" si="27"/>
        <v>18915510575.709995</v>
      </c>
      <c r="J129" s="146">
        <f t="shared" si="27"/>
        <v>18566393848.240005</v>
      </c>
      <c r="K129" s="146">
        <f t="shared" si="27"/>
        <v>19911510110.310005</v>
      </c>
      <c r="L129" s="146">
        <f t="shared" si="27"/>
        <v>21567364551.66</v>
      </c>
      <c r="M129" s="146">
        <f t="shared" si="27"/>
        <v>19633062144.070004</v>
      </c>
      <c r="N129" s="146">
        <f t="shared" si="27"/>
        <v>23593928424.459995</v>
      </c>
      <c r="O129" s="146">
        <f t="shared" si="27"/>
        <v>24735031757.620003</v>
      </c>
      <c r="P129" s="146">
        <f t="shared" si="27"/>
        <v>36893257628.039978</v>
      </c>
      <c r="Q129" s="182">
        <f t="shared" si="19"/>
        <v>252234153238.93997</v>
      </c>
      <c r="R129" s="193"/>
      <c r="S129" s="197"/>
    </row>
    <row r="130" spans="2:21" s="40" customFormat="1" ht="15" customHeight="1" x14ac:dyDescent="0.25">
      <c r="B130" s="159" t="s">
        <v>290</v>
      </c>
      <c r="C130" s="146">
        <f t="shared" ref="C130:P130" si="28">SUM(C131:C138)</f>
        <v>275378926642</v>
      </c>
      <c r="D130" s="146">
        <f t="shared" si="28"/>
        <v>274878926642</v>
      </c>
      <c r="E130" s="146">
        <f t="shared" si="28"/>
        <v>15652377664.130001</v>
      </c>
      <c r="F130" s="146">
        <f t="shared" si="28"/>
        <v>16063373377.539993</v>
      </c>
      <c r="G130" s="146">
        <f t="shared" si="28"/>
        <v>18982964417.689999</v>
      </c>
      <c r="H130" s="146">
        <f t="shared" si="28"/>
        <v>17719378739.470001</v>
      </c>
      <c r="I130" s="146">
        <f t="shared" si="28"/>
        <v>18915510575.709995</v>
      </c>
      <c r="J130" s="146">
        <f t="shared" si="28"/>
        <v>18566393848.240005</v>
      </c>
      <c r="K130" s="146">
        <f t="shared" si="28"/>
        <v>19911510110.310005</v>
      </c>
      <c r="L130" s="146">
        <f t="shared" si="28"/>
        <v>21567364551.66</v>
      </c>
      <c r="M130" s="146">
        <f t="shared" si="28"/>
        <v>19633062144.070004</v>
      </c>
      <c r="N130" s="146">
        <f t="shared" si="28"/>
        <v>23593928424.459995</v>
      </c>
      <c r="O130" s="146">
        <f t="shared" si="28"/>
        <v>24735031757.620003</v>
      </c>
      <c r="P130" s="146">
        <f t="shared" si="28"/>
        <v>36893257628.039978</v>
      </c>
      <c r="Q130" s="143">
        <f t="shared" si="19"/>
        <v>252234153238.93997</v>
      </c>
      <c r="R130" s="192"/>
      <c r="S130" s="197"/>
      <c r="T130"/>
      <c r="U130"/>
    </row>
    <row r="131" spans="2:21" x14ac:dyDescent="0.25">
      <c r="B131" s="158" t="s">
        <v>291</v>
      </c>
      <c r="C131" s="145">
        <v>223680029647</v>
      </c>
      <c r="D131" s="145">
        <v>215733530144.57001</v>
      </c>
      <c r="E131" s="145">
        <v>13191817555.590002</v>
      </c>
      <c r="F131" s="145">
        <v>12327293979.289993</v>
      </c>
      <c r="G131" s="145">
        <v>13711153523.700001</v>
      </c>
      <c r="H131" s="145">
        <v>13575927172.250004</v>
      </c>
      <c r="I131" s="145">
        <v>14616612368.009998</v>
      </c>
      <c r="J131" s="145">
        <v>13941564370.410006</v>
      </c>
      <c r="K131" s="145">
        <v>14841273675.400002</v>
      </c>
      <c r="L131" s="145">
        <v>15848793692.069998</v>
      </c>
      <c r="M131" s="145">
        <v>14816891997.490005</v>
      </c>
      <c r="N131" s="145">
        <v>19247948806.369995</v>
      </c>
      <c r="O131" s="145">
        <v>17880445990.360001</v>
      </c>
      <c r="P131" s="145">
        <v>31763433074.689987</v>
      </c>
      <c r="Q131" s="144">
        <f t="shared" si="19"/>
        <v>195763156205.63</v>
      </c>
      <c r="R131" s="192"/>
      <c r="S131" s="197"/>
    </row>
    <row r="132" spans="2:21" x14ac:dyDescent="0.25">
      <c r="B132" s="158" t="s">
        <v>292</v>
      </c>
      <c r="C132" s="145">
        <v>765801033</v>
      </c>
      <c r="D132" s="145">
        <v>1907037449.6500001</v>
      </c>
      <c r="E132" s="145">
        <v>7422024.96</v>
      </c>
      <c r="F132" s="145">
        <v>19740641.940000001</v>
      </c>
      <c r="G132" s="145">
        <v>30832019.219999995</v>
      </c>
      <c r="H132" s="145">
        <v>10266386.109999999</v>
      </c>
      <c r="I132" s="145">
        <v>39686846.960000001</v>
      </c>
      <c r="J132" s="145">
        <v>41837958.519999996</v>
      </c>
      <c r="K132" s="145">
        <v>61314602.920000002</v>
      </c>
      <c r="L132" s="145">
        <v>59719072.160000004</v>
      </c>
      <c r="M132" s="145">
        <v>19200703.960000001</v>
      </c>
      <c r="N132" s="145">
        <v>154458158.12</v>
      </c>
      <c r="O132" s="145">
        <v>117557759.25</v>
      </c>
      <c r="P132" s="145">
        <v>298910053.12</v>
      </c>
      <c r="Q132" s="144">
        <f t="shared" si="19"/>
        <v>860946227.24000001</v>
      </c>
      <c r="R132" s="192"/>
      <c r="S132" s="197"/>
    </row>
    <row r="133" spans="2:21" x14ac:dyDescent="0.25">
      <c r="B133" s="158" t="s">
        <v>293</v>
      </c>
      <c r="C133" s="145">
        <v>898290390</v>
      </c>
      <c r="D133" s="145">
        <v>1440569217</v>
      </c>
      <c r="E133" s="145">
        <v>11139454.32</v>
      </c>
      <c r="F133" s="145">
        <v>36517066.590000011</v>
      </c>
      <c r="G133" s="145">
        <v>36310604.739999995</v>
      </c>
      <c r="H133" s="145">
        <v>39978793.390000001</v>
      </c>
      <c r="I133" s="145">
        <v>65052273.519999988</v>
      </c>
      <c r="J133" s="145">
        <v>52092252.320000008</v>
      </c>
      <c r="K133" s="145">
        <v>52332171.920000002</v>
      </c>
      <c r="L133" s="145">
        <v>128289343.38000001</v>
      </c>
      <c r="M133" s="145">
        <v>61228024.219999999</v>
      </c>
      <c r="N133" s="145">
        <v>87787125.739999995</v>
      </c>
      <c r="O133" s="145">
        <v>279209847.62</v>
      </c>
      <c r="P133" s="145">
        <v>307126506.66999996</v>
      </c>
      <c r="Q133" s="144">
        <f t="shared" si="19"/>
        <v>1157063464.4299998</v>
      </c>
      <c r="R133" s="192"/>
      <c r="S133" s="197"/>
    </row>
    <row r="134" spans="2:21" x14ac:dyDescent="0.25">
      <c r="B134" s="158" t="s">
        <v>294</v>
      </c>
      <c r="C134" s="145">
        <v>17723047260</v>
      </c>
      <c r="D134" s="145">
        <v>19044191260</v>
      </c>
      <c r="E134" s="145">
        <v>1288391890.8799999</v>
      </c>
      <c r="F134" s="145">
        <v>1296067209.4599998</v>
      </c>
      <c r="G134" s="145">
        <v>1414356705.4900002</v>
      </c>
      <c r="H134" s="145">
        <v>1341756738.1300001</v>
      </c>
      <c r="I134" s="145">
        <v>1336760224.21</v>
      </c>
      <c r="J134" s="145">
        <v>1337611158.6399999</v>
      </c>
      <c r="K134" s="145">
        <v>1327346920.4600005</v>
      </c>
      <c r="L134" s="145">
        <v>1328414214.2200003</v>
      </c>
      <c r="M134" s="145">
        <v>1816457602.48</v>
      </c>
      <c r="N134" s="145">
        <v>1750969687.9100001</v>
      </c>
      <c r="O134" s="145">
        <v>3032208636.3400002</v>
      </c>
      <c r="P134" s="145">
        <v>1641109185.8200002</v>
      </c>
      <c r="Q134" s="144">
        <f t="shared" si="19"/>
        <v>18911450174.040001</v>
      </c>
      <c r="R134" s="192"/>
      <c r="S134" s="197"/>
    </row>
    <row r="135" spans="2:21" x14ac:dyDescent="0.25">
      <c r="B135" s="158" t="s">
        <v>295</v>
      </c>
      <c r="C135" s="145">
        <v>240545437</v>
      </c>
      <c r="D135" s="145">
        <v>280545437</v>
      </c>
      <c r="E135" s="145">
        <v>7931219.2600000016</v>
      </c>
      <c r="F135" s="145">
        <v>10061002.659999998</v>
      </c>
      <c r="G135" s="145">
        <v>19253202.859999999</v>
      </c>
      <c r="H135" s="145">
        <v>15309955.419999998</v>
      </c>
      <c r="I135" s="145">
        <v>14610013.719999997</v>
      </c>
      <c r="J135" s="145">
        <v>63370854.000000007</v>
      </c>
      <c r="K135" s="145">
        <v>11804410.34</v>
      </c>
      <c r="L135" s="145">
        <v>11730785.560000001</v>
      </c>
      <c r="M135" s="145">
        <v>20117915.670000002</v>
      </c>
      <c r="N135" s="145">
        <v>20481215.429999996</v>
      </c>
      <c r="O135" s="145">
        <v>24519429.52</v>
      </c>
      <c r="P135" s="145">
        <v>43561144.810000002</v>
      </c>
      <c r="Q135" s="144">
        <f t="shared" si="19"/>
        <v>262751149.25000003</v>
      </c>
      <c r="R135" s="192"/>
      <c r="S135" s="197"/>
    </row>
    <row r="136" spans="2:21" x14ac:dyDescent="0.25">
      <c r="B136" s="158" t="s">
        <v>399</v>
      </c>
      <c r="C136" s="145">
        <v>3183614449</v>
      </c>
      <c r="D136" s="145">
        <v>3185454707.7800002</v>
      </c>
      <c r="E136" s="145">
        <v>56040611.370000005</v>
      </c>
      <c r="F136" s="145">
        <v>158655358.75</v>
      </c>
      <c r="G136" s="145">
        <v>302658304.25</v>
      </c>
      <c r="H136" s="145">
        <v>136536877.63</v>
      </c>
      <c r="I136" s="145">
        <v>148010733.97999999</v>
      </c>
      <c r="J136" s="145">
        <v>283897838.30000001</v>
      </c>
      <c r="K136" s="145">
        <v>87910045.270000011</v>
      </c>
      <c r="L136" s="145">
        <v>200365805.82000002</v>
      </c>
      <c r="M136" s="145">
        <v>555424835.98000002</v>
      </c>
      <c r="N136" s="145">
        <v>194093740.95999998</v>
      </c>
      <c r="O136" s="145">
        <v>369458237.46999997</v>
      </c>
      <c r="P136" s="145">
        <v>361530862.16999996</v>
      </c>
      <c r="Q136" s="144">
        <f t="shared" si="19"/>
        <v>2854583251.9499998</v>
      </c>
      <c r="R136" s="192"/>
      <c r="S136" s="197"/>
    </row>
    <row r="137" spans="2:21" x14ac:dyDescent="0.25">
      <c r="B137" s="158" t="s">
        <v>400</v>
      </c>
      <c r="C137" s="145">
        <v>2707281872</v>
      </c>
      <c r="D137" s="145">
        <v>2707281872</v>
      </c>
      <c r="E137" s="145">
        <v>78083775.5</v>
      </c>
      <c r="F137" s="145">
        <v>216140852.5</v>
      </c>
      <c r="G137" s="145">
        <v>152406008.63999999</v>
      </c>
      <c r="H137" s="145">
        <v>153711834.21000001</v>
      </c>
      <c r="I137" s="145">
        <v>157870370.90000001</v>
      </c>
      <c r="J137" s="145">
        <v>260471202.64000002</v>
      </c>
      <c r="K137" s="145">
        <v>167341706.48999998</v>
      </c>
      <c r="L137" s="145">
        <v>142169808.59</v>
      </c>
      <c r="M137" s="145">
        <v>116561860.26999998</v>
      </c>
      <c r="N137" s="145">
        <v>214872502.59</v>
      </c>
      <c r="O137" s="145">
        <v>179079226.38999999</v>
      </c>
      <c r="P137" s="145">
        <v>442961732.56</v>
      </c>
      <c r="Q137" s="144">
        <f t="shared" ref="Q137:Q200" si="29">SUM(E137:P137)</f>
        <v>2281670881.2799997</v>
      </c>
      <c r="R137" s="192"/>
      <c r="S137" s="197"/>
    </row>
    <row r="138" spans="2:21" x14ac:dyDescent="0.25">
      <c r="B138" s="158" t="s">
        <v>299</v>
      </c>
      <c r="C138" s="145">
        <v>26180316554</v>
      </c>
      <c r="D138" s="145">
        <v>30580316554</v>
      </c>
      <c r="E138" s="145">
        <v>1011551132.2500001</v>
      </c>
      <c r="F138" s="145">
        <v>1998897266.3500001</v>
      </c>
      <c r="G138" s="145">
        <v>3315994048.7900004</v>
      </c>
      <c r="H138" s="145">
        <v>2445890982.3299999</v>
      </c>
      <c r="I138" s="145">
        <v>2536907744.4100003</v>
      </c>
      <c r="J138" s="145">
        <v>2585548213.4099998</v>
      </c>
      <c r="K138" s="145">
        <v>3362186577.5100007</v>
      </c>
      <c r="L138" s="145">
        <v>3847881829.8600006</v>
      </c>
      <c r="M138" s="145">
        <v>2227179204</v>
      </c>
      <c r="N138" s="145">
        <v>1923317187.3399999</v>
      </c>
      <c r="O138" s="145">
        <v>2852552630.6700006</v>
      </c>
      <c r="P138" s="145">
        <v>2034625068.1999998</v>
      </c>
      <c r="Q138" s="144">
        <f t="shared" si="29"/>
        <v>30142531885.120007</v>
      </c>
      <c r="R138" s="193"/>
      <c r="S138" s="197"/>
    </row>
    <row r="139" spans="2:21" s="40" customFormat="1" ht="15" customHeight="1" x14ac:dyDescent="0.25">
      <c r="B139" s="40" t="s">
        <v>81</v>
      </c>
      <c r="C139" s="146">
        <f t="shared" ref="C139:P139" si="30">C140</f>
        <v>137788992563</v>
      </c>
      <c r="D139" s="146">
        <f t="shared" si="30"/>
        <v>145891311682.64999</v>
      </c>
      <c r="E139" s="146">
        <f t="shared" si="30"/>
        <v>8928719844.170002</v>
      </c>
      <c r="F139" s="146">
        <f t="shared" si="30"/>
        <v>11585726961.529999</v>
      </c>
      <c r="G139" s="146">
        <f t="shared" si="30"/>
        <v>11840181726.219997</v>
      </c>
      <c r="H139" s="146">
        <f t="shared" si="30"/>
        <v>9794155402.5200005</v>
      </c>
      <c r="I139" s="146">
        <f t="shared" si="30"/>
        <v>10489412362.139997</v>
      </c>
      <c r="J139" s="146">
        <f t="shared" si="30"/>
        <v>10599825530.869999</v>
      </c>
      <c r="K139" s="146">
        <f t="shared" si="30"/>
        <v>10450165663.709997</v>
      </c>
      <c r="L139" s="146">
        <f t="shared" si="30"/>
        <v>10513726028.290001</v>
      </c>
      <c r="M139" s="146">
        <f t="shared" si="30"/>
        <v>14903813912.710001</v>
      </c>
      <c r="N139" s="146">
        <f t="shared" si="30"/>
        <v>12006675864.690001</v>
      </c>
      <c r="O139" s="146">
        <f t="shared" si="30"/>
        <v>16192197261.49</v>
      </c>
      <c r="P139" s="146">
        <f t="shared" si="30"/>
        <v>16020465742.969999</v>
      </c>
      <c r="Q139" s="143">
        <f t="shared" si="29"/>
        <v>143325066301.31</v>
      </c>
      <c r="R139" s="193"/>
      <c r="S139" s="197"/>
      <c r="T139"/>
      <c r="U139"/>
    </row>
    <row r="140" spans="2:21" s="40" customFormat="1" ht="15" customHeight="1" x14ac:dyDescent="0.25">
      <c r="B140" s="159" t="s">
        <v>300</v>
      </c>
      <c r="C140" s="146">
        <f t="shared" ref="C140:P140" si="31">SUM(C141:C144)</f>
        <v>137788992563</v>
      </c>
      <c r="D140" s="146">
        <f t="shared" si="31"/>
        <v>145891311682.64999</v>
      </c>
      <c r="E140" s="146">
        <f t="shared" si="31"/>
        <v>8928719844.170002</v>
      </c>
      <c r="F140" s="146">
        <f t="shared" si="31"/>
        <v>11585726961.529999</v>
      </c>
      <c r="G140" s="146">
        <f t="shared" si="31"/>
        <v>11840181726.219997</v>
      </c>
      <c r="H140" s="146">
        <f t="shared" si="31"/>
        <v>9794155402.5200005</v>
      </c>
      <c r="I140" s="146">
        <f t="shared" si="31"/>
        <v>10489412362.139997</v>
      </c>
      <c r="J140" s="146">
        <f t="shared" si="31"/>
        <v>10599825530.869999</v>
      </c>
      <c r="K140" s="146">
        <f t="shared" si="31"/>
        <v>10450165663.709997</v>
      </c>
      <c r="L140" s="146">
        <f t="shared" si="31"/>
        <v>10513726028.290001</v>
      </c>
      <c r="M140" s="146">
        <f t="shared" si="31"/>
        <v>14903813912.710001</v>
      </c>
      <c r="N140" s="146">
        <f t="shared" si="31"/>
        <v>12006675864.690001</v>
      </c>
      <c r="O140" s="146">
        <f t="shared" si="31"/>
        <v>16192197261.49</v>
      </c>
      <c r="P140" s="146">
        <f t="shared" si="31"/>
        <v>16020465742.969999</v>
      </c>
      <c r="Q140" s="143">
        <f t="shared" si="29"/>
        <v>143325066301.31</v>
      </c>
      <c r="R140" s="192"/>
      <c r="S140" s="197"/>
      <c r="T140"/>
      <c r="U140"/>
    </row>
    <row r="141" spans="2:21" x14ac:dyDescent="0.25">
      <c r="B141" s="158" t="s">
        <v>301</v>
      </c>
      <c r="C141" s="145">
        <v>123141296318</v>
      </c>
      <c r="D141" s="145">
        <v>130949471567.26999</v>
      </c>
      <c r="E141" s="145">
        <v>8605601654.0400009</v>
      </c>
      <c r="F141" s="145">
        <v>10442104350.599998</v>
      </c>
      <c r="G141" s="145">
        <v>9967283726.1599979</v>
      </c>
      <c r="H141" s="145">
        <v>8790575465.2900009</v>
      </c>
      <c r="I141" s="145">
        <v>9618161511.6799984</v>
      </c>
      <c r="J141" s="145">
        <v>8909553493.5900002</v>
      </c>
      <c r="K141" s="145">
        <v>9753938201.2399979</v>
      </c>
      <c r="L141" s="145">
        <v>9685489148.1000004</v>
      </c>
      <c r="M141" s="145">
        <v>13111010890.200001</v>
      </c>
      <c r="N141" s="145">
        <v>10996304673.26</v>
      </c>
      <c r="O141" s="145">
        <v>14924947546.650002</v>
      </c>
      <c r="P141" s="145">
        <v>14414746000.439999</v>
      </c>
      <c r="Q141" s="144">
        <f t="shared" si="29"/>
        <v>129219716661.25</v>
      </c>
      <c r="R141" s="192"/>
      <c r="S141" s="197"/>
    </row>
    <row r="142" spans="2:21" x14ac:dyDescent="0.25">
      <c r="B142" s="158" t="s">
        <v>305</v>
      </c>
      <c r="C142" s="145">
        <v>571105704</v>
      </c>
      <c r="D142" s="145">
        <v>595776020.5</v>
      </c>
      <c r="E142" s="145">
        <v>9203454.7300000004</v>
      </c>
      <c r="F142" s="145">
        <v>10588321.060000001</v>
      </c>
      <c r="G142" s="145">
        <v>10978858.460000001</v>
      </c>
      <c r="H142" s="145">
        <v>12013750.43</v>
      </c>
      <c r="I142" s="145">
        <v>22898535.050000004</v>
      </c>
      <c r="J142" s="145">
        <v>10595608.399999999</v>
      </c>
      <c r="K142" s="145">
        <v>17630372.310000002</v>
      </c>
      <c r="L142" s="145">
        <v>32636836.120000001</v>
      </c>
      <c r="M142" s="145">
        <v>22347872.93</v>
      </c>
      <c r="N142" s="145">
        <v>21717598.589999996</v>
      </c>
      <c r="O142" s="145">
        <v>47640553.640000001</v>
      </c>
      <c r="P142" s="145">
        <v>284044683.5</v>
      </c>
      <c r="Q142" s="144">
        <f t="shared" si="29"/>
        <v>502296445.22000003</v>
      </c>
      <c r="R142" s="192"/>
      <c r="S142" s="197"/>
    </row>
    <row r="143" spans="2:21" x14ac:dyDescent="0.25">
      <c r="B143" s="158" t="s">
        <v>306</v>
      </c>
      <c r="C143" s="145">
        <v>13679372106</v>
      </c>
      <c r="D143" s="145">
        <v>13788258903.870001</v>
      </c>
      <c r="E143" s="145">
        <v>312121244.19999999</v>
      </c>
      <c r="F143" s="145">
        <v>1076845829.8600001</v>
      </c>
      <c r="G143" s="145">
        <v>1830674903.3300002</v>
      </c>
      <c r="H143" s="145">
        <v>961792699.41000009</v>
      </c>
      <c r="I143" s="145">
        <v>802090089.07000005</v>
      </c>
      <c r="J143" s="145">
        <v>1644234571.5800002</v>
      </c>
      <c r="K143" s="145">
        <v>631645624.76999998</v>
      </c>
      <c r="L143" s="145">
        <v>763154593.49999976</v>
      </c>
      <c r="M143" s="145">
        <v>1735079154.7699997</v>
      </c>
      <c r="N143" s="145">
        <v>944408848.16000021</v>
      </c>
      <c r="O143" s="145">
        <v>1156160301.3200002</v>
      </c>
      <c r="P143" s="145">
        <v>1227236065.9300001</v>
      </c>
      <c r="Q143" s="144">
        <f t="shared" si="29"/>
        <v>13085443925.9</v>
      </c>
      <c r="R143" s="192"/>
      <c r="S143" s="197"/>
    </row>
    <row r="144" spans="2:21" x14ac:dyDescent="0.25">
      <c r="B144" s="158" t="s">
        <v>401</v>
      </c>
      <c r="C144" s="145">
        <v>397218435</v>
      </c>
      <c r="D144" s="145">
        <v>557805191.00999999</v>
      </c>
      <c r="E144" s="145">
        <v>1793491.2000000002</v>
      </c>
      <c r="F144" s="145">
        <v>56188460.009999998</v>
      </c>
      <c r="G144" s="145">
        <v>31244238.269999996</v>
      </c>
      <c r="H144" s="145">
        <v>29773487.390000001</v>
      </c>
      <c r="I144" s="145">
        <v>46262226.339999996</v>
      </c>
      <c r="J144" s="145">
        <v>35441857.299999997</v>
      </c>
      <c r="K144" s="145">
        <v>46951465.390000001</v>
      </c>
      <c r="L144" s="145">
        <v>32445450.569999997</v>
      </c>
      <c r="M144" s="145">
        <v>35375994.809999995</v>
      </c>
      <c r="N144" s="145">
        <v>44244744.68</v>
      </c>
      <c r="O144" s="145">
        <v>63448859.880000003</v>
      </c>
      <c r="P144" s="145">
        <v>94438993.100000009</v>
      </c>
      <c r="Q144" s="144">
        <f t="shared" si="29"/>
        <v>517609268.94</v>
      </c>
      <c r="R144" s="193"/>
      <c r="S144" s="197"/>
    </row>
    <row r="145" spans="2:21" s="40" customFormat="1" ht="15" customHeight="1" x14ac:dyDescent="0.25">
      <c r="B145" s="40" t="s">
        <v>163</v>
      </c>
      <c r="C145" s="143">
        <f t="shared" ref="C145:P145" si="32">C146</f>
        <v>3136389584</v>
      </c>
      <c r="D145" s="143">
        <f t="shared" si="32"/>
        <v>4017521472.1700001</v>
      </c>
      <c r="E145" s="143">
        <f t="shared" si="32"/>
        <v>159269183.08000001</v>
      </c>
      <c r="F145" s="143">
        <f t="shared" si="32"/>
        <v>198669695.90000001</v>
      </c>
      <c r="G145" s="143">
        <f t="shared" si="32"/>
        <v>254632520.93000004</v>
      </c>
      <c r="H145" s="143">
        <f t="shared" si="32"/>
        <v>303480859.25999999</v>
      </c>
      <c r="I145" s="143">
        <f t="shared" si="32"/>
        <v>488031293.17999995</v>
      </c>
      <c r="J145" s="143">
        <f t="shared" si="32"/>
        <v>274196358.69999999</v>
      </c>
      <c r="K145" s="143">
        <f t="shared" si="32"/>
        <v>235905993.18000001</v>
      </c>
      <c r="L145" s="143">
        <f t="shared" si="32"/>
        <v>311274232.02000016</v>
      </c>
      <c r="M145" s="143">
        <f t="shared" si="32"/>
        <v>384635828.57999998</v>
      </c>
      <c r="N145" s="143">
        <f t="shared" si="32"/>
        <v>235783337.63000005</v>
      </c>
      <c r="O145" s="143">
        <f t="shared" si="32"/>
        <v>398162635.45999998</v>
      </c>
      <c r="P145" s="143">
        <f t="shared" si="32"/>
        <v>694917889.42000008</v>
      </c>
      <c r="Q145" s="143">
        <f t="shared" si="29"/>
        <v>3938959827.3400002</v>
      </c>
      <c r="R145" s="193"/>
      <c r="S145" s="197"/>
      <c r="T145"/>
      <c r="U145"/>
    </row>
    <row r="146" spans="2:21" s="40" customFormat="1" ht="15" customHeight="1" x14ac:dyDescent="0.25">
      <c r="B146" s="159" t="s">
        <v>309</v>
      </c>
      <c r="C146" s="146">
        <f t="shared" ref="C146:P146" si="33">SUM(C147:C148)</f>
        <v>3136389584</v>
      </c>
      <c r="D146" s="146">
        <f t="shared" si="33"/>
        <v>4017521472.1700001</v>
      </c>
      <c r="E146" s="146">
        <f t="shared" si="33"/>
        <v>159269183.08000001</v>
      </c>
      <c r="F146" s="146">
        <f t="shared" si="33"/>
        <v>198669695.90000001</v>
      </c>
      <c r="G146" s="146">
        <f t="shared" si="33"/>
        <v>254632520.93000004</v>
      </c>
      <c r="H146" s="146">
        <f t="shared" si="33"/>
        <v>303480859.25999999</v>
      </c>
      <c r="I146" s="146">
        <f t="shared" si="33"/>
        <v>488031293.17999995</v>
      </c>
      <c r="J146" s="146">
        <f t="shared" si="33"/>
        <v>274196358.69999999</v>
      </c>
      <c r="K146" s="146">
        <f t="shared" si="33"/>
        <v>235905993.18000001</v>
      </c>
      <c r="L146" s="146">
        <f t="shared" si="33"/>
        <v>311274232.02000016</v>
      </c>
      <c r="M146" s="146">
        <f t="shared" si="33"/>
        <v>384635828.57999998</v>
      </c>
      <c r="N146" s="146">
        <f t="shared" si="33"/>
        <v>235783337.63000005</v>
      </c>
      <c r="O146" s="146">
        <f t="shared" si="33"/>
        <v>398162635.45999998</v>
      </c>
      <c r="P146" s="146">
        <f t="shared" si="33"/>
        <v>694917889.42000008</v>
      </c>
      <c r="Q146" s="143">
        <f t="shared" si="29"/>
        <v>3938959827.3400002</v>
      </c>
      <c r="R146" s="192"/>
      <c r="S146" s="197"/>
      <c r="T146"/>
      <c r="U146"/>
    </row>
    <row r="147" spans="2:21" x14ac:dyDescent="0.25">
      <c r="B147" s="158" t="s">
        <v>310</v>
      </c>
      <c r="C147" s="145">
        <v>3028904514</v>
      </c>
      <c r="D147" s="145">
        <v>3910036402.1700001</v>
      </c>
      <c r="E147" s="145">
        <v>153814836.36000001</v>
      </c>
      <c r="F147" s="145">
        <v>192488656.39000002</v>
      </c>
      <c r="G147" s="145">
        <v>247414990.13000003</v>
      </c>
      <c r="H147" s="145">
        <v>297518309</v>
      </c>
      <c r="I147" s="145">
        <v>481487652.17999995</v>
      </c>
      <c r="J147" s="145">
        <v>268257502.76999998</v>
      </c>
      <c r="K147" s="145">
        <v>229208001.90000001</v>
      </c>
      <c r="L147" s="145">
        <v>304549430.80000013</v>
      </c>
      <c r="M147" s="145">
        <v>376998260.25999999</v>
      </c>
      <c r="N147" s="145">
        <v>228953031.55000004</v>
      </c>
      <c r="O147" s="145">
        <v>387731329.27999997</v>
      </c>
      <c r="P147" s="145">
        <v>688600077.58000004</v>
      </c>
      <c r="Q147" s="144">
        <f t="shared" si="29"/>
        <v>3857022078.1999998</v>
      </c>
      <c r="R147" s="192"/>
      <c r="S147" s="197"/>
    </row>
    <row r="148" spans="2:21" x14ac:dyDescent="0.25">
      <c r="B148" s="158" t="s">
        <v>402</v>
      </c>
      <c r="C148" s="145">
        <v>107485070</v>
      </c>
      <c r="D148" s="145">
        <v>107485070</v>
      </c>
      <c r="E148" s="145">
        <v>5454346.7199999997</v>
      </c>
      <c r="F148" s="145">
        <v>6181039.5099999998</v>
      </c>
      <c r="G148" s="145">
        <v>7217530.8000000007</v>
      </c>
      <c r="H148" s="145">
        <v>5962550.2599999998</v>
      </c>
      <c r="I148" s="145">
        <v>6543640.9999999991</v>
      </c>
      <c r="J148" s="145">
        <v>5938855.9299999997</v>
      </c>
      <c r="K148" s="145">
        <v>6697991.2799999993</v>
      </c>
      <c r="L148" s="145">
        <v>6724801.2199999997</v>
      </c>
      <c r="M148" s="145">
        <v>7637568.3199999994</v>
      </c>
      <c r="N148" s="145">
        <v>6830306.0800000001</v>
      </c>
      <c r="O148" s="145">
        <v>10431306.18</v>
      </c>
      <c r="P148" s="145">
        <v>6317811.8399999999</v>
      </c>
      <c r="Q148" s="183">
        <f t="shared" si="29"/>
        <v>81937749.140000001</v>
      </c>
      <c r="R148" s="193"/>
      <c r="S148" s="197"/>
    </row>
    <row r="149" spans="2:21" s="40" customFormat="1" ht="15" customHeight="1" x14ac:dyDescent="0.25">
      <c r="B149" s="40" t="s">
        <v>83</v>
      </c>
      <c r="C149" s="143">
        <f t="shared" ref="C149:P149" si="34">C150</f>
        <v>2512106847</v>
      </c>
      <c r="D149" s="143">
        <f t="shared" si="34"/>
        <v>2477330022.77</v>
      </c>
      <c r="E149" s="143">
        <f t="shared" si="34"/>
        <v>137983052.59999999</v>
      </c>
      <c r="F149" s="143">
        <f t="shared" si="34"/>
        <v>164916376.95000002</v>
      </c>
      <c r="G149" s="143">
        <f t="shared" si="34"/>
        <v>144628239.22</v>
      </c>
      <c r="H149" s="143">
        <f t="shared" si="34"/>
        <v>198167483.21999997</v>
      </c>
      <c r="I149" s="143">
        <f t="shared" si="34"/>
        <v>155571638.03999999</v>
      </c>
      <c r="J149" s="143">
        <f t="shared" si="34"/>
        <v>149244489.69999999</v>
      </c>
      <c r="K149" s="143">
        <f t="shared" si="34"/>
        <v>193853043.78</v>
      </c>
      <c r="L149" s="143">
        <f t="shared" si="34"/>
        <v>225316545.86000001</v>
      </c>
      <c r="M149" s="143">
        <f t="shared" si="34"/>
        <v>209417388.24000001</v>
      </c>
      <c r="N149" s="143">
        <f t="shared" si="34"/>
        <v>242050029.67999998</v>
      </c>
      <c r="O149" s="143">
        <f t="shared" si="34"/>
        <v>227002603.65000001</v>
      </c>
      <c r="P149" s="143">
        <f t="shared" si="34"/>
        <v>294743903.35000002</v>
      </c>
      <c r="Q149" s="143">
        <f t="shared" si="29"/>
        <v>2342894794.29</v>
      </c>
      <c r="R149" s="193"/>
      <c r="S149" s="197"/>
      <c r="T149"/>
      <c r="U149"/>
    </row>
    <row r="150" spans="2:21" s="40" customFormat="1" ht="15" customHeight="1" x14ac:dyDescent="0.25">
      <c r="B150" s="159" t="s">
        <v>311</v>
      </c>
      <c r="C150" s="146">
        <f t="shared" ref="C150:P150" si="35">SUM(C151)</f>
        <v>2512106847</v>
      </c>
      <c r="D150" s="146">
        <f t="shared" si="35"/>
        <v>2477330022.77</v>
      </c>
      <c r="E150" s="146">
        <f t="shared" si="35"/>
        <v>137983052.59999999</v>
      </c>
      <c r="F150" s="146">
        <f t="shared" si="35"/>
        <v>164916376.95000002</v>
      </c>
      <c r="G150" s="146">
        <f t="shared" si="35"/>
        <v>144628239.22</v>
      </c>
      <c r="H150" s="146">
        <f t="shared" si="35"/>
        <v>198167483.21999997</v>
      </c>
      <c r="I150" s="146">
        <f t="shared" si="35"/>
        <v>155571638.03999999</v>
      </c>
      <c r="J150" s="146">
        <f t="shared" si="35"/>
        <v>149244489.69999999</v>
      </c>
      <c r="K150" s="146">
        <f t="shared" si="35"/>
        <v>193853043.78</v>
      </c>
      <c r="L150" s="146">
        <f t="shared" si="35"/>
        <v>225316545.86000001</v>
      </c>
      <c r="M150" s="146">
        <f t="shared" si="35"/>
        <v>209417388.24000001</v>
      </c>
      <c r="N150" s="146">
        <f t="shared" si="35"/>
        <v>242050029.67999998</v>
      </c>
      <c r="O150" s="146">
        <f t="shared" si="35"/>
        <v>227002603.65000001</v>
      </c>
      <c r="P150" s="146">
        <f t="shared" si="35"/>
        <v>294743903.35000002</v>
      </c>
      <c r="Q150" s="143">
        <f t="shared" si="29"/>
        <v>2342894794.29</v>
      </c>
      <c r="R150" s="192"/>
      <c r="S150" s="197"/>
      <c r="T150"/>
      <c r="U150"/>
    </row>
    <row r="151" spans="2:21" x14ac:dyDescent="0.25">
      <c r="B151" s="158" t="s">
        <v>312</v>
      </c>
      <c r="C151" s="145">
        <v>2512106847</v>
      </c>
      <c r="D151" s="145">
        <v>2477330022.77</v>
      </c>
      <c r="E151" s="145">
        <v>137983052.59999999</v>
      </c>
      <c r="F151" s="145">
        <v>164916376.95000002</v>
      </c>
      <c r="G151" s="145">
        <v>144628239.22</v>
      </c>
      <c r="H151" s="145">
        <v>198167483.21999997</v>
      </c>
      <c r="I151" s="145">
        <v>155571638.03999999</v>
      </c>
      <c r="J151" s="145">
        <v>149244489.69999999</v>
      </c>
      <c r="K151" s="145">
        <v>193853043.78</v>
      </c>
      <c r="L151" s="145">
        <v>225316545.86000001</v>
      </c>
      <c r="M151" s="145">
        <v>209417388.24000001</v>
      </c>
      <c r="N151" s="145">
        <v>242050029.67999998</v>
      </c>
      <c r="O151" s="145">
        <v>227002603.65000001</v>
      </c>
      <c r="P151" s="145">
        <v>294743903.35000002</v>
      </c>
      <c r="Q151" s="144">
        <f t="shared" si="29"/>
        <v>2342894794.29</v>
      </c>
      <c r="R151" s="193"/>
      <c r="S151" s="197"/>
    </row>
    <row r="152" spans="2:21" s="40" customFormat="1" ht="15" customHeight="1" x14ac:dyDescent="0.25">
      <c r="B152" s="40" t="s">
        <v>84</v>
      </c>
      <c r="C152" s="143">
        <f t="shared" ref="C152:P152" si="36">C153</f>
        <v>15106778711</v>
      </c>
      <c r="D152" s="143">
        <f t="shared" si="36"/>
        <v>23295249186.939999</v>
      </c>
      <c r="E152" s="143">
        <f t="shared" si="36"/>
        <v>973398065.77999973</v>
      </c>
      <c r="F152" s="143">
        <f t="shared" si="36"/>
        <v>1075547072.7300003</v>
      </c>
      <c r="G152" s="143">
        <f t="shared" si="36"/>
        <v>1949660168.1300004</v>
      </c>
      <c r="H152" s="143">
        <f t="shared" si="36"/>
        <v>1435624941.2599998</v>
      </c>
      <c r="I152" s="143">
        <f t="shared" si="36"/>
        <v>1395885966.8800004</v>
      </c>
      <c r="J152" s="143">
        <f t="shared" si="36"/>
        <v>1331012535.1100001</v>
      </c>
      <c r="K152" s="143">
        <f t="shared" si="36"/>
        <v>1317754528.23</v>
      </c>
      <c r="L152" s="143">
        <f t="shared" si="36"/>
        <v>973122683.83000004</v>
      </c>
      <c r="M152" s="143">
        <f t="shared" si="36"/>
        <v>1917049006.5800004</v>
      </c>
      <c r="N152" s="143">
        <f t="shared" si="36"/>
        <v>1378556979.74</v>
      </c>
      <c r="O152" s="143">
        <f t="shared" si="36"/>
        <v>2463790855.98</v>
      </c>
      <c r="P152" s="143">
        <f t="shared" si="36"/>
        <v>5553313561.1800003</v>
      </c>
      <c r="Q152" s="143">
        <f t="shared" si="29"/>
        <v>21764716365.43</v>
      </c>
      <c r="R152" s="193"/>
      <c r="S152" s="197"/>
      <c r="T152"/>
      <c r="U152"/>
    </row>
    <row r="153" spans="2:21" s="40" customFormat="1" ht="15" customHeight="1" x14ac:dyDescent="0.25">
      <c r="B153" s="159" t="s">
        <v>313</v>
      </c>
      <c r="C153" s="146">
        <f t="shared" ref="C153:P153" si="37">SUM(C154:C157)</f>
        <v>15106778711</v>
      </c>
      <c r="D153" s="146">
        <f t="shared" si="37"/>
        <v>23295249186.939999</v>
      </c>
      <c r="E153" s="146">
        <f t="shared" si="37"/>
        <v>973398065.77999973</v>
      </c>
      <c r="F153" s="146">
        <f t="shared" si="37"/>
        <v>1075547072.7300003</v>
      </c>
      <c r="G153" s="146">
        <f t="shared" si="37"/>
        <v>1949660168.1300004</v>
      </c>
      <c r="H153" s="146">
        <f t="shared" si="37"/>
        <v>1435624941.2599998</v>
      </c>
      <c r="I153" s="146">
        <f t="shared" si="37"/>
        <v>1395885966.8800004</v>
      </c>
      <c r="J153" s="146">
        <f t="shared" si="37"/>
        <v>1331012535.1100001</v>
      </c>
      <c r="K153" s="146">
        <f t="shared" si="37"/>
        <v>1317754528.23</v>
      </c>
      <c r="L153" s="146">
        <f t="shared" si="37"/>
        <v>973122683.83000004</v>
      </c>
      <c r="M153" s="146">
        <f t="shared" si="37"/>
        <v>1917049006.5800004</v>
      </c>
      <c r="N153" s="146">
        <f t="shared" si="37"/>
        <v>1378556979.74</v>
      </c>
      <c r="O153" s="146">
        <f t="shared" si="37"/>
        <v>2463790855.98</v>
      </c>
      <c r="P153" s="146">
        <f t="shared" si="37"/>
        <v>5553313561.1800003</v>
      </c>
      <c r="Q153" s="143">
        <f t="shared" si="29"/>
        <v>21764716365.43</v>
      </c>
      <c r="R153" s="192"/>
      <c r="S153" s="197"/>
      <c r="T153"/>
      <c r="U153"/>
    </row>
    <row r="154" spans="2:21" x14ac:dyDescent="0.25">
      <c r="B154" s="158" t="s">
        <v>314</v>
      </c>
      <c r="C154" s="145">
        <v>14278527043</v>
      </c>
      <c r="D154" s="145">
        <v>22485762730.23</v>
      </c>
      <c r="E154" s="145">
        <v>929911973.94999981</v>
      </c>
      <c r="F154" s="145">
        <v>1029671663.0600002</v>
      </c>
      <c r="G154" s="145">
        <v>1896611714.6800003</v>
      </c>
      <c r="H154" s="145">
        <v>1386850528.3199999</v>
      </c>
      <c r="I154" s="145">
        <v>1345248832.1000001</v>
      </c>
      <c r="J154" s="145">
        <v>1280910187.8099999</v>
      </c>
      <c r="K154" s="145">
        <v>1260738760.9200003</v>
      </c>
      <c r="L154" s="145">
        <v>915337175.99000001</v>
      </c>
      <c r="M154" s="145">
        <v>1865483429.7400002</v>
      </c>
      <c r="N154" s="145">
        <v>1284672311.02</v>
      </c>
      <c r="O154" s="145">
        <v>2413703498.1300001</v>
      </c>
      <c r="P154" s="145">
        <v>5371965232.4400005</v>
      </c>
      <c r="Q154" s="144">
        <f t="shared" si="29"/>
        <v>20981105308.160004</v>
      </c>
      <c r="R154" s="192"/>
      <c r="S154" s="197"/>
    </row>
    <row r="155" spans="2:21" x14ac:dyDescent="0.25">
      <c r="B155" s="158" t="s">
        <v>315</v>
      </c>
      <c r="C155" s="145">
        <v>656607258</v>
      </c>
      <c r="D155" s="145">
        <v>644018782.73000002</v>
      </c>
      <c r="E155" s="145">
        <v>35312230.809999987</v>
      </c>
      <c r="F155" s="145">
        <v>36112418.950000003</v>
      </c>
      <c r="G155" s="145">
        <v>42570920.479999997</v>
      </c>
      <c r="H155" s="145">
        <v>39333847.100000009</v>
      </c>
      <c r="I155" s="145">
        <v>36883161.420000002</v>
      </c>
      <c r="J155" s="145">
        <v>39334644.009999998</v>
      </c>
      <c r="K155" s="145">
        <v>45715841.629999995</v>
      </c>
      <c r="L155" s="145">
        <v>47047085.340000004</v>
      </c>
      <c r="M155" s="145">
        <v>39702685.149999999</v>
      </c>
      <c r="N155" s="145">
        <v>81258773.590000004</v>
      </c>
      <c r="O155" s="145">
        <v>37034456.339999996</v>
      </c>
      <c r="P155" s="145">
        <v>140538003.91000003</v>
      </c>
      <c r="Q155" s="144">
        <f t="shared" si="29"/>
        <v>620844068.73000002</v>
      </c>
      <c r="R155" s="192"/>
      <c r="S155" s="197"/>
    </row>
    <row r="156" spans="2:21" x14ac:dyDescent="0.25">
      <c r="B156" s="158" t="s">
        <v>316</v>
      </c>
      <c r="C156" s="145">
        <v>28022531</v>
      </c>
      <c r="D156" s="145">
        <v>21928345.699999999</v>
      </c>
      <c r="E156" s="145">
        <v>863162.30999999994</v>
      </c>
      <c r="F156" s="145">
        <v>835810.05999999994</v>
      </c>
      <c r="G156" s="145">
        <v>1354408.71</v>
      </c>
      <c r="H156" s="145">
        <v>929901.07000000007</v>
      </c>
      <c r="I156" s="145">
        <v>1964774.73</v>
      </c>
      <c r="J156" s="145">
        <v>1347634.6300000001</v>
      </c>
      <c r="K156" s="145">
        <v>1022131.0599999999</v>
      </c>
      <c r="L156" s="145">
        <v>1801491.35</v>
      </c>
      <c r="M156" s="145">
        <v>1085870.9200000002</v>
      </c>
      <c r="N156" s="145">
        <v>1948127.92</v>
      </c>
      <c r="O156" s="145">
        <v>2598213.79</v>
      </c>
      <c r="P156" s="145">
        <v>4532034.9300000006</v>
      </c>
      <c r="Q156" s="144">
        <f t="shared" si="29"/>
        <v>20283561.48</v>
      </c>
      <c r="R156" s="192"/>
      <c r="S156" s="197"/>
    </row>
    <row r="157" spans="2:21" x14ac:dyDescent="0.25">
      <c r="B157" s="158" t="s">
        <v>403</v>
      </c>
      <c r="C157" s="145">
        <v>143621879</v>
      </c>
      <c r="D157" s="145">
        <v>143539328.28</v>
      </c>
      <c r="E157" s="145">
        <v>7310698.709999999</v>
      </c>
      <c r="F157" s="145">
        <v>8927180.6600000001</v>
      </c>
      <c r="G157" s="145">
        <v>9123124.2599999998</v>
      </c>
      <c r="H157" s="145">
        <v>8510664.7699999977</v>
      </c>
      <c r="I157" s="145">
        <v>11789198.629999999</v>
      </c>
      <c r="J157" s="145">
        <v>9420068.6599999983</v>
      </c>
      <c r="K157" s="145">
        <v>10277794.619999997</v>
      </c>
      <c r="L157" s="145">
        <v>8936931.1500000004</v>
      </c>
      <c r="M157" s="145">
        <v>10777020.769999998</v>
      </c>
      <c r="N157" s="145">
        <v>10677767.209999999</v>
      </c>
      <c r="O157" s="145">
        <v>10454687.720000001</v>
      </c>
      <c r="P157" s="145">
        <v>36278289.900000013</v>
      </c>
      <c r="Q157" s="144">
        <f t="shared" si="29"/>
        <v>142483427.06</v>
      </c>
      <c r="R157" s="193"/>
      <c r="S157" s="197"/>
    </row>
    <row r="158" spans="2:21" s="40" customFormat="1" ht="15" customHeight="1" x14ac:dyDescent="0.25">
      <c r="B158" s="40" t="s">
        <v>317</v>
      </c>
      <c r="C158" s="143">
        <f t="shared" ref="C158:P158" si="38">C159</f>
        <v>49629942224</v>
      </c>
      <c r="D158" s="143">
        <f t="shared" si="38"/>
        <v>71774490688.419998</v>
      </c>
      <c r="E158" s="143">
        <f t="shared" si="38"/>
        <v>2401925344.6899996</v>
      </c>
      <c r="F158" s="143">
        <f t="shared" si="38"/>
        <v>2634088888.6399999</v>
      </c>
      <c r="G158" s="143">
        <f t="shared" si="38"/>
        <v>6596935590.1999998</v>
      </c>
      <c r="H158" s="143">
        <f t="shared" si="38"/>
        <v>4761838003.0300007</v>
      </c>
      <c r="I158" s="143">
        <f t="shared" si="38"/>
        <v>5039009364.6300011</v>
      </c>
      <c r="J158" s="143">
        <f t="shared" si="38"/>
        <v>4237756001.6499996</v>
      </c>
      <c r="K158" s="143">
        <f t="shared" si="38"/>
        <v>4807421444.4800014</v>
      </c>
      <c r="L158" s="143">
        <f t="shared" si="38"/>
        <v>3001380399.5099993</v>
      </c>
      <c r="M158" s="143">
        <f t="shared" si="38"/>
        <v>5152568698.8599987</v>
      </c>
      <c r="N158" s="143">
        <f t="shared" si="38"/>
        <v>8348478855.75</v>
      </c>
      <c r="O158" s="143">
        <f t="shared" si="38"/>
        <v>5096457112.170001</v>
      </c>
      <c r="P158" s="143">
        <f t="shared" si="38"/>
        <v>14734122647.199999</v>
      </c>
      <c r="Q158" s="143">
        <f t="shared" si="29"/>
        <v>66811982350.809998</v>
      </c>
      <c r="R158" s="193"/>
      <c r="S158" s="197"/>
      <c r="T158"/>
      <c r="U158"/>
    </row>
    <row r="159" spans="2:21" s="40" customFormat="1" ht="15" customHeight="1" x14ac:dyDescent="0.25">
      <c r="B159" s="159" t="s">
        <v>318</v>
      </c>
      <c r="C159" s="146">
        <f t="shared" ref="C159:P159" si="39">SUM(C160:C166)</f>
        <v>49629942224</v>
      </c>
      <c r="D159" s="146">
        <f t="shared" si="39"/>
        <v>71774490688.419998</v>
      </c>
      <c r="E159" s="146">
        <f t="shared" si="39"/>
        <v>2401925344.6899996</v>
      </c>
      <c r="F159" s="146">
        <f t="shared" si="39"/>
        <v>2634088888.6399999</v>
      </c>
      <c r="G159" s="146">
        <f t="shared" si="39"/>
        <v>6596935590.1999998</v>
      </c>
      <c r="H159" s="146">
        <f t="shared" si="39"/>
        <v>4761838003.0300007</v>
      </c>
      <c r="I159" s="146">
        <f t="shared" si="39"/>
        <v>5039009364.6300011</v>
      </c>
      <c r="J159" s="146">
        <f t="shared" si="39"/>
        <v>4237756001.6499996</v>
      </c>
      <c r="K159" s="146">
        <f t="shared" si="39"/>
        <v>4807421444.4800014</v>
      </c>
      <c r="L159" s="146">
        <f t="shared" si="39"/>
        <v>3001380399.5099993</v>
      </c>
      <c r="M159" s="146">
        <f t="shared" si="39"/>
        <v>5152568698.8599987</v>
      </c>
      <c r="N159" s="146">
        <f t="shared" si="39"/>
        <v>8348478855.75</v>
      </c>
      <c r="O159" s="146">
        <f t="shared" si="39"/>
        <v>5096457112.170001</v>
      </c>
      <c r="P159" s="146">
        <f t="shared" si="39"/>
        <v>14734122647.199999</v>
      </c>
      <c r="Q159" s="143">
        <f t="shared" si="29"/>
        <v>66811982350.809998</v>
      </c>
      <c r="R159" s="192"/>
      <c r="S159" s="197"/>
      <c r="T159"/>
      <c r="U159"/>
    </row>
    <row r="160" spans="2:21" x14ac:dyDescent="0.25">
      <c r="B160" s="158" t="s">
        <v>319</v>
      </c>
      <c r="C160" s="145">
        <v>30578964242</v>
      </c>
      <c r="D160" s="145">
        <v>49414133481.110001</v>
      </c>
      <c r="E160" s="145">
        <v>2132682399.4399996</v>
      </c>
      <c r="F160" s="145">
        <v>1761918541.2900004</v>
      </c>
      <c r="G160" s="145">
        <v>3446496407.9099998</v>
      </c>
      <c r="H160" s="145">
        <v>3297341714.3500004</v>
      </c>
      <c r="I160" s="145">
        <v>3389491836.3599997</v>
      </c>
      <c r="J160" s="145">
        <v>3036508678.5799994</v>
      </c>
      <c r="K160" s="145">
        <v>3051914546.4900002</v>
      </c>
      <c r="L160" s="145">
        <v>1409763907.9399998</v>
      </c>
      <c r="M160" s="145">
        <v>4122111264.9899998</v>
      </c>
      <c r="N160" s="145">
        <v>5138349041.2300005</v>
      </c>
      <c r="O160" s="145">
        <v>3561279712.52</v>
      </c>
      <c r="P160" s="145">
        <v>10760092995.530001</v>
      </c>
      <c r="Q160" s="144">
        <f t="shared" si="29"/>
        <v>45107951046.629997</v>
      </c>
      <c r="R160" s="192"/>
      <c r="S160" s="197"/>
    </row>
    <row r="161" spans="2:21" x14ac:dyDescent="0.25">
      <c r="B161" s="158" t="s">
        <v>320</v>
      </c>
      <c r="C161" s="145">
        <v>381535786</v>
      </c>
      <c r="D161" s="145">
        <v>402748998</v>
      </c>
      <c r="E161" s="145">
        <v>17780000.489999998</v>
      </c>
      <c r="F161" s="145">
        <v>20308734.23</v>
      </c>
      <c r="G161" s="145">
        <v>28207015.859999999</v>
      </c>
      <c r="H161" s="145">
        <v>24984925.199999999</v>
      </c>
      <c r="I161" s="145">
        <v>20756236.170000002</v>
      </c>
      <c r="J161" s="145">
        <v>42594786.320000008</v>
      </c>
      <c r="K161" s="145">
        <v>27529792.300000008</v>
      </c>
      <c r="L161" s="145">
        <v>25133423.329999998</v>
      </c>
      <c r="M161" s="145">
        <v>35020681.120000005</v>
      </c>
      <c r="N161" s="145">
        <v>28473165.890000001</v>
      </c>
      <c r="O161" s="145">
        <v>60067622.209999993</v>
      </c>
      <c r="P161" s="145">
        <v>67798454.640000001</v>
      </c>
      <c r="Q161" s="144">
        <f t="shared" si="29"/>
        <v>398654837.75999999</v>
      </c>
      <c r="R161" s="192"/>
      <c r="S161" s="197"/>
    </row>
    <row r="162" spans="2:21" x14ac:dyDescent="0.25">
      <c r="B162" s="158" t="s">
        <v>321</v>
      </c>
      <c r="C162" s="145">
        <v>15809352501</v>
      </c>
      <c r="D162" s="145">
        <v>18331320511.310001</v>
      </c>
      <c r="E162" s="145">
        <v>135803134.48999998</v>
      </c>
      <c r="F162" s="145">
        <v>664017949.31999993</v>
      </c>
      <c r="G162" s="145">
        <v>2939414735.8399997</v>
      </c>
      <c r="H162" s="145">
        <v>1217743328.4500003</v>
      </c>
      <c r="I162" s="145">
        <v>1470575965.5599999</v>
      </c>
      <c r="J162" s="145">
        <v>977640633.03999984</v>
      </c>
      <c r="K162" s="145">
        <v>1447272145.8299999</v>
      </c>
      <c r="L162" s="145">
        <v>1387612012.8499997</v>
      </c>
      <c r="M162" s="145">
        <v>755985273.78000009</v>
      </c>
      <c r="N162" s="145">
        <v>2833334726.0999994</v>
      </c>
      <c r="O162" s="145">
        <v>1177417451.8</v>
      </c>
      <c r="P162" s="145">
        <v>2974139082.5799999</v>
      </c>
      <c r="Q162" s="144">
        <f t="shared" si="29"/>
        <v>17980956439.639999</v>
      </c>
      <c r="R162" s="192"/>
      <c r="S162" s="197"/>
    </row>
    <row r="163" spans="2:21" x14ac:dyDescent="0.25">
      <c r="B163" s="158" t="s">
        <v>322</v>
      </c>
      <c r="C163" s="145">
        <v>2402383038</v>
      </c>
      <c r="D163" s="145">
        <v>3155618822</v>
      </c>
      <c r="E163" s="145">
        <v>89932080.11999999</v>
      </c>
      <c r="F163" s="145">
        <v>161660810.37</v>
      </c>
      <c r="G163" s="145">
        <v>146162468.91999999</v>
      </c>
      <c r="H163" s="145">
        <v>187827429.41</v>
      </c>
      <c r="I163" s="145">
        <v>128882074.85000002</v>
      </c>
      <c r="J163" s="145">
        <v>150001894.25000003</v>
      </c>
      <c r="K163" s="145">
        <v>250109731.37000003</v>
      </c>
      <c r="L163" s="145">
        <v>144172670.06999999</v>
      </c>
      <c r="M163" s="145">
        <v>203445524.46000004</v>
      </c>
      <c r="N163" s="145">
        <v>306085367.16999996</v>
      </c>
      <c r="O163" s="145">
        <v>240690075.81</v>
      </c>
      <c r="P163" s="145">
        <v>867164673.98999977</v>
      </c>
      <c r="Q163" s="144">
        <f t="shared" si="29"/>
        <v>2876134800.7899995</v>
      </c>
      <c r="R163" s="192"/>
      <c r="S163" s="197"/>
    </row>
    <row r="164" spans="2:21" x14ac:dyDescent="0.25">
      <c r="B164" s="158" t="s">
        <v>323</v>
      </c>
      <c r="C164" s="145">
        <v>165796445</v>
      </c>
      <c r="D164" s="145">
        <v>173220683</v>
      </c>
      <c r="E164" s="145">
        <v>9525175.3200000003</v>
      </c>
      <c r="F164" s="145">
        <v>10277949.190000001</v>
      </c>
      <c r="G164" s="145">
        <v>14314607.310000002</v>
      </c>
      <c r="H164" s="145">
        <v>16806241.350000001</v>
      </c>
      <c r="I164" s="145">
        <v>10851468.569999998</v>
      </c>
      <c r="J164" s="145">
        <v>12348236.129999999</v>
      </c>
      <c r="K164" s="145">
        <v>11366621.289999997</v>
      </c>
      <c r="L164" s="145">
        <v>11772117.890000001</v>
      </c>
      <c r="M164" s="145">
        <v>10768280.069999998</v>
      </c>
      <c r="N164" s="145">
        <v>22398271.300000004</v>
      </c>
      <c r="O164" s="145">
        <v>21584877.02</v>
      </c>
      <c r="P164" s="145">
        <v>18527164.420000002</v>
      </c>
      <c r="Q164" s="144">
        <f t="shared" si="29"/>
        <v>170541009.86000001</v>
      </c>
      <c r="R164" s="192"/>
      <c r="S164" s="197"/>
    </row>
    <row r="165" spans="2:21" x14ac:dyDescent="0.25">
      <c r="B165" s="158" t="s">
        <v>324</v>
      </c>
      <c r="C165" s="145">
        <v>215826208</v>
      </c>
      <c r="D165" s="145">
        <v>225153005</v>
      </c>
      <c r="E165" s="145">
        <v>11900367.279999997</v>
      </c>
      <c r="F165" s="145">
        <v>11657708.58</v>
      </c>
      <c r="G165" s="145">
        <v>18122434.209999997</v>
      </c>
      <c r="H165" s="145">
        <v>12276833.890000002</v>
      </c>
      <c r="I165" s="145">
        <v>13566913.850000003</v>
      </c>
      <c r="J165" s="145">
        <v>14464628.140000001</v>
      </c>
      <c r="K165" s="145">
        <v>14328089.929999996</v>
      </c>
      <c r="L165" s="145">
        <v>16427136.940000001</v>
      </c>
      <c r="M165" s="145">
        <v>15676352.149999999</v>
      </c>
      <c r="N165" s="145">
        <v>15229738.619999999</v>
      </c>
      <c r="O165" s="145">
        <v>30049963.309999999</v>
      </c>
      <c r="P165" s="145">
        <v>35206354.659999996</v>
      </c>
      <c r="Q165" s="144">
        <f t="shared" si="29"/>
        <v>208906521.56</v>
      </c>
      <c r="R165" s="192"/>
      <c r="S165" s="197"/>
    </row>
    <row r="166" spans="2:21" x14ac:dyDescent="0.25">
      <c r="B166" s="158" t="s">
        <v>325</v>
      </c>
      <c r="C166" s="145">
        <v>76084004</v>
      </c>
      <c r="D166" s="145">
        <v>72295188</v>
      </c>
      <c r="E166" s="145">
        <v>4302187.5500000007</v>
      </c>
      <c r="F166" s="145">
        <v>4247195.66</v>
      </c>
      <c r="G166" s="145">
        <v>4217920.1500000004</v>
      </c>
      <c r="H166" s="145">
        <v>4857530.38</v>
      </c>
      <c r="I166" s="145">
        <v>4884869.2699999996</v>
      </c>
      <c r="J166" s="145">
        <v>4197145.1899999995</v>
      </c>
      <c r="K166" s="145">
        <v>4900517.2699999996</v>
      </c>
      <c r="L166" s="145">
        <v>6499130.4900000002</v>
      </c>
      <c r="M166" s="145">
        <v>9561322.290000001</v>
      </c>
      <c r="N166" s="145">
        <v>4608545.4399999995</v>
      </c>
      <c r="O166" s="145">
        <v>5367409.5000000009</v>
      </c>
      <c r="P166" s="145">
        <v>11193921.379999999</v>
      </c>
      <c r="Q166" s="144">
        <f t="shared" si="29"/>
        <v>68837694.569999993</v>
      </c>
      <c r="R166" s="193"/>
      <c r="S166" s="197"/>
    </row>
    <row r="167" spans="2:21" s="40" customFormat="1" ht="15" customHeight="1" x14ac:dyDescent="0.25">
      <c r="B167" s="40" t="s">
        <v>326</v>
      </c>
      <c r="C167" s="143">
        <f t="shared" ref="C167:P167" si="40">C168</f>
        <v>27416574286</v>
      </c>
      <c r="D167" s="143">
        <f t="shared" si="40"/>
        <v>22095588247.769993</v>
      </c>
      <c r="E167" s="143">
        <f t="shared" si="40"/>
        <v>1133401908.9099996</v>
      </c>
      <c r="F167" s="143">
        <f t="shared" si="40"/>
        <v>2020406559.3900001</v>
      </c>
      <c r="G167" s="143">
        <f t="shared" si="40"/>
        <v>2145798797.0599997</v>
      </c>
      <c r="H167" s="143">
        <f t="shared" si="40"/>
        <v>1044905372.7099997</v>
      </c>
      <c r="I167" s="143">
        <f t="shared" si="40"/>
        <v>885168333.98999989</v>
      </c>
      <c r="J167" s="143">
        <f t="shared" si="40"/>
        <v>995561825.35000002</v>
      </c>
      <c r="K167" s="143">
        <f t="shared" si="40"/>
        <v>782495718.50999975</v>
      </c>
      <c r="L167" s="143">
        <f t="shared" si="40"/>
        <v>2089372703.2299998</v>
      </c>
      <c r="M167" s="143">
        <f t="shared" si="40"/>
        <v>3285883724.9800005</v>
      </c>
      <c r="N167" s="143">
        <f t="shared" si="40"/>
        <v>2971957170.2799997</v>
      </c>
      <c r="O167" s="143">
        <f t="shared" si="40"/>
        <v>2160591241.7599998</v>
      </c>
      <c r="P167" s="143">
        <f t="shared" si="40"/>
        <v>1627922863.5799999</v>
      </c>
      <c r="Q167" s="143">
        <f t="shared" si="29"/>
        <v>21143466219.75</v>
      </c>
      <c r="R167" s="193"/>
      <c r="S167" s="197"/>
      <c r="T167"/>
      <c r="U167"/>
    </row>
    <row r="168" spans="2:21" s="40" customFormat="1" ht="15" customHeight="1" x14ac:dyDescent="0.25">
      <c r="B168" s="159" t="s">
        <v>327</v>
      </c>
      <c r="C168" s="146">
        <f t="shared" ref="C168:P168" si="41">SUM(C169:C173)</f>
        <v>27416574286</v>
      </c>
      <c r="D168" s="146">
        <f t="shared" si="41"/>
        <v>22095588247.769993</v>
      </c>
      <c r="E168" s="146">
        <f t="shared" si="41"/>
        <v>1133401908.9099996</v>
      </c>
      <c r="F168" s="146">
        <f t="shared" si="41"/>
        <v>2020406559.3900001</v>
      </c>
      <c r="G168" s="146">
        <f t="shared" si="41"/>
        <v>2145798797.0599997</v>
      </c>
      <c r="H168" s="146">
        <f t="shared" si="41"/>
        <v>1044905372.7099997</v>
      </c>
      <c r="I168" s="146">
        <f t="shared" si="41"/>
        <v>885168333.98999989</v>
      </c>
      <c r="J168" s="146">
        <f t="shared" si="41"/>
        <v>995561825.35000002</v>
      </c>
      <c r="K168" s="146">
        <f t="shared" si="41"/>
        <v>782495718.50999975</v>
      </c>
      <c r="L168" s="146">
        <f t="shared" si="41"/>
        <v>2089372703.2299998</v>
      </c>
      <c r="M168" s="146">
        <f t="shared" si="41"/>
        <v>3285883724.9800005</v>
      </c>
      <c r="N168" s="146">
        <f t="shared" si="41"/>
        <v>2971957170.2799997</v>
      </c>
      <c r="O168" s="146">
        <f t="shared" si="41"/>
        <v>2160591241.7599998</v>
      </c>
      <c r="P168" s="146">
        <f t="shared" si="41"/>
        <v>1627922863.5799999</v>
      </c>
      <c r="Q168" s="143">
        <f t="shared" si="29"/>
        <v>21143466219.75</v>
      </c>
      <c r="R168" s="192"/>
      <c r="S168" s="197"/>
      <c r="T168"/>
      <c r="U168"/>
    </row>
    <row r="169" spans="2:21" x14ac:dyDescent="0.25">
      <c r="B169" s="158" t="s">
        <v>328</v>
      </c>
      <c r="C169" s="145">
        <v>26878659139</v>
      </c>
      <c r="D169" s="145">
        <v>21395311846.109997</v>
      </c>
      <c r="E169" s="145">
        <v>1099035677.5399997</v>
      </c>
      <c r="F169" s="145">
        <v>1979519926.8</v>
      </c>
      <c r="G169" s="145">
        <v>2106370965.0599999</v>
      </c>
      <c r="H169" s="145">
        <v>1008381163.2699997</v>
      </c>
      <c r="I169" s="145">
        <v>846449307.05999994</v>
      </c>
      <c r="J169" s="145">
        <v>947793099.3900001</v>
      </c>
      <c r="K169" s="145">
        <v>744764344.84999979</v>
      </c>
      <c r="L169" s="145">
        <v>2056908270.3799996</v>
      </c>
      <c r="M169" s="145">
        <v>3112563745.0599999</v>
      </c>
      <c r="N169" s="145">
        <v>2923427962.3599997</v>
      </c>
      <c r="O169" s="145">
        <v>2089016396.7099998</v>
      </c>
      <c r="P169" s="145">
        <v>1539426636.0999999</v>
      </c>
      <c r="Q169" s="144">
        <f t="shared" si="29"/>
        <v>20453657494.579994</v>
      </c>
      <c r="R169" s="192"/>
      <c r="S169" s="197"/>
    </row>
    <row r="170" spans="2:21" x14ac:dyDescent="0.25">
      <c r="B170" s="158" t="s">
        <v>329</v>
      </c>
      <c r="C170" s="145">
        <v>239151602</v>
      </c>
      <c r="D170" s="145">
        <v>267160933.28</v>
      </c>
      <c r="E170" s="145">
        <v>14242901</v>
      </c>
      <c r="F170" s="145">
        <v>22622447.649999999</v>
      </c>
      <c r="G170" s="145">
        <v>19877664.860000003</v>
      </c>
      <c r="H170" s="145">
        <v>13544280.700000003</v>
      </c>
      <c r="I170" s="145">
        <v>18782369.109999999</v>
      </c>
      <c r="J170" s="145">
        <v>27408423.629999999</v>
      </c>
      <c r="K170" s="145">
        <v>12319891.460000001</v>
      </c>
      <c r="L170" s="145">
        <v>12637337.59</v>
      </c>
      <c r="M170" s="145">
        <v>17724692.509999998</v>
      </c>
      <c r="N170" s="145">
        <v>25649486.550000001</v>
      </c>
      <c r="O170" s="145">
        <v>30596092.579999991</v>
      </c>
      <c r="P170" s="145">
        <v>50422181.700000003</v>
      </c>
      <c r="Q170" s="144">
        <f t="shared" si="29"/>
        <v>265827769.33999997</v>
      </c>
      <c r="R170" s="192"/>
      <c r="S170" s="197"/>
    </row>
    <row r="171" spans="2:21" x14ac:dyDescent="0.25">
      <c r="B171" s="158" t="s">
        <v>330</v>
      </c>
      <c r="C171" s="145">
        <v>158763545</v>
      </c>
      <c r="D171" s="145">
        <v>294047441.60000002</v>
      </c>
      <c r="E171" s="145">
        <v>12410854.359999999</v>
      </c>
      <c r="F171" s="145">
        <v>9422309.6900000013</v>
      </c>
      <c r="G171" s="145">
        <v>7979745.4400000004</v>
      </c>
      <c r="H171" s="145">
        <v>13664342.66</v>
      </c>
      <c r="I171" s="145">
        <v>9342137.5599999968</v>
      </c>
      <c r="J171" s="145">
        <v>9188676.8599999994</v>
      </c>
      <c r="K171" s="145">
        <v>14538177.609999999</v>
      </c>
      <c r="L171" s="145">
        <v>11113412.16</v>
      </c>
      <c r="M171" s="145">
        <v>144990150.66999999</v>
      </c>
      <c r="N171" s="145">
        <v>11795072.219999999</v>
      </c>
      <c r="O171" s="145">
        <v>22249402.399999999</v>
      </c>
      <c r="P171" s="145">
        <v>20763476.640000001</v>
      </c>
      <c r="Q171" s="144">
        <f t="shared" si="29"/>
        <v>287457758.26999998</v>
      </c>
      <c r="R171" s="192"/>
      <c r="S171" s="197"/>
    </row>
    <row r="172" spans="2:21" x14ac:dyDescent="0.25">
      <c r="B172" s="158" t="s">
        <v>331</v>
      </c>
      <c r="C172" s="145">
        <v>60000000</v>
      </c>
      <c r="D172" s="145">
        <v>59068026.780000001</v>
      </c>
      <c r="E172" s="145">
        <v>2808554.04</v>
      </c>
      <c r="F172" s="145">
        <v>3760180.47</v>
      </c>
      <c r="G172" s="145">
        <v>6119342.5899999999</v>
      </c>
      <c r="H172" s="145">
        <v>3661234.3</v>
      </c>
      <c r="I172" s="145">
        <v>3675365.6100000003</v>
      </c>
      <c r="J172" s="145">
        <v>3946390.1799999997</v>
      </c>
      <c r="K172" s="145">
        <v>4711788.41</v>
      </c>
      <c r="L172" s="145">
        <v>3621351.93</v>
      </c>
      <c r="M172" s="145">
        <v>3975241.9800000004</v>
      </c>
      <c r="N172" s="145">
        <v>4692180.669999999</v>
      </c>
      <c r="O172" s="145">
        <v>6000681.3799999999</v>
      </c>
      <c r="P172" s="145">
        <v>9778360.2699999996</v>
      </c>
      <c r="Q172" s="144">
        <f t="shared" si="29"/>
        <v>56750671.829999998</v>
      </c>
      <c r="R172" s="192"/>
      <c r="S172" s="197"/>
    </row>
    <row r="173" spans="2:21" x14ac:dyDescent="0.25">
      <c r="B173" s="158" t="s">
        <v>332</v>
      </c>
      <c r="C173" s="145">
        <v>80000000</v>
      </c>
      <c r="D173" s="145">
        <v>80000000</v>
      </c>
      <c r="E173" s="145">
        <v>4903921.97</v>
      </c>
      <c r="F173" s="145">
        <v>5081694.7799999993</v>
      </c>
      <c r="G173" s="145">
        <v>5451079.1099999994</v>
      </c>
      <c r="H173" s="145">
        <v>5654351.7800000003</v>
      </c>
      <c r="I173" s="145">
        <v>6919154.6500000004</v>
      </c>
      <c r="J173" s="145">
        <v>7225235.290000001</v>
      </c>
      <c r="K173" s="145">
        <v>6161516.1799999988</v>
      </c>
      <c r="L173" s="145">
        <v>5092331.17</v>
      </c>
      <c r="M173" s="145">
        <v>6629894.7599999998</v>
      </c>
      <c r="N173" s="145">
        <v>6392468.4799999995</v>
      </c>
      <c r="O173" s="145">
        <v>12728668.690000001</v>
      </c>
      <c r="P173" s="145">
        <v>7532208.8700000001</v>
      </c>
      <c r="Q173" s="144">
        <f t="shared" si="29"/>
        <v>79772525.730000004</v>
      </c>
      <c r="R173" s="193"/>
      <c r="S173" s="197"/>
    </row>
    <row r="174" spans="2:21" s="40" customFormat="1" ht="15" customHeight="1" x14ac:dyDescent="0.25">
      <c r="B174" s="40" t="s">
        <v>87</v>
      </c>
      <c r="C174" s="143">
        <f t="shared" ref="C174:P174" si="42">C175</f>
        <v>10706014966</v>
      </c>
      <c r="D174" s="143">
        <f t="shared" si="42"/>
        <v>7442808363.9499998</v>
      </c>
      <c r="E174" s="143">
        <f t="shared" si="42"/>
        <v>140751450.77999997</v>
      </c>
      <c r="F174" s="143">
        <f t="shared" si="42"/>
        <v>336827362.13999999</v>
      </c>
      <c r="G174" s="143">
        <f t="shared" si="42"/>
        <v>338305527.62</v>
      </c>
      <c r="H174" s="143">
        <f t="shared" si="42"/>
        <v>301458548.10000002</v>
      </c>
      <c r="I174" s="143">
        <f t="shared" si="42"/>
        <v>307842315.36000001</v>
      </c>
      <c r="J174" s="143">
        <f t="shared" si="42"/>
        <v>310285926.85000002</v>
      </c>
      <c r="K174" s="143">
        <f t="shared" si="42"/>
        <v>336481528.93000001</v>
      </c>
      <c r="L174" s="143">
        <f t="shared" si="42"/>
        <v>452280626.44000006</v>
      </c>
      <c r="M174" s="143">
        <f t="shared" si="42"/>
        <v>506392159.52999997</v>
      </c>
      <c r="N174" s="143">
        <f t="shared" si="42"/>
        <v>666656800.92000008</v>
      </c>
      <c r="O174" s="143">
        <f t="shared" si="42"/>
        <v>550729139.9000001</v>
      </c>
      <c r="P174" s="143">
        <f t="shared" si="42"/>
        <v>1873133670.0099998</v>
      </c>
      <c r="Q174" s="143">
        <f t="shared" si="29"/>
        <v>6121145056.5799999</v>
      </c>
      <c r="R174" s="193"/>
      <c r="S174" s="197"/>
      <c r="T174"/>
      <c r="U174"/>
    </row>
    <row r="175" spans="2:21" s="40" customFormat="1" ht="15" customHeight="1" x14ac:dyDescent="0.25">
      <c r="B175" s="159" t="s">
        <v>333</v>
      </c>
      <c r="C175" s="146">
        <f t="shared" ref="C175:P175" si="43">SUM(C176:C177)</f>
        <v>10706014966</v>
      </c>
      <c r="D175" s="146">
        <f t="shared" si="43"/>
        <v>7442808363.9499998</v>
      </c>
      <c r="E175" s="146">
        <f t="shared" si="43"/>
        <v>140751450.77999997</v>
      </c>
      <c r="F175" s="146">
        <f t="shared" si="43"/>
        <v>336827362.13999999</v>
      </c>
      <c r="G175" s="146">
        <f t="shared" si="43"/>
        <v>338305527.62</v>
      </c>
      <c r="H175" s="146">
        <f t="shared" si="43"/>
        <v>301458548.10000002</v>
      </c>
      <c r="I175" s="146">
        <f t="shared" si="43"/>
        <v>307842315.36000001</v>
      </c>
      <c r="J175" s="146">
        <f t="shared" si="43"/>
        <v>310285926.85000002</v>
      </c>
      <c r="K175" s="146">
        <f t="shared" si="43"/>
        <v>336481528.93000001</v>
      </c>
      <c r="L175" s="146">
        <f t="shared" si="43"/>
        <v>452280626.44000006</v>
      </c>
      <c r="M175" s="146">
        <f t="shared" si="43"/>
        <v>506392159.52999997</v>
      </c>
      <c r="N175" s="146">
        <f t="shared" si="43"/>
        <v>666656800.92000008</v>
      </c>
      <c r="O175" s="146">
        <f t="shared" si="43"/>
        <v>550729139.9000001</v>
      </c>
      <c r="P175" s="146">
        <f t="shared" si="43"/>
        <v>1873133670.0099998</v>
      </c>
      <c r="Q175" s="143">
        <f t="shared" si="29"/>
        <v>6121145056.5799999</v>
      </c>
      <c r="R175" s="192"/>
      <c r="S175" s="197"/>
      <c r="T175"/>
      <c r="U175"/>
    </row>
    <row r="176" spans="2:21" x14ac:dyDescent="0.25">
      <c r="B176" s="158" t="s">
        <v>334</v>
      </c>
      <c r="C176" s="145">
        <v>7275211979</v>
      </c>
      <c r="D176" s="145">
        <v>4512005376.9499998</v>
      </c>
      <c r="E176" s="145">
        <v>93071123.339999989</v>
      </c>
      <c r="F176" s="145">
        <v>117016557.23999998</v>
      </c>
      <c r="G176" s="145">
        <v>210605421.87</v>
      </c>
      <c r="H176" s="145">
        <v>211768886.5</v>
      </c>
      <c r="I176" s="145">
        <v>231475986</v>
      </c>
      <c r="J176" s="145">
        <v>154773116.31</v>
      </c>
      <c r="K176" s="145">
        <v>230266523.89999998</v>
      </c>
      <c r="L176" s="145">
        <v>252367131.42000002</v>
      </c>
      <c r="M176" s="145">
        <v>270242670.69</v>
      </c>
      <c r="N176" s="145">
        <v>379070958.61000007</v>
      </c>
      <c r="O176" s="145">
        <v>284203639.34000003</v>
      </c>
      <c r="P176" s="145">
        <v>1337544650.29</v>
      </c>
      <c r="Q176" s="144">
        <f t="shared" si="29"/>
        <v>3772406665.5100002</v>
      </c>
      <c r="R176" s="192"/>
      <c r="S176" s="197"/>
    </row>
    <row r="177" spans="2:21" x14ac:dyDescent="0.25">
      <c r="B177" s="158" t="s">
        <v>335</v>
      </c>
      <c r="C177" s="145">
        <v>3430802987</v>
      </c>
      <c r="D177" s="145">
        <v>2930802987</v>
      </c>
      <c r="E177" s="145">
        <v>47680327.439999998</v>
      </c>
      <c r="F177" s="145">
        <v>219810804.89999998</v>
      </c>
      <c r="G177" s="145">
        <v>127700105.74999997</v>
      </c>
      <c r="H177" s="145">
        <v>89689661.599999994</v>
      </c>
      <c r="I177" s="145">
        <v>76366329.359999985</v>
      </c>
      <c r="J177" s="145">
        <v>155512810.53999999</v>
      </c>
      <c r="K177" s="145">
        <v>106215005.03000002</v>
      </c>
      <c r="L177" s="145">
        <v>199913495.02000001</v>
      </c>
      <c r="M177" s="145">
        <v>236149488.83999997</v>
      </c>
      <c r="N177" s="145">
        <v>287585842.31</v>
      </c>
      <c r="O177" s="145">
        <v>266525500.56</v>
      </c>
      <c r="P177" s="145">
        <v>535589019.71999991</v>
      </c>
      <c r="Q177" s="144">
        <f t="shared" si="29"/>
        <v>2348738391.0699997</v>
      </c>
      <c r="R177" s="193"/>
      <c r="S177" s="197"/>
    </row>
    <row r="178" spans="2:21" s="40" customFormat="1" ht="15" customHeight="1" x14ac:dyDescent="0.25">
      <c r="B178" s="40" t="s">
        <v>336</v>
      </c>
      <c r="C178" s="143">
        <f t="shared" ref="C178:P178" si="44">C179</f>
        <v>9019720675</v>
      </c>
      <c r="D178" s="143">
        <f t="shared" si="44"/>
        <v>10219720675</v>
      </c>
      <c r="E178" s="143">
        <f t="shared" si="44"/>
        <v>704924597.37</v>
      </c>
      <c r="F178" s="143">
        <f t="shared" si="44"/>
        <v>671114910.49000001</v>
      </c>
      <c r="G178" s="143">
        <f t="shared" si="44"/>
        <v>1111597565.8300002</v>
      </c>
      <c r="H178" s="143">
        <f t="shared" si="44"/>
        <v>649516491.4000001</v>
      </c>
      <c r="I178" s="143">
        <f t="shared" si="44"/>
        <v>669760647.01000011</v>
      </c>
      <c r="J178" s="143">
        <f t="shared" si="44"/>
        <v>630379511.63</v>
      </c>
      <c r="K178" s="143">
        <f t="shared" si="44"/>
        <v>699937409.3900001</v>
      </c>
      <c r="L178" s="143">
        <f t="shared" si="44"/>
        <v>773102271.53999996</v>
      </c>
      <c r="M178" s="143">
        <f t="shared" si="44"/>
        <v>686462751.25</v>
      </c>
      <c r="N178" s="143">
        <f t="shared" si="44"/>
        <v>673031537.60000002</v>
      </c>
      <c r="O178" s="143">
        <f t="shared" si="44"/>
        <v>660047098.3499999</v>
      </c>
      <c r="P178" s="143">
        <f t="shared" si="44"/>
        <v>1839863489.6499996</v>
      </c>
      <c r="Q178" s="143">
        <f t="shared" si="29"/>
        <v>9769738281.5100002</v>
      </c>
      <c r="R178" s="193"/>
      <c r="S178" s="197"/>
      <c r="T178"/>
      <c r="U178"/>
    </row>
    <row r="179" spans="2:21" s="40" customFormat="1" ht="15" customHeight="1" x14ac:dyDescent="0.25">
      <c r="B179" s="159" t="s">
        <v>337</v>
      </c>
      <c r="C179" s="146">
        <f t="shared" ref="C179:P179" si="45">SUM(C180)</f>
        <v>9019720675</v>
      </c>
      <c r="D179" s="146">
        <f t="shared" si="45"/>
        <v>10219720675</v>
      </c>
      <c r="E179" s="146">
        <f t="shared" si="45"/>
        <v>704924597.37</v>
      </c>
      <c r="F179" s="146">
        <f t="shared" si="45"/>
        <v>671114910.49000001</v>
      </c>
      <c r="G179" s="146">
        <f t="shared" si="45"/>
        <v>1111597565.8300002</v>
      </c>
      <c r="H179" s="146">
        <f t="shared" si="45"/>
        <v>649516491.4000001</v>
      </c>
      <c r="I179" s="146">
        <f t="shared" si="45"/>
        <v>669760647.01000011</v>
      </c>
      <c r="J179" s="146">
        <f t="shared" si="45"/>
        <v>630379511.63</v>
      </c>
      <c r="K179" s="146">
        <f t="shared" si="45"/>
        <v>699937409.3900001</v>
      </c>
      <c r="L179" s="146">
        <f t="shared" si="45"/>
        <v>773102271.53999996</v>
      </c>
      <c r="M179" s="146">
        <f t="shared" si="45"/>
        <v>686462751.25</v>
      </c>
      <c r="N179" s="146">
        <f t="shared" si="45"/>
        <v>673031537.60000002</v>
      </c>
      <c r="O179" s="146">
        <f t="shared" si="45"/>
        <v>660047098.3499999</v>
      </c>
      <c r="P179" s="146">
        <f t="shared" si="45"/>
        <v>1839863489.6499996</v>
      </c>
      <c r="Q179" s="143">
        <f t="shared" si="29"/>
        <v>9769738281.5100002</v>
      </c>
      <c r="R179" s="192"/>
      <c r="S179" s="197"/>
      <c r="T179"/>
      <c r="U179"/>
    </row>
    <row r="180" spans="2:21" x14ac:dyDescent="0.25">
      <c r="B180" s="158" t="s">
        <v>338</v>
      </c>
      <c r="C180" s="145">
        <v>9019720675</v>
      </c>
      <c r="D180" s="145">
        <v>10219720675</v>
      </c>
      <c r="E180" s="145">
        <v>704924597.37</v>
      </c>
      <c r="F180" s="145">
        <v>671114910.49000001</v>
      </c>
      <c r="G180" s="145">
        <v>1111597565.8300002</v>
      </c>
      <c r="H180" s="145">
        <v>649516491.4000001</v>
      </c>
      <c r="I180" s="145">
        <v>669760647.01000011</v>
      </c>
      <c r="J180" s="145">
        <v>630379511.63</v>
      </c>
      <c r="K180" s="145">
        <v>699937409.3900001</v>
      </c>
      <c r="L180" s="145">
        <v>773102271.53999996</v>
      </c>
      <c r="M180" s="145">
        <v>686462751.25</v>
      </c>
      <c r="N180" s="145">
        <v>673031537.60000002</v>
      </c>
      <c r="O180" s="145">
        <v>660047098.3499999</v>
      </c>
      <c r="P180" s="145">
        <v>1839863489.6499996</v>
      </c>
      <c r="Q180" s="144">
        <f t="shared" si="29"/>
        <v>9769738281.5100002</v>
      </c>
      <c r="R180" s="193"/>
      <c r="S180" s="197"/>
    </row>
    <row r="181" spans="2:21" s="40" customFormat="1" ht="15" customHeight="1" x14ac:dyDescent="0.25">
      <c r="B181" s="40" t="s">
        <v>88</v>
      </c>
      <c r="C181" s="143">
        <f t="shared" ref="C181:P181" si="46">C182</f>
        <v>1227625693</v>
      </c>
      <c r="D181" s="143">
        <f t="shared" si="46"/>
        <v>1381723982.9300001</v>
      </c>
      <c r="E181" s="143">
        <f t="shared" si="46"/>
        <v>70236898.869999975</v>
      </c>
      <c r="F181" s="143">
        <f t="shared" si="46"/>
        <v>91281811.870000005</v>
      </c>
      <c r="G181" s="143">
        <f t="shared" si="46"/>
        <v>93007616.140000001</v>
      </c>
      <c r="H181" s="143">
        <f t="shared" si="46"/>
        <v>103765221.91999999</v>
      </c>
      <c r="I181" s="143">
        <f t="shared" si="46"/>
        <v>84790211.709999993</v>
      </c>
      <c r="J181" s="143">
        <f t="shared" si="46"/>
        <v>104508212.03999999</v>
      </c>
      <c r="K181" s="143">
        <f t="shared" si="46"/>
        <v>73730835.499999985</v>
      </c>
      <c r="L181" s="143">
        <f t="shared" si="46"/>
        <v>74173384.200000003</v>
      </c>
      <c r="M181" s="143">
        <f t="shared" si="46"/>
        <v>85290658.709999993</v>
      </c>
      <c r="N181" s="143">
        <f t="shared" si="46"/>
        <v>125153346.36000003</v>
      </c>
      <c r="O181" s="143">
        <f t="shared" si="46"/>
        <v>157512257.13</v>
      </c>
      <c r="P181" s="143">
        <f t="shared" si="46"/>
        <v>178300725.53999996</v>
      </c>
      <c r="Q181" s="143">
        <f t="shared" si="29"/>
        <v>1241751179.99</v>
      </c>
      <c r="R181" s="193"/>
      <c r="S181" s="197"/>
      <c r="T181"/>
      <c r="U181"/>
    </row>
    <row r="182" spans="2:21" s="40" customFormat="1" ht="15" customHeight="1" x14ac:dyDescent="0.25">
      <c r="B182" s="159" t="s">
        <v>339</v>
      </c>
      <c r="C182" s="146">
        <f t="shared" ref="C182:P182" si="47">SUM(C183)</f>
        <v>1227625693</v>
      </c>
      <c r="D182" s="146">
        <f t="shared" si="47"/>
        <v>1381723982.9300001</v>
      </c>
      <c r="E182" s="146">
        <f t="shared" si="47"/>
        <v>70236898.869999975</v>
      </c>
      <c r="F182" s="146">
        <f t="shared" si="47"/>
        <v>91281811.870000005</v>
      </c>
      <c r="G182" s="146">
        <f t="shared" si="47"/>
        <v>93007616.140000001</v>
      </c>
      <c r="H182" s="146">
        <f t="shared" si="47"/>
        <v>103765221.91999999</v>
      </c>
      <c r="I182" s="146">
        <f t="shared" si="47"/>
        <v>84790211.709999993</v>
      </c>
      <c r="J182" s="146">
        <f t="shared" si="47"/>
        <v>104508212.03999999</v>
      </c>
      <c r="K182" s="146">
        <f t="shared" si="47"/>
        <v>73730835.499999985</v>
      </c>
      <c r="L182" s="146">
        <f t="shared" si="47"/>
        <v>74173384.200000003</v>
      </c>
      <c r="M182" s="146">
        <f t="shared" si="47"/>
        <v>85290658.709999993</v>
      </c>
      <c r="N182" s="146">
        <f t="shared" si="47"/>
        <v>125153346.36000003</v>
      </c>
      <c r="O182" s="146">
        <f t="shared" si="47"/>
        <v>157512257.13</v>
      </c>
      <c r="P182" s="146">
        <f t="shared" si="47"/>
        <v>178300725.53999996</v>
      </c>
      <c r="Q182" s="143">
        <f t="shared" si="29"/>
        <v>1241751179.99</v>
      </c>
      <c r="R182" s="192"/>
      <c r="S182" s="197"/>
      <c r="T182"/>
      <c r="U182"/>
    </row>
    <row r="183" spans="2:21" x14ac:dyDescent="0.25">
      <c r="B183" s="158" t="s">
        <v>340</v>
      </c>
      <c r="C183" s="145">
        <v>1227625693</v>
      </c>
      <c r="D183" s="145">
        <v>1381723982.9300001</v>
      </c>
      <c r="E183" s="145">
        <v>70236898.869999975</v>
      </c>
      <c r="F183" s="145">
        <v>91281811.870000005</v>
      </c>
      <c r="G183" s="145">
        <v>93007616.140000001</v>
      </c>
      <c r="H183" s="145">
        <v>103765221.91999999</v>
      </c>
      <c r="I183" s="145">
        <v>84790211.709999993</v>
      </c>
      <c r="J183" s="145">
        <v>104508212.03999999</v>
      </c>
      <c r="K183" s="145">
        <v>73730835.499999985</v>
      </c>
      <c r="L183" s="145">
        <v>74173384.200000003</v>
      </c>
      <c r="M183" s="145">
        <v>85290658.709999993</v>
      </c>
      <c r="N183" s="145">
        <v>125153346.36000003</v>
      </c>
      <c r="O183" s="145">
        <v>157512257.13</v>
      </c>
      <c r="P183" s="145">
        <v>178300725.53999996</v>
      </c>
      <c r="Q183" s="144">
        <f t="shared" si="29"/>
        <v>1241751179.99</v>
      </c>
      <c r="R183" s="193"/>
      <c r="S183" s="197"/>
    </row>
    <row r="184" spans="2:21" s="40" customFormat="1" ht="15" customHeight="1" x14ac:dyDescent="0.25">
      <c r="B184" s="40" t="s">
        <v>89</v>
      </c>
      <c r="C184" s="143">
        <f t="shared" ref="C184:P184" si="48">C185</f>
        <v>3260981778</v>
      </c>
      <c r="D184" s="143">
        <f t="shared" si="48"/>
        <v>3816028863.4400001</v>
      </c>
      <c r="E184" s="143">
        <f t="shared" si="48"/>
        <v>163560800.28</v>
      </c>
      <c r="F184" s="143">
        <f t="shared" si="48"/>
        <v>254388263.00999999</v>
      </c>
      <c r="G184" s="143">
        <f t="shared" si="48"/>
        <v>251824925.24000004</v>
      </c>
      <c r="H184" s="143">
        <f t="shared" si="48"/>
        <v>207262442.00999996</v>
      </c>
      <c r="I184" s="143">
        <f t="shared" si="48"/>
        <v>298821421.62999994</v>
      </c>
      <c r="J184" s="143">
        <f t="shared" si="48"/>
        <v>248322988.64999998</v>
      </c>
      <c r="K184" s="143">
        <f t="shared" si="48"/>
        <v>245397870.33999997</v>
      </c>
      <c r="L184" s="143">
        <f t="shared" si="48"/>
        <v>294588226.23000002</v>
      </c>
      <c r="M184" s="143">
        <f t="shared" si="48"/>
        <v>334386941.68000001</v>
      </c>
      <c r="N184" s="143">
        <f t="shared" si="48"/>
        <v>353390293.03999996</v>
      </c>
      <c r="O184" s="143">
        <f t="shared" si="48"/>
        <v>491007136.37000006</v>
      </c>
      <c r="P184" s="143">
        <f t="shared" si="48"/>
        <v>641084019.1500001</v>
      </c>
      <c r="Q184" s="143">
        <f t="shared" si="29"/>
        <v>3784035327.6299996</v>
      </c>
      <c r="R184" s="193"/>
      <c r="S184" s="197"/>
      <c r="T184"/>
      <c r="U184"/>
    </row>
    <row r="185" spans="2:21" s="40" customFormat="1" ht="15" customHeight="1" x14ac:dyDescent="0.25">
      <c r="B185" s="159" t="s">
        <v>341</v>
      </c>
      <c r="C185" s="146">
        <f t="shared" ref="C185:P185" si="49">SUM(C186:C190)</f>
        <v>3260981778</v>
      </c>
      <c r="D185" s="146">
        <f t="shared" si="49"/>
        <v>3816028863.4400001</v>
      </c>
      <c r="E185" s="146">
        <f t="shared" si="49"/>
        <v>163560800.28</v>
      </c>
      <c r="F185" s="146">
        <f t="shared" si="49"/>
        <v>254388263.00999999</v>
      </c>
      <c r="G185" s="146">
        <f t="shared" si="49"/>
        <v>251824925.24000004</v>
      </c>
      <c r="H185" s="146">
        <f t="shared" si="49"/>
        <v>207262442.00999996</v>
      </c>
      <c r="I185" s="146">
        <f t="shared" si="49"/>
        <v>298821421.62999994</v>
      </c>
      <c r="J185" s="146">
        <f t="shared" si="49"/>
        <v>248322988.64999998</v>
      </c>
      <c r="K185" s="146">
        <f t="shared" si="49"/>
        <v>245397870.33999997</v>
      </c>
      <c r="L185" s="146">
        <f t="shared" si="49"/>
        <v>294588226.23000002</v>
      </c>
      <c r="M185" s="146">
        <f t="shared" si="49"/>
        <v>334386941.68000001</v>
      </c>
      <c r="N185" s="146">
        <f t="shared" si="49"/>
        <v>353390293.03999996</v>
      </c>
      <c r="O185" s="146">
        <f t="shared" si="49"/>
        <v>491007136.37000006</v>
      </c>
      <c r="P185" s="146">
        <f t="shared" si="49"/>
        <v>641084019.1500001</v>
      </c>
      <c r="Q185" s="143">
        <f t="shared" si="29"/>
        <v>3784035327.6299996</v>
      </c>
      <c r="R185" s="192"/>
      <c r="S185" s="197"/>
      <c r="T185"/>
      <c r="U185"/>
    </row>
    <row r="186" spans="2:21" x14ac:dyDescent="0.25">
      <c r="B186" s="158" t="s">
        <v>342</v>
      </c>
      <c r="C186" s="145">
        <v>2120275489</v>
      </c>
      <c r="D186" s="145">
        <v>2634659019.4400001</v>
      </c>
      <c r="E186" s="145">
        <v>105581309.03999999</v>
      </c>
      <c r="F186" s="145">
        <v>162145189.20999998</v>
      </c>
      <c r="G186" s="145">
        <v>172564235.10000002</v>
      </c>
      <c r="H186" s="145">
        <v>128746741.13999999</v>
      </c>
      <c r="I186" s="145">
        <v>216159376.81999996</v>
      </c>
      <c r="J186" s="145">
        <v>154340611.19</v>
      </c>
      <c r="K186" s="145">
        <v>164349511.10999995</v>
      </c>
      <c r="L186" s="145">
        <v>190657885.04999998</v>
      </c>
      <c r="M186" s="145">
        <v>243103862.85999998</v>
      </c>
      <c r="N186" s="145">
        <v>262866019.66999999</v>
      </c>
      <c r="O186" s="145">
        <v>327770716.83000004</v>
      </c>
      <c r="P186" s="145">
        <v>485979283.37000006</v>
      </c>
      <c r="Q186" s="144">
        <f t="shared" si="29"/>
        <v>2614264741.3899999</v>
      </c>
      <c r="R186" s="192"/>
      <c r="S186" s="197"/>
    </row>
    <row r="187" spans="2:21" x14ac:dyDescent="0.25">
      <c r="B187" s="158" t="s">
        <v>343</v>
      </c>
      <c r="C187" s="145">
        <v>94734410</v>
      </c>
      <c r="D187" s="145">
        <v>99027462</v>
      </c>
      <c r="E187" s="145">
        <v>6062033.2000000002</v>
      </c>
      <c r="F187" s="145">
        <v>6352773.29</v>
      </c>
      <c r="G187" s="145">
        <v>5912635.4900000002</v>
      </c>
      <c r="H187" s="145">
        <v>6219996.54</v>
      </c>
      <c r="I187" s="145">
        <v>5692382.8899999997</v>
      </c>
      <c r="J187" s="145">
        <v>8750892.5099999998</v>
      </c>
      <c r="K187" s="145">
        <v>6688731.3899999997</v>
      </c>
      <c r="L187" s="145">
        <v>5988039.8000000007</v>
      </c>
      <c r="M187" s="145">
        <v>5863370.0399999991</v>
      </c>
      <c r="N187" s="145">
        <v>6411166.4699999997</v>
      </c>
      <c r="O187" s="145">
        <v>20605538.870000005</v>
      </c>
      <c r="P187" s="145">
        <v>12971462.870000001</v>
      </c>
      <c r="Q187" s="144">
        <f t="shared" si="29"/>
        <v>97519023.360000014</v>
      </c>
      <c r="R187" s="192"/>
      <c r="S187" s="197"/>
    </row>
    <row r="188" spans="2:21" x14ac:dyDescent="0.25">
      <c r="B188" s="158" t="s">
        <v>344</v>
      </c>
      <c r="C188" s="145">
        <v>198118888</v>
      </c>
      <c r="D188" s="145">
        <v>176562075</v>
      </c>
      <c r="E188" s="145">
        <v>9642926.8599999994</v>
      </c>
      <c r="F188" s="145">
        <v>10707062.300000001</v>
      </c>
      <c r="G188" s="145">
        <v>11150553.35</v>
      </c>
      <c r="H188" s="145">
        <v>10156225.279999999</v>
      </c>
      <c r="I188" s="145">
        <v>14307565.849999996</v>
      </c>
      <c r="J188" s="145">
        <v>13341575.189999999</v>
      </c>
      <c r="K188" s="145">
        <v>11957796.239999998</v>
      </c>
      <c r="L188" s="145">
        <v>11464756.84</v>
      </c>
      <c r="M188" s="145">
        <v>11998457.35</v>
      </c>
      <c r="N188" s="145">
        <v>17114266.02</v>
      </c>
      <c r="O188" s="145">
        <v>26958732.469999999</v>
      </c>
      <c r="P188" s="145">
        <v>20485437.289999999</v>
      </c>
      <c r="Q188" s="144">
        <f t="shared" si="29"/>
        <v>169285355.03999999</v>
      </c>
      <c r="R188" s="192"/>
      <c r="S188" s="197"/>
    </row>
    <row r="189" spans="2:21" x14ac:dyDescent="0.25">
      <c r="B189" s="158" t="s">
        <v>345</v>
      </c>
      <c r="C189" s="145">
        <v>587852991</v>
      </c>
      <c r="D189" s="145">
        <v>646574190</v>
      </c>
      <c r="E189" s="145">
        <v>42274531.18</v>
      </c>
      <c r="F189" s="145">
        <v>40921842.790000007</v>
      </c>
      <c r="G189" s="145">
        <v>43400716.600000016</v>
      </c>
      <c r="H189" s="145">
        <v>43323097.769999996</v>
      </c>
      <c r="I189" s="145">
        <v>43129036.210000001</v>
      </c>
      <c r="J189" s="145">
        <v>50452041.009999998</v>
      </c>
      <c r="K189" s="145">
        <v>41966178.420000002</v>
      </c>
      <c r="L189" s="145">
        <v>66054365.38000001</v>
      </c>
      <c r="M189" s="145">
        <v>49393106.330000006</v>
      </c>
      <c r="N189" s="145">
        <v>46082422.210000001</v>
      </c>
      <c r="O189" s="145">
        <v>80316547.25</v>
      </c>
      <c r="P189" s="145">
        <v>98215213.280000001</v>
      </c>
      <c r="Q189" s="144">
        <f t="shared" si="29"/>
        <v>645529098.42999995</v>
      </c>
      <c r="R189" s="192"/>
      <c r="S189" s="197"/>
    </row>
    <row r="190" spans="2:21" x14ac:dyDescent="0.25">
      <c r="B190" s="158" t="s">
        <v>420</v>
      </c>
      <c r="C190" s="145">
        <v>260000000</v>
      </c>
      <c r="D190" s="145">
        <v>259206117</v>
      </c>
      <c r="E190" s="145">
        <v>0</v>
      </c>
      <c r="F190" s="145">
        <v>34261395.420000002</v>
      </c>
      <c r="G190" s="145">
        <v>18796784.699999999</v>
      </c>
      <c r="H190" s="145">
        <v>18816381.280000001</v>
      </c>
      <c r="I190" s="145">
        <v>19533059.859999999</v>
      </c>
      <c r="J190" s="145">
        <v>21437868.75</v>
      </c>
      <c r="K190" s="145">
        <v>20435653.18</v>
      </c>
      <c r="L190" s="145">
        <v>20423179.160000004</v>
      </c>
      <c r="M190" s="145">
        <v>24028145.100000001</v>
      </c>
      <c r="N190" s="145">
        <v>20916418.670000002</v>
      </c>
      <c r="O190" s="145">
        <v>35355600.950000003</v>
      </c>
      <c r="P190" s="145">
        <v>23432622.340000004</v>
      </c>
      <c r="Q190" s="144">
        <f t="shared" si="29"/>
        <v>257437109.41</v>
      </c>
      <c r="R190" s="193"/>
      <c r="S190" s="197"/>
    </row>
    <row r="191" spans="2:21" s="40" customFormat="1" ht="15" customHeight="1" x14ac:dyDescent="0.25">
      <c r="B191" s="40" t="s">
        <v>90</v>
      </c>
      <c r="C191" s="143">
        <f t="shared" ref="C191:P191" si="50">C192</f>
        <v>685975147</v>
      </c>
      <c r="D191" s="143">
        <f t="shared" si="50"/>
        <v>671868833</v>
      </c>
      <c r="E191" s="143">
        <f t="shared" si="50"/>
        <v>29069273.859999999</v>
      </c>
      <c r="F191" s="143">
        <f t="shared" si="50"/>
        <v>43883662.839999996</v>
      </c>
      <c r="G191" s="143">
        <f t="shared" si="50"/>
        <v>61696511.079999998</v>
      </c>
      <c r="H191" s="143">
        <f t="shared" si="50"/>
        <v>65305036.589999996</v>
      </c>
      <c r="I191" s="143">
        <f t="shared" si="50"/>
        <v>53351619.629999995</v>
      </c>
      <c r="J191" s="143">
        <f t="shared" si="50"/>
        <v>45535468.420000002</v>
      </c>
      <c r="K191" s="143">
        <f t="shared" si="50"/>
        <v>45193208.450000003</v>
      </c>
      <c r="L191" s="143">
        <f t="shared" si="50"/>
        <v>43055798.059999995</v>
      </c>
      <c r="M191" s="143">
        <f t="shared" si="50"/>
        <v>43771265.999999993</v>
      </c>
      <c r="N191" s="143">
        <f t="shared" si="50"/>
        <v>63954814.379999995</v>
      </c>
      <c r="O191" s="143">
        <f t="shared" si="50"/>
        <v>68101439.239999995</v>
      </c>
      <c r="P191" s="143">
        <f t="shared" si="50"/>
        <v>99546614.679999992</v>
      </c>
      <c r="Q191" s="143">
        <f t="shared" si="29"/>
        <v>662464713.2299999</v>
      </c>
      <c r="R191" s="193"/>
      <c r="S191" s="197"/>
      <c r="T191"/>
      <c r="U191"/>
    </row>
    <row r="192" spans="2:21" s="40" customFormat="1" ht="15" customHeight="1" x14ac:dyDescent="0.25">
      <c r="B192" s="159" t="s">
        <v>346</v>
      </c>
      <c r="C192" s="146">
        <f t="shared" ref="C192:P192" si="51">SUM(C193)</f>
        <v>685975147</v>
      </c>
      <c r="D192" s="146">
        <f t="shared" si="51"/>
        <v>671868833</v>
      </c>
      <c r="E192" s="146">
        <f t="shared" si="51"/>
        <v>29069273.859999999</v>
      </c>
      <c r="F192" s="146">
        <f t="shared" si="51"/>
        <v>43883662.839999996</v>
      </c>
      <c r="G192" s="146">
        <f t="shared" si="51"/>
        <v>61696511.079999998</v>
      </c>
      <c r="H192" s="146">
        <f t="shared" si="51"/>
        <v>65305036.589999996</v>
      </c>
      <c r="I192" s="146">
        <f t="shared" si="51"/>
        <v>53351619.629999995</v>
      </c>
      <c r="J192" s="146">
        <f t="shared" si="51"/>
        <v>45535468.420000002</v>
      </c>
      <c r="K192" s="146">
        <f t="shared" si="51"/>
        <v>45193208.450000003</v>
      </c>
      <c r="L192" s="146">
        <f t="shared" si="51"/>
        <v>43055798.059999995</v>
      </c>
      <c r="M192" s="146">
        <f t="shared" si="51"/>
        <v>43771265.999999993</v>
      </c>
      <c r="N192" s="146">
        <f t="shared" si="51"/>
        <v>63954814.379999995</v>
      </c>
      <c r="O192" s="146">
        <f t="shared" si="51"/>
        <v>68101439.239999995</v>
      </c>
      <c r="P192" s="146">
        <f t="shared" si="51"/>
        <v>99546614.679999992</v>
      </c>
      <c r="Q192" s="143">
        <f t="shared" si="29"/>
        <v>662464713.2299999</v>
      </c>
      <c r="R192" s="192"/>
      <c r="S192" s="197"/>
      <c r="T192"/>
      <c r="U192"/>
    </row>
    <row r="193" spans="2:21" x14ac:dyDescent="0.25">
      <c r="B193" s="158" t="s">
        <v>347</v>
      </c>
      <c r="C193" s="145">
        <v>685975147</v>
      </c>
      <c r="D193" s="145">
        <v>671868833</v>
      </c>
      <c r="E193" s="145">
        <v>29069273.859999999</v>
      </c>
      <c r="F193" s="145">
        <v>43883662.839999996</v>
      </c>
      <c r="G193" s="145">
        <v>61696511.079999998</v>
      </c>
      <c r="H193" s="145">
        <v>65305036.589999996</v>
      </c>
      <c r="I193" s="145">
        <v>53351619.629999995</v>
      </c>
      <c r="J193" s="145">
        <v>45535468.420000002</v>
      </c>
      <c r="K193" s="145">
        <v>45193208.450000003</v>
      </c>
      <c r="L193" s="145">
        <v>43055798.059999995</v>
      </c>
      <c r="M193" s="145">
        <v>43771265.999999993</v>
      </c>
      <c r="N193" s="145">
        <v>63954814.379999995</v>
      </c>
      <c r="O193" s="145">
        <v>68101439.239999995</v>
      </c>
      <c r="P193" s="145">
        <v>99546614.679999992</v>
      </c>
      <c r="Q193" s="144">
        <f t="shared" si="29"/>
        <v>662464713.2299999</v>
      </c>
      <c r="R193" s="193"/>
      <c r="S193" s="197"/>
    </row>
    <row r="194" spans="2:21" s="40" customFormat="1" ht="15" customHeight="1" x14ac:dyDescent="0.25">
      <c r="B194" s="40" t="s">
        <v>98</v>
      </c>
      <c r="C194" s="143">
        <f t="shared" ref="C194:P194" si="52">C195</f>
        <v>13374225583</v>
      </c>
      <c r="D194" s="143">
        <f t="shared" si="52"/>
        <v>20286872038.91</v>
      </c>
      <c r="E194" s="143">
        <f t="shared" si="52"/>
        <v>662085349.21999991</v>
      </c>
      <c r="F194" s="143">
        <f t="shared" si="52"/>
        <v>857963288.44000006</v>
      </c>
      <c r="G194" s="143">
        <f t="shared" si="52"/>
        <v>1574520338.25</v>
      </c>
      <c r="H194" s="143">
        <f t="shared" si="52"/>
        <v>809867241.76999998</v>
      </c>
      <c r="I194" s="143">
        <f t="shared" si="52"/>
        <v>1057586069.5700001</v>
      </c>
      <c r="J194" s="143">
        <f t="shared" si="52"/>
        <v>1000538085.4799999</v>
      </c>
      <c r="K194" s="143">
        <f t="shared" si="52"/>
        <v>1562482478.27</v>
      </c>
      <c r="L194" s="143">
        <f t="shared" si="52"/>
        <v>1128974775.5099998</v>
      </c>
      <c r="M194" s="143">
        <f t="shared" si="52"/>
        <v>1208856065.3699999</v>
      </c>
      <c r="N194" s="143">
        <f t="shared" si="52"/>
        <v>1800157508.47</v>
      </c>
      <c r="O194" s="143">
        <f t="shared" si="52"/>
        <v>1963329248.1600003</v>
      </c>
      <c r="P194" s="143">
        <f t="shared" si="52"/>
        <v>5611416396.960001</v>
      </c>
      <c r="Q194" s="143">
        <f t="shared" si="29"/>
        <v>19237776845.470001</v>
      </c>
      <c r="R194" s="193"/>
      <c r="S194" s="197"/>
      <c r="T194"/>
      <c r="U194"/>
    </row>
    <row r="195" spans="2:21" s="40" customFormat="1" ht="15" customHeight="1" x14ac:dyDescent="0.25">
      <c r="B195" s="159" t="s">
        <v>348</v>
      </c>
      <c r="C195" s="146">
        <f t="shared" ref="C195:P195" si="53">SUM(C196:C197)</f>
        <v>13374225583</v>
      </c>
      <c r="D195" s="146">
        <f t="shared" si="53"/>
        <v>20286872038.91</v>
      </c>
      <c r="E195" s="146">
        <f t="shared" si="53"/>
        <v>662085349.21999991</v>
      </c>
      <c r="F195" s="146">
        <f t="shared" si="53"/>
        <v>857963288.44000006</v>
      </c>
      <c r="G195" s="146">
        <f t="shared" si="53"/>
        <v>1574520338.25</v>
      </c>
      <c r="H195" s="146">
        <f t="shared" si="53"/>
        <v>809867241.76999998</v>
      </c>
      <c r="I195" s="146">
        <f t="shared" si="53"/>
        <v>1057586069.5700001</v>
      </c>
      <c r="J195" s="146">
        <f t="shared" si="53"/>
        <v>1000538085.4799999</v>
      </c>
      <c r="K195" s="146">
        <f t="shared" si="53"/>
        <v>1562482478.27</v>
      </c>
      <c r="L195" s="146">
        <f t="shared" si="53"/>
        <v>1128974775.5099998</v>
      </c>
      <c r="M195" s="146">
        <f t="shared" si="53"/>
        <v>1208856065.3699999</v>
      </c>
      <c r="N195" s="146">
        <f t="shared" si="53"/>
        <v>1800157508.47</v>
      </c>
      <c r="O195" s="146">
        <f t="shared" si="53"/>
        <v>1963329248.1600003</v>
      </c>
      <c r="P195" s="146">
        <f t="shared" si="53"/>
        <v>5611416396.960001</v>
      </c>
      <c r="Q195" s="143">
        <f t="shared" si="29"/>
        <v>19237776845.470001</v>
      </c>
      <c r="R195" s="192"/>
      <c r="S195" s="197"/>
      <c r="T195"/>
      <c r="U195"/>
    </row>
    <row r="196" spans="2:21" x14ac:dyDescent="0.25">
      <c r="B196" s="158" t="s">
        <v>349</v>
      </c>
      <c r="C196" s="145">
        <v>11821236940</v>
      </c>
      <c r="D196" s="145">
        <v>18739440170.41</v>
      </c>
      <c r="E196" s="145">
        <v>645901085.45999992</v>
      </c>
      <c r="F196" s="145">
        <v>794995659.22000003</v>
      </c>
      <c r="G196" s="145">
        <v>1364517662.4400001</v>
      </c>
      <c r="H196" s="145">
        <v>778636584.73000002</v>
      </c>
      <c r="I196" s="145">
        <v>988667072.56000006</v>
      </c>
      <c r="J196" s="145">
        <v>804706327.89999986</v>
      </c>
      <c r="K196" s="145">
        <v>1426366757.4200001</v>
      </c>
      <c r="L196" s="145">
        <v>1045795678.5699998</v>
      </c>
      <c r="M196" s="145">
        <v>1030243644.4199998</v>
      </c>
      <c r="N196" s="145">
        <v>1706724915.4100001</v>
      </c>
      <c r="O196" s="145">
        <v>1829103010.8200004</v>
      </c>
      <c r="P196" s="145">
        <v>5292489620.0200005</v>
      </c>
      <c r="Q196" s="144">
        <f t="shared" si="29"/>
        <v>17708148018.970001</v>
      </c>
      <c r="R196" s="192"/>
      <c r="S196" s="197"/>
    </row>
    <row r="197" spans="2:21" x14ac:dyDescent="0.25">
      <c r="B197" s="158" t="s">
        <v>350</v>
      </c>
      <c r="C197" s="145">
        <v>1552988643</v>
      </c>
      <c r="D197" s="145">
        <v>1547431868.5</v>
      </c>
      <c r="E197" s="145">
        <v>16184263.76</v>
      </c>
      <c r="F197" s="145">
        <v>62967629.220000014</v>
      </c>
      <c r="G197" s="145">
        <v>210002675.80999997</v>
      </c>
      <c r="H197" s="145">
        <v>31230657.040000003</v>
      </c>
      <c r="I197" s="145">
        <v>68918997.010000005</v>
      </c>
      <c r="J197" s="145">
        <v>195831757.58000007</v>
      </c>
      <c r="K197" s="145">
        <v>136115720.84999999</v>
      </c>
      <c r="L197" s="145">
        <v>83179096.939999983</v>
      </c>
      <c r="M197" s="145">
        <v>178612420.95000005</v>
      </c>
      <c r="N197" s="145">
        <v>93432593.060000017</v>
      </c>
      <c r="O197" s="145">
        <v>134226237.33999997</v>
      </c>
      <c r="P197" s="145">
        <v>318926776.94000006</v>
      </c>
      <c r="Q197" s="144">
        <f t="shared" si="29"/>
        <v>1529628826.5</v>
      </c>
      <c r="R197" s="193"/>
      <c r="S197" s="197"/>
    </row>
    <row r="198" spans="2:21" s="40" customFormat="1" ht="15" customHeight="1" x14ac:dyDescent="0.25">
      <c r="B198" s="40" t="s">
        <v>351</v>
      </c>
      <c r="C198" s="143">
        <f t="shared" ref="C198:P198" si="54">C199</f>
        <v>15653944895</v>
      </c>
      <c r="D198" s="143">
        <f t="shared" si="54"/>
        <v>18915454408</v>
      </c>
      <c r="E198" s="143">
        <f t="shared" si="54"/>
        <v>884560148.79999995</v>
      </c>
      <c r="F198" s="143">
        <f t="shared" si="54"/>
        <v>966476272.97000015</v>
      </c>
      <c r="G198" s="143">
        <f t="shared" si="54"/>
        <v>1937036681.6899996</v>
      </c>
      <c r="H198" s="143">
        <f t="shared" si="54"/>
        <v>327141020.27000004</v>
      </c>
      <c r="I198" s="143">
        <f t="shared" si="54"/>
        <v>1491514750.4700003</v>
      </c>
      <c r="J198" s="143">
        <f t="shared" si="54"/>
        <v>1254895864.73</v>
      </c>
      <c r="K198" s="143">
        <f t="shared" si="54"/>
        <v>1285951141.1500003</v>
      </c>
      <c r="L198" s="143">
        <f t="shared" si="54"/>
        <v>1753866035.4299998</v>
      </c>
      <c r="M198" s="143">
        <f t="shared" si="54"/>
        <v>541328137.20999992</v>
      </c>
      <c r="N198" s="143">
        <f t="shared" si="54"/>
        <v>1965678377.5800004</v>
      </c>
      <c r="O198" s="143">
        <f t="shared" si="54"/>
        <v>4076135593.1800003</v>
      </c>
      <c r="P198" s="143">
        <f t="shared" si="54"/>
        <v>2300038713.4000001</v>
      </c>
      <c r="Q198" s="143">
        <f t="shared" si="29"/>
        <v>18784622736.880001</v>
      </c>
      <c r="R198" s="193"/>
      <c r="S198" s="197"/>
      <c r="T198"/>
      <c r="U198"/>
    </row>
    <row r="199" spans="2:21" s="40" customFormat="1" ht="15" customHeight="1" x14ac:dyDescent="0.25">
      <c r="B199" s="159" t="s">
        <v>352</v>
      </c>
      <c r="C199" s="146">
        <f t="shared" ref="C199:P199" si="55">SUM(C200:C203)</f>
        <v>15653944895</v>
      </c>
      <c r="D199" s="146">
        <f t="shared" si="55"/>
        <v>18915454408</v>
      </c>
      <c r="E199" s="146">
        <f t="shared" si="55"/>
        <v>884560148.79999995</v>
      </c>
      <c r="F199" s="146">
        <f t="shared" si="55"/>
        <v>966476272.97000015</v>
      </c>
      <c r="G199" s="146">
        <f t="shared" si="55"/>
        <v>1937036681.6899996</v>
      </c>
      <c r="H199" s="146">
        <f t="shared" si="55"/>
        <v>327141020.27000004</v>
      </c>
      <c r="I199" s="146">
        <f t="shared" si="55"/>
        <v>1491514750.4700003</v>
      </c>
      <c r="J199" s="146">
        <f t="shared" si="55"/>
        <v>1254895864.73</v>
      </c>
      <c r="K199" s="146">
        <f t="shared" si="55"/>
        <v>1285951141.1500003</v>
      </c>
      <c r="L199" s="146">
        <f t="shared" si="55"/>
        <v>1753866035.4299998</v>
      </c>
      <c r="M199" s="146">
        <f t="shared" si="55"/>
        <v>541328137.20999992</v>
      </c>
      <c r="N199" s="146">
        <f t="shared" si="55"/>
        <v>1965678377.5800004</v>
      </c>
      <c r="O199" s="146">
        <f t="shared" si="55"/>
        <v>4076135593.1800003</v>
      </c>
      <c r="P199" s="146">
        <f t="shared" si="55"/>
        <v>2300038713.4000001</v>
      </c>
      <c r="Q199" s="143">
        <f t="shared" si="29"/>
        <v>18784622736.880001</v>
      </c>
      <c r="R199" s="192"/>
      <c r="S199" s="197"/>
      <c r="T199"/>
      <c r="U199"/>
    </row>
    <row r="200" spans="2:21" x14ac:dyDescent="0.25">
      <c r="B200" s="158" t="s">
        <v>353</v>
      </c>
      <c r="C200" s="145">
        <v>14282140277</v>
      </c>
      <c r="D200" s="145">
        <v>17438114790</v>
      </c>
      <c r="E200" s="145">
        <v>830965690.19000006</v>
      </c>
      <c r="F200" s="145">
        <v>857274478.29000008</v>
      </c>
      <c r="G200" s="145">
        <v>1835344418.3699996</v>
      </c>
      <c r="H200" s="145">
        <v>191499534.52000004</v>
      </c>
      <c r="I200" s="145">
        <v>1407443693.3500001</v>
      </c>
      <c r="J200" s="145">
        <v>1130328487.48</v>
      </c>
      <c r="K200" s="145">
        <v>1179947902.6200001</v>
      </c>
      <c r="L200" s="145">
        <v>1649626238.3</v>
      </c>
      <c r="M200" s="145">
        <v>433676964.07999998</v>
      </c>
      <c r="N200" s="145">
        <v>1866570300.6900003</v>
      </c>
      <c r="O200" s="145">
        <v>3939540485.3800001</v>
      </c>
      <c r="P200" s="145">
        <v>2048649905.9499998</v>
      </c>
      <c r="Q200" s="144">
        <f t="shared" si="29"/>
        <v>17370868099.220001</v>
      </c>
      <c r="R200" s="192"/>
      <c r="S200" s="197"/>
    </row>
    <row r="201" spans="2:21" x14ac:dyDescent="0.25">
      <c r="B201" s="158" t="s">
        <v>354</v>
      </c>
      <c r="C201" s="145">
        <v>734161247</v>
      </c>
      <c r="D201" s="145">
        <v>832696247</v>
      </c>
      <c r="E201" s="145">
        <v>27079582.02</v>
      </c>
      <c r="F201" s="145">
        <v>44483088.410000004</v>
      </c>
      <c r="G201" s="145">
        <v>55499940.460000001</v>
      </c>
      <c r="H201" s="145">
        <v>75248250.309999987</v>
      </c>
      <c r="I201" s="145">
        <v>52693641.450000003</v>
      </c>
      <c r="J201" s="145">
        <v>58312115.220000006</v>
      </c>
      <c r="K201" s="145">
        <v>57949813.899999991</v>
      </c>
      <c r="L201" s="145">
        <v>57913401.309999995</v>
      </c>
      <c r="M201" s="145">
        <v>63868936.300000012</v>
      </c>
      <c r="N201" s="145">
        <v>46893598.049999997</v>
      </c>
      <c r="O201" s="145">
        <v>90374657.75999999</v>
      </c>
      <c r="P201" s="145">
        <v>143029938.29999998</v>
      </c>
      <c r="Q201" s="144">
        <f t="shared" ref="Q201:Q250" si="56">SUM(E201:P201)</f>
        <v>773346963.48999989</v>
      </c>
      <c r="R201" s="192"/>
      <c r="S201" s="197"/>
    </row>
    <row r="202" spans="2:21" x14ac:dyDescent="0.25">
      <c r="B202" s="158" t="s">
        <v>404</v>
      </c>
      <c r="C202" s="145">
        <v>597063479</v>
      </c>
      <c r="D202" s="145">
        <v>604063479</v>
      </c>
      <c r="E202" s="145">
        <v>24057105.680000003</v>
      </c>
      <c r="F202" s="145">
        <v>62131079.700000003</v>
      </c>
      <c r="G202" s="145">
        <v>43669062.81000001</v>
      </c>
      <c r="H202" s="145">
        <v>57877011.950000003</v>
      </c>
      <c r="I202" s="145">
        <v>28030660.73</v>
      </c>
      <c r="J202" s="145">
        <v>63673674.609999999</v>
      </c>
      <c r="K202" s="145">
        <v>45508240.460000001</v>
      </c>
      <c r="L202" s="145">
        <v>43420650.109999999</v>
      </c>
      <c r="M202" s="145">
        <v>41210943.290000014</v>
      </c>
      <c r="N202" s="145">
        <v>48955514.43999999</v>
      </c>
      <c r="O202" s="145">
        <v>40530304.430000007</v>
      </c>
      <c r="P202" s="145">
        <v>102704918.39999998</v>
      </c>
      <c r="Q202" s="144">
        <f t="shared" si="56"/>
        <v>601769166.61000001</v>
      </c>
      <c r="R202" s="192"/>
      <c r="S202" s="197"/>
    </row>
    <row r="203" spans="2:21" x14ac:dyDescent="0.25">
      <c r="B203" s="158" t="s">
        <v>356</v>
      </c>
      <c r="C203" s="145">
        <v>40579892</v>
      </c>
      <c r="D203" s="145">
        <v>40579892</v>
      </c>
      <c r="E203" s="145">
        <v>2457770.91</v>
      </c>
      <c r="F203" s="145">
        <v>2587626.5699999998</v>
      </c>
      <c r="G203" s="145">
        <v>2523260.0500000003</v>
      </c>
      <c r="H203" s="145">
        <v>2516223.4899999998</v>
      </c>
      <c r="I203" s="145">
        <v>3346754.9399999995</v>
      </c>
      <c r="J203" s="145">
        <v>2581587.4200000004</v>
      </c>
      <c r="K203" s="145">
        <v>2545184.17</v>
      </c>
      <c r="L203" s="145">
        <v>2905745.7099999995</v>
      </c>
      <c r="M203" s="145">
        <v>2571293.5400000005</v>
      </c>
      <c r="N203" s="145">
        <v>3258964.4</v>
      </c>
      <c r="O203" s="145">
        <v>5690145.6099999994</v>
      </c>
      <c r="P203" s="145">
        <v>5653950.75</v>
      </c>
      <c r="Q203" s="183">
        <f t="shared" si="56"/>
        <v>38638507.560000002</v>
      </c>
      <c r="R203" s="193"/>
      <c r="S203" s="197"/>
    </row>
    <row r="204" spans="2:21" s="40" customFormat="1" ht="15" customHeight="1" x14ac:dyDescent="0.25">
      <c r="B204" s="40" t="s">
        <v>357</v>
      </c>
      <c r="C204" s="143">
        <f t="shared" ref="C204:P204" si="57">C205</f>
        <v>3459610022</v>
      </c>
      <c r="D204" s="143">
        <f t="shared" si="57"/>
        <v>3831322856.6800003</v>
      </c>
      <c r="E204" s="143">
        <f t="shared" si="57"/>
        <v>171722434</v>
      </c>
      <c r="F204" s="143">
        <f t="shared" si="57"/>
        <v>178155861.82999998</v>
      </c>
      <c r="G204" s="143">
        <f t="shared" si="57"/>
        <v>232204007.94999999</v>
      </c>
      <c r="H204" s="143">
        <f t="shared" si="57"/>
        <v>200600629.70000002</v>
      </c>
      <c r="I204" s="143">
        <f t="shared" si="57"/>
        <v>241964738.91000003</v>
      </c>
      <c r="J204" s="143">
        <f t="shared" si="57"/>
        <v>290208601.95000005</v>
      </c>
      <c r="K204" s="143">
        <f t="shared" si="57"/>
        <v>216071240.38000003</v>
      </c>
      <c r="L204" s="143">
        <f t="shared" si="57"/>
        <v>216239067.85000002</v>
      </c>
      <c r="M204" s="143">
        <f t="shared" si="57"/>
        <v>230498447.44</v>
      </c>
      <c r="N204" s="143">
        <f t="shared" si="57"/>
        <v>291403855.31999999</v>
      </c>
      <c r="O204" s="143">
        <f t="shared" si="57"/>
        <v>349386895.66999996</v>
      </c>
      <c r="P204" s="143">
        <f t="shared" si="57"/>
        <v>837704616.13000023</v>
      </c>
      <c r="Q204" s="143">
        <f t="shared" si="56"/>
        <v>3456160397.1300006</v>
      </c>
      <c r="R204" s="193"/>
      <c r="S204" s="197"/>
      <c r="T204"/>
      <c r="U204"/>
    </row>
    <row r="205" spans="2:21" s="89" customFormat="1" ht="15" customHeight="1" x14ac:dyDescent="0.25">
      <c r="B205" s="159" t="s">
        <v>358</v>
      </c>
      <c r="C205" s="146">
        <f t="shared" ref="C205:P205" si="58">SUM(C206:C210)</f>
        <v>3459610022</v>
      </c>
      <c r="D205" s="146">
        <f t="shared" si="58"/>
        <v>3831322856.6800003</v>
      </c>
      <c r="E205" s="146">
        <f t="shared" si="58"/>
        <v>171722434</v>
      </c>
      <c r="F205" s="146">
        <f t="shared" si="58"/>
        <v>178155861.82999998</v>
      </c>
      <c r="G205" s="146">
        <f t="shared" si="58"/>
        <v>232204007.94999999</v>
      </c>
      <c r="H205" s="146">
        <f t="shared" si="58"/>
        <v>200600629.70000002</v>
      </c>
      <c r="I205" s="146">
        <f t="shared" si="58"/>
        <v>241964738.91000003</v>
      </c>
      <c r="J205" s="146">
        <f t="shared" si="58"/>
        <v>290208601.95000005</v>
      </c>
      <c r="K205" s="146">
        <f t="shared" si="58"/>
        <v>216071240.38000003</v>
      </c>
      <c r="L205" s="146">
        <f t="shared" si="58"/>
        <v>216239067.85000002</v>
      </c>
      <c r="M205" s="146">
        <f t="shared" si="58"/>
        <v>230498447.44</v>
      </c>
      <c r="N205" s="146">
        <f t="shared" si="58"/>
        <v>291403855.31999999</v>
      </c>
      <c r="O205" s="146">
        <f t="shared" si="58"/>
        <v>349386895.66999996</v>
      </c>
      <c r="P205" s="146">
        <f t="shared" si="58"/>
        <v>837704616.13000023</v>
      </c>
      <c r="Q205" s="143">
        <f t="shared" si="56"/>
        <v>3456160397.1300006</v>
      </c>
      <c r="R205" s="192"/>
      <c r="S205" s="197"/>
      <c r="T205"/>
      <c r="U205"/>
    </row>
    <row r="206" spans="2:21" s="12" customFormat="1" x14ac:dyDescent="0.25">
      <c r="B206" s="158" t="s">
        <v>359</v>
      </c>
      <c r="C206" s="145">
        <v>2058951154</v>
      </c>
      <c r="D206" s="145">
        <v>2400029432.0600004</v>
      </c>
      <c r="E206" s="145">
        <v>103807425.29000002</v>
      </c>
      <c r="F206" s="145">
        <v>124304671.31999998</v>
      </c>
      <c r="G206" s="145">
        <v>136745557.05000001</v>
      </c>
      <c r="H206" s="145">
        <v>123668089.68000002</v>
      </c>
      <c r="I206" s="145">
        <v>143782897.97</v>
      </c>
      <c r="J206" s="145">
        <v>206387026.18000004</v>
      </c>
      <c r="K206" s="145">
        <v>135578683.93000001</v>
      </c>
      <c r="L206" s="145">
        <v>143235657.85000002</v>
      </c>
      <c r="M206" s="145">
        <v>159493135.94</v>
      </c>
      <c r="N206" s="145">
        <v>207812986.91999999</v>
      </c>
      <c r="O206" s="145">
        <v>207382565.86999997</v>
      </c>
      <c r="P206" s="145">
        <v>561364070.6400001</v>
      </c>
      <c r="Q206" s="145">
        <f t="shared" si="56"/>
        <v>2253562768.6400003</v>
      </c>
      <c r="R206" s="192"/>
      <c r="S206" s="197"/>
      <c r="T206"/>
      <c r="U206"/>
    </row>
    <row r="207" spans="2:21" s="12" customFormat="1" x14ac:dyDescent="0.25">
      <c r="B207" s="158" t="s">
        <v>360</v>
      </c>
      <c r="C207" s="145">
        <v>286213210</v>
      </c>
      <c r="D207" s="145">
        <v>248518316</v>
      </c>
      <c r="E207" s="145">
        <v>0</v>
      </c>
      <c r="F207" s="145"/>
      <c r="G207" s="145">
        <v>0</v>
      </c>
      <c r="H207" s="145">
        <v>0</v>
      </c>
      <c r="I207" s="145">
        <v>0</v>
      </c>
      <c r="J207" s="145">
        <v>0</v>
      </c>
      <c r="K207" s="145">
        <v>0</v>
      </c>
      <c r="L207" s="145">
        <v>0</v>
      </c>
      <c r="M207" s="145">
        <v>0</v>
      </c>
      <c r="N207" s="145"/>
      <c r="O207" s="145"/>
      <c r="P207" s="145">
        <v>77536828.440000013</v>
      </c>
      <c r="Q207" s="145">
        <f t="shared" si="56"/>
        <v>77536828.440000013</v>
      </c>
      <c r="R207" s="192"/>
      <c r="S207" s="197"/>
      <c r="T207"/>
      <c r="U207"/>
    </row>
    <row r="208" spans="2:21" s="12" customFormat="1" x14ac:dyDescent="0.25">
      <c r="B208" s="158" t="s">
        <v>361</v>
      </c>
      <c r="C208" s="145">
        <v>748644672</v>
      </c>
      <c r="D208" s="145">
        <v>777303818.51999998</v>
      </c>
      <c r="E208" s="145">
        <v>46298535.599999994</v>
      </c>
      <c r="F208" s="145">
        <v>31152818.670000002</v>
      </c>
      <c r="G208" s="145">
        <v>73062211.539999992</v>
      </c>
      <c r="H208" s="145">
        <v>41684111.449999988</v>
      </c>
      <c r="I208" s="145">
        <v>71458310.120000005</v>
      </c>
      <c r="J208" s="145">
        <v>60499878.729999997</v>
      </c>
      <c r="K208" s="145">
        <v>54915372.559999987</v>
      </c>
      <c r="L208" s="145">
        <v>39049133.939999998</v>
      </c>
      <c r="M208" s="145">
        <v>42493314.029999994</v>
      </c>
      <c r="N208" s="145">
        <v>51683690.330000013</v>
      </c>
      <c r="O208" s="145">
        <v>89041693.220000014</v>
      </c>
      <c r="P208" s="145">
        <v>147315223.93000001</v>
      </c>
      <c r="Q208" s="145">
        <f t="shared" si="56"/>
        <v>748654294.12000012</v>
      </c>
      <c r="R208" s="192"/>
      <c r="S208" s="197"/>
      <c r="T208"/>
      <c r="U208"/>
    </row>
    <row r="209" spans="2:21" s="12" customFormat="1" x14ac:dyDescent="0.25">
      <c r="B209" s="158" t="s">
        <v>362</v>
      </c>
      <c r="C209" s="145">
        <v>50587219</v>
      </c>
      <c r="D209" s="145">
        <v>53635756</v>
      </c>
      <c r="E209" s="145">
        <v>2902745.98</v>
      </c>
      <c r="F209" s="145">
        <v>4133800.3500000006</v>
      </c>
      <c r="G209" s="145">
        <v>3547457.4499999997</v>
      </c>
      <c r="H209" s="145">
        <v>3479502.0199999996</v>
      </c>
      <c r="I209" s="145">
        <v>4849169.18</v>
      </c>
      <c r="J209" s="145">
        <v>2831495.66</v>
      </c>
      <c r="K209" s="145">
        <v>5160584.08</v>
      </c>
      <c r="L209" s="145">
        <v>4156795.1599999997</v>
      </c>
      <c r="M209" s="145">
        <v>3694846.58</v>
      </c>
      <c r="N209" s="145">
        <v>4451330.8100000005</v>
      </c>
      <c r="O209" s="145">
        <v>5603296.8799999999</v>
      </c>
      <c r="P209" s="145">
        <v>6739426.6700000009</v>
      </c>
      <c r="Q209" s="145">
        <f t="shared" si="56"/>
        <v>51550450.820000008</v>
      </c>
      <c r="R209" s="192"/>
      <c r="S209" s="197"/>
      <c r="T209"/>
      <c r="U209"/>
    </row>
    <row r="210" spans="2:21" s="12" customFormat="1" x14ac:dyDescent="0.25">
      <c r="B210" s="158" t="s">
        <v>421</v>
      </c>
      <c r="C210" s="145">
        <v>315213767</v>
      </c>
      <c r="D210" s="145">
        <v>351835534.10000002</v>
      </c>
      <c r="E210" s="145">
        <v>18713727.129999999</v>
      </c>
      <c r="F210" s="145">
        <v>18564571.490000002</v>
      </c>
      <c r="G210" s="145">
        <v>18848781.910000004</v>
      </c>
      <c r="H210" s="145">
        <v>31768926.550000001</v>
      </c>
      <c r="I210" s="145">
        <v>21874361.640000004</v>
      </c>
      <c r="J210" s="145">
        <v>20490201.379999995</v>
      </c>
      <c r="K210" s="145">
        <v>20416599.809999999</v>
      </c>
      <c r="L210" s="145">
        <v>29797480.900000002</v>
      </c>
      <c r="M210" s="145">
        <v>24817150.890000001</v>
      </c>
      <c r="N210" s="145">
        <v>27455847.260000002</v>
      </c>
      <c r="O210" s="145">
        <v>47359339.700000003</v>
      </c>
      <c r="P210" s="145">
        <v>44749066.450000003</v>
      </c>
      <c r="Q210" s="145">
        <f>SUM(E210:P210)</f>
        <v>324856055.10999995</v>
      </c>
      <c r="R210" s="193"/>
      <c r="S210" s="197"/>
      <c r="T210"/>
      <c r="U210"/>
    </row>
    <row r="211" spans="2:21" s="40" customFormat="1" ht="15" customHeight="1" x14ac:dyDescent="0.25">
      <c r="B211" s="40" t="s">
        <v>363</v>
      </c>
      <c r="C211" s="143">
        <f t="shared" ref="C211:P211" si="59">C212</f>
        <v>2080734726</v>
      </c>
      <c r="D211" s="143">
        <f t="shared" si="59"/>
        <v>2289470552</v>
      </c>
      <c r="E211" s="143">
        <f t="shared" si="59"/>
        <v>81675497.610000014</v>
      </c>
      <c r="F211" s="143">
        <f t="shared" si="59"/>
        <v>94030640.060000002</v>
      </c>
      <c r="G211" s="143">
        <f t="shared" si="59"/>
        <v>101150759.51000002</v>
      </c>
      <c r="H211" s="143">
        <f t="shared" si="59"/>
        <v>135066910.06999999</v>
      </c>
      <c r="I211" s="143">
        <f t="shared" si="59"/>
        <v>136764742.08000001</v>
      </c>
      <c r="J211" s="143">
        <f t="shared" si="59"/>
        <v>171554264.61000001</v>
      </c>
      <c r="K211" s="143">
        <f t="shared" si="59"/>
        <v>131323525.25</v>
      </c>
      <c r="L211" s="143">
        <f t="shared" si="59"/>
        <v>145596927.62</v>
      </c>
      <c r="M211" s="143">
        <f t="shared" si="59"/>
        <v>113440213.05</v>
      </c>
      <c r="N211" s="143">
        <f t="shared" si="59"/>
        <v>357798354.87999994</v>
      </c>
      <c r="O211" s="143">
        <f t="shared" si="59"/>
        <v>209635449.12</v>
      </c>
      <c r="P211" s="143">
        <f t="shared" si="59"/>
        <v>395708127.41999996</v>
      </c>
      <c r="Q211" s="143">
        <f t="shared" si="56"/>
        <v>2073745411.2800002</v>
      </c>
      <c r="R211" s="193"/>
      <c r="S211" s="197"/>
      <c r="T211"/>
      <c r="U211"/>
    </row>
    <row r="212" spans="2:21" s="89" customFormat="1" ht="15" customHeight="1" x14ac:dyDescent="0.25">
      <c r="B212" s="159" t="s">
        <v>364</v>
      </c>
      <c r="C212" s="146">
        <f t="shared" ref="C212:P212" si="60">SUM(C213:C215)</f>
        <v>2080734726</v>
      </c>
      <c r="D212" s="146">
        <f t="shared" si="60"/>
        <v>2289470552</v>
      </c>
      <c r="E212" s="146">
        <f t="shared" si="60"/>
        <v>81675497.610000014</v>
      </c>
      <c r="F212" s="146">
        <f t="shared" si="60"/>
        <v>94030640.060000002</v>
      </c>
      <c r="G212" s="146">
        <f t="shared" si="60"/>
        <v>101150759.51000002</v>
      </c>
      <c r="H212" s="146">
        <f t="shared" si="60"/>
        <v>135066910.06999999</v>
      </c>
      <c r="I212" s="146">
        <f t="shared" si="60"/>
        <v>136764742.08000001</v>
      </c>
      <c r="J212" s="146">
        <f t="shared" si="60"/>
        <v>171554264.61000001</v>
      </c>
      <c r="K212" s="146">
        <f t="shared" si="60"/>
        <v>131323525.25</v>
      </c>
      <c r="L212" s="146">
        <f t="shared" si="60"/>
        <v>145596927.62</v>
      </c>
      <c r="M212" s="146">
        <f t="shared" si="60"/>
        <v>113440213.05</v>
      </c>
      <c r="N212" s="146">
        <f t="shared" si="60"/>
        <v>357798354.87999994</v>
      </c>
      <c r="O212" s="146">
        <f t="shared" si="60"/>
        <v>209635449.12</v>
      </c>
      <c r="P212" s="146">
        <f t="shared" si="60"/>
        <v>395708127.41999996</v>
      </c>
      <c r="Q212" s="143">
        <f t="shared" si="56"/>
        <v>2073745411.2800002</v>
      </c>
      <c r="R212" s="192"/>
      <c r="S212" s="197"/>
      <c r="T212"/>
      <c r="U212"/>
    </row>
    <row r="213" spans="2:21" s="12" customFormat="1" x14ac:dyDescent="0.25">
      <c r="B213" s="158" t="s">
        <v>365</v>
      </c>
      <c r="C213" s="145">
        <v>1170874303</v>
      </c>
      <c r="D213" s="145">
        <v>1024734206</v>
      </c>
      <c r="E213" s="145">
        <v>34047447.180000007</v>
      </c>
      <c r="F213" s="145">
        <v>46662101.550000004</v>
      </c>
      <c r="G213" s="145">
        <v>46584639.31000001</v>
      </c>
      <c r="H213" s="145">
        <v>64573311.219999991</v>
      </c>
      <c r="I213" s="145">
        <v>83257013.030000016</v>
      </c>
      <c r="J213" s="145">
        <v>55216340.419999994</v>
      </c>
      <c r="K213" s="145">
        <v>65098774.500000007</v>
      </c>
      <c r="L213" s="145">
        <v>67533314.610000014</v>
      </c>
      <c r="M213" s="145">
        <v>52770744.579999998</v>
      </c>
      <c r="N213" s="145">
        <v>85435494.11999999</v>
      </c>
      <c r="O213" s="145">
        <v>113972555.63000001</v>
      </c>
      <c r="P213" s="145">
        <v>145733313.56999999</v>
      </c>
      <c r="Q213" s="145">
        <f t="shared" si="56"/>
        <v>860885049.72000003</v>
      </c>
      <c r="R213" s="192"/>
      <c r="S213" s="197"/>
      <c r="T213"/>
      <c r="U213"/>
    </row>
    <row r="214" spans="2:21" s="12" customFormat="1" x14ac:dyDescent="0.25">
      <c r="B214" s="158" t="s">
        <v>366</v>
      </c>
      <c r="C214" s="145">
        <v>194605095</v>
      </c>
      <c r="D214" s="145">
        <v>204063795</v>
      </c>
      <c r="E214" s="145">
        <v>9954872.6899999995</v>
      </c>
      <c r="F214" s="145">
        <v>10101852.810000001</v>
      </c>
      <c r="G214" s="145">
        <v>11756594.130000003</v>
      </c>
      <c r="H214" s="145">
        <v>21675733.190000001</v>
      </c>
      <c r="I214" s="145">
        <v>13287748.629999999</v>
      </c>
      <c r="J214" s="145">
        <v>18159470.239999998</v>
      </c>
      <c r="K214" s="145">
        <v>14045156.879999999</v>
      </c>
      <c r="L214" s="145">
        <v>15507987.75</v>
      </c>
      <c r="M214" s="145">
        <v>13252623.899999999</v>
      </c>
      <c r="N214" s="145">
        <v>15414241.090000002</v>
      </c>
      <c r="O214" s="145">
        <v>30070264.760000002</v>
      </c>
      <c r="P214" s="145">
        <v>29017973.780000009</v>
      </c>
      <c r="Q214" s="145">
        <f t="shared" si="56"/>
        <v>202244519.84999999</v>
      </c>
      <c r="R214" s="192"/>
      <c r="S214" s="197"/>
      <c r="T214"/>
      <c r="U214"/>
    </row>
    <row r="215" spans="2:21" s="12" customFormat="1" x14ac:dyDescent="0.25">
      <c r="B215" s="158" t="s">
        <v>405</v>
      </c>
      <c r="C215" s="145">
        <v>715255328</v>
      </c>
      <c r="D215" s="145">
        <v>1060672551</v>
      </c>
      <c r="E215" s="145">
        <v>37673177.740000002</v>
      </c>
      <c r="F215" s="145">
        <v>37266685.699999996</v>
      </c>
      <c r="G215" s="145">
        <v>42809526.07</v>
      </c>
      <c r="H215" s="145">
        <v>48817865.659999996</v>
      </c>
      <c r="I215" s="145">
        <v>40219980.419999994</v>
      </c>
      <c r="J215" s="145">
        <v>98178453.950000003</v>
      </c>
      <c r="K215" s="145">
        <v>52179593.869999997</v>
      </c>
      <c r="L215" s="145">
        <v>62555625.260000005</v>
      </c>
      <c r="M215" s="145">
        <v>47416844.57</v>
      </c>
      <c r="N215" s="145">
        <v>256948619.66999996</v>
      </c>
      <c r="O215" s="145">
        <v>65592628.730000004</v>
      </c>
      <c r="P215" s="145">
        <v>220956840.06999999</v>
      </c>
      <c r="Q215" s="145">
        <f t="shared" si="56"/>
        <v>1010615841.7099998</v>
      </c>
      <c r="R215" s="193"/>
      <c r="S215" s="197"/>
      <c r="T215"/>
      <c r="U215"/>
    </row>
    <row r="216" spans="2:21" s="40" customFormat="1" ht="15" customHeight="1" x14ac:dyDescent="0.25">
      <c r="B216" s="40" t="s">
        <v>130</v>
      </c>
      <c r="C216" s="143">
        <f t="shared" ref="C216:P216" si="61">C217</f>
        <v>3109655973</v>
      </c>
      <c r="D216" s="143">
        <f t="shared" si="61"/>
        <v>2821831305.6300001</v>
      </c>
      <c r="E216" s="143">
        <f t="shared" si="61"/>
        <v>88579675.659999982</v>
      </c>
      <c r="F216" s="143">
        <f t="shared" si="61"/>
        <v>196704014.87999997</v>
      </c>
      <c r="G216" s="143">
        <f t="shared" si="61"/>
        <v>202264025.24999997</v>
      </c>
      <c r="H216" s="143">
        <f t="shared" si="61"/>
        <v>117784291.31</v>
      </c>
      <c r="I216" s="143">
        <f t="shared" si="61"/>
        <v>216177023.70000002</v>
      </c>
      <c r="J216" s="143">
        <f t="shared" si="61"/>
        <v>203271082.80000001</v>
      </c>
      <c r="K216" s="143">
        <f t="shared" si="61"/>
        <v>146526102.05000001</v>
      </c>
      <c r="L216" s="143">
        <f t="shared" si="61"/>
        <v>168044341.20999998</v>
      </c>
      <c r="M216" s="143">
        <f t="shared" si="61"/>
        <v>217967163.02000004</v>
      </c>
      <c r="N216" s="143">
        <f t="shared" si="61"/>
        <v>179977537.79999998</v>
      </c>
      <c r="O216" s="143">
        <f t="shared" si="61"/>
        <v>356690694.81</v>
      </c>
      <c r="P216" s="143">
        <f t="shared" si="61"/>
        <v>379788842.21999997</v>
      </c>
      <c r="Q216" s="143">
        <f t="shared" si="56"/>
        <v>2473774794.7099996</v>
      </c>
      <c r="R216" s="193"/>
      <c r="S216" s="197"/>
      <c r="T216"/>
      <c r="U216"/>
    </row>
    <row r="217" spans="2:21" s="89" customFormat="1" ht="15" customHeight="1" x14ac:dyDescent="0.25">
      <c r="B217" s="159" t="s">
        <v>367</v>
      </c>
      <c r="C217" s="146">
        <f t="shared" ref="C217:P217" si="62">SUM(C218:C219)</f>
        <v>3109655973</v>
      </c>
      <c r="D217" s="146">
        <f t="shared" si="62"/>
        <v>2821831305.6300001</v>
      </c>
      <c r="E217" s="146">
        <f t="shared" si="62"/>
        <v>88579675.659999982</v>
      </c>
      <c r="F217" s="146">
        <f t="shared" si="62"/>
        <v>196704014.87999997</v>
      </c>
      <c r="G217" s="146">
        <f t="shared" si="62"/>
        <v>202264025.24999997</v>
      </c>
      <c r="H217" s="146">
        <f t="shared" si="62"/>
        <v>117784291.31</v>
      </c>
      <c r="I217" s="146">
        <f t="shared" si="62"/>
        <v>216177023.70000002</v>
      </c>
      <c r="J217" s="146">
        <f t="shared" si="62"/>
        <v>203271082.80000001</v>
      </c>
      <c r="K217" s="146">
        <f t="shared" si="62"/>
        <v>146526102.05000001</v>
      </c>
      <c r="L217" s="146">
        <f t="shared" si="62"/>
        <v>168044341.20999998</v>
      </c>
      <c r="M217" s="146">
        <f t="shared" si="62"/>
        <v>217967163.02000004</v>
      </c>
      <c r="N217" s="146">
        <f t="shared" si="62"/>
        <v>179977537.79999998</v>
      </c>
      <c r="O217" s="146">
        <f t="shared" si="62"/>
        <v>356690694.81</v>
      </c>
      <c r="P217" s="146">
        <f t="shared" si="62"/>
        <v>379788842.21999997</v>
      </c>
      <c r="Q217" s="143">
        <f t="shared" si="56"/>
        <v>2473774794.7099996</v>
      </c>
      <c r="R217" s="192"/>
      <c r="S217" s="197"/>
      <c r="T217"/>
      <c r="U217"/>
    </row>
    <row r="218" spans="2:21" s="12" customFormat="1" x14ac:dyDescent="0.25">
      <c r="B218" s="158" t="s">
        <v>368</v>
      </c>
      <c r="C218" s="145">
        <v>2923504677</v>
      </c>
      <c r="D218" s="145">
        <v>2635680009.6300001</v>
      </c>
      <c r="E218" s="145">
        <v>77305132.799999982</v>
      </c>
      <c r="F218" s="145">
        <v>184413424.82999995</v>
      </c>
      <c r="G218" s="145">
        <v>189334727.73999998</v>
      </c>
      <c r="H218" s="145">
        <v>98425621.090000004</v>
      </c>
      <c r="I218" s="145">
        <v>203062645.98000002</v>
      </c>
      <c r="J218" s="145">
        <v>187586616.15000001</v>
      </c>
      <c r="K218" s="145">
        <v>130557048.81000002</v>
      </c>
      <c r="L218" s="145">
        <v>155954046.20999998</v>
      </c>
      <c r="M218" s="145">
        <v>204560571.80000004</v>
      </c>
      <c r="N218" s="145">
        <v>167703768.31999999</v>
      </c>
      <c r="O218" s="145">
        <v>327030907.98000002</v>
      </c>
      <c r="P218" s="145">
        <v>365450686.18999994</v>
      </c>
      <c r="Q218" s="145">
        <f t="shared" si="56"/>
        <v>2291385197.8999996</v>
      </c>
      <c r="R218" s="192"/>
      <c r="S218" s="197"/>
      <c r="T218"/>
      <c r="U218"/>
    </row>
    <row r="219" spans="2:21" s="12" customFormat="1" x14ac:dyDescent="0.25">
      <c r="B219" s="158" t="s">
        <v>369</v>
      </c>
      <c r="C219" s="145">
        <v>186151296</v>
      </c>
      <c r="D219" s="145">
        <v>186151296</v>
      </c>
      <c r="E219" s="145">
        <v>11274542.859999999</v>
      </c>
      <c r="F219" s="145">
        <v>12290590.050000001</v>
      </c>
      <c r="G219" s="145">
        <v>12929297.509999998</v>
      </c>
      <c r="H219" s="145">
        <v>19358670.219999999</v>
      </c>
      <c r="I219" s="145">
        <v>13114377.720000003</v>
      </c>
      <c r="J219" s="145">
        <v>15684466.650000002</v>
      </c>
      <c r="K219" s="145">
        <v>15969053.24</v>
      </c>
      <c r="L219" s="145">
        <v>12090295</v>
      </c>
      <c r="M219" s="145">
        <v>13406591.219999999</v>
      </c>
      <c r="N219" s="145">
        <v>12273769.479999999</v>
      </c>
      <c r="O219" s="145">
        <v>29659786.830000002</v>
      </c>
      <c r="P219" s="145">
        <v>14338156.030000003</v>
      </c>
      <c r="Q219" s="145">
        <f t="shared" si="56"/>
        <v>182389596.81</v>
      </c>
      <c r="R219" s="192"/>
      <c r="S219" s="197"/>
      <c r="T219"/>
      <c r="U219"/>
    </row>
    <row r="220" spans="2:21" s="12" customFormat="1" x14ac:dyDescent="0.25">
      <c r="B220" s="40" t="s">
        <v>406</v>
      </c>
      <c r="C220" s="146">
        <f t="shared" ref="C220:P220" si="63">C221</f>
        <v>13401009791</v>
      </c>
      <c r="D220" s="146">
        <f t="shared" si="63"/>
        <v>20639081976.279999</v>
      </c>
      <c r="E220" s="146">
        <f t="shared" si="63"/>
        <v>472967318.41999996</v>
      </c>
      <c r="F220" s="146">
        <f t="shared" si="63"/>
        <v>2079555042.7699997</v>
      </c>
      <c r="G220" s="146">
        <f t="shared" si="63"/>
        <v>1521028921.55</v>
      </c>
      <c r="H220" s="146">
        <f t="shared" si="63"/>
        <v>2380912668.3600006</v>
      </c>
      <c r="I220" s="146">
        <f t="shared" si="63"/>
        <v>1067294831.4500002</v>
      </c>
      <c r="J220" s="146">
        <f t="shared" si="63"/>
        <v>996951603.56000018</v>
      </c>
      <c r="K220" s="146">
        <f t="shared" si="63"/>
        <v>1133207335.8400002</v>
      </c>
      <c r="L220" s="146">
        <f t="shared" si="63"/>
        <v>752687663.79999995</v>
      </c>
      <c r="M220" s="146">
        <f t="shared" si="63"/>
        <v>1695161184.53</v>
      </c>
      <c r="N220" s="146">
        <f t="shared" si="63"/>
        <v>2073757847.7500002</v>
      </c>
      <c r="O220" s="146">
        <f t="shared" si="63"/>
        <v>1614969111.6000001</v>
      </c>
      <c r="P220" s="146">
        <f t="shared" si="63"/>
        <v>4064848006.3699994</v>
      </c>
      <c r="Q220" s="146">
        <f t="shared" si="56"/>
        <v>19853341536</v>
      </c>
      <c r="R220" s="192"/>
      <c r="S220" s="197"/>
      <c r="T220"/>
      <c r="U220"/>
    </row>
    <row r="221" spans="2:21" s="12" customFormat="1" x14ac:dyDescent="0.25">
      <c r="B221" s="177" t="s">
        <v>407</v>
      </c>
      <c r="C221" s="146">
        <f t="shared" ref="C221:P221" si="64">SUM(C222)</f>
        <v>13401009791</v>
      </c>
      <c r="D221" s="146">
        <f t="shared" si="64"/>
        <v>20639081976.279999</v>
      </c>
      <c r="E221" s="146">
        <f t="shared" si="64"/>
        <v>472967318.41999996</v>
      </c>
      <c r="F221" s="146">
        <f t="shared" si="64"/>
        <v>2079555042.7699997</v>
      </c>
      <c r="G221" s="146">
        <f t="shared" si="64"/>
        <v>1521028921.55</v>
      </c>
      <c r="H221" s="146">
        <f t="shared" si="64"/>
        <v>2380912668.3600006</v>
      </c>
      <c r="I221" s="146">
        <f t="shared" si="64"/>
        <v>1067294831.4500002</v>
      </c>
      <c r="J221" s="146">
        <f t="shared" si="64"/>
        <v>996951603.56000018</v>
      </c>
      <c r="K221" s="146">
        <f t="shared" si="64"/>
        <v>1133207335.8400002</v>
      </c>
      <c r="L221" s="146">
        <f t="shared" si="64"/>
        <v>752687663.79999995</v>
      </c>
      <c r="M221" s="146">
        <f t="shared" si="64"/>
        <v>1695161184.53</v>
      </c>
      <c r="N221" s="146">
        <f t="shared" si="64"/>
        <v>2073757847.7500002</v>
      </c>
      <c r="O221" s="146">
        <f t="shared" si="64"/>
        <v>1614969111.6000001</v>
      </c>
      <c r="P221" s="146">
        <f t="shared" si="64"/>
        <v>4064848006.3699994</v>
      </c>
      <c r="Q221" s="146">
        <f t="shared" si="56"/>
        <v>19853341536</v>
      </c>
      <c r="R221" s="192"/>
      <c r="S221" s="197"/>
      <c r="T221"/>
      <c r="U221"/>
    </row>
    <row r="222" spans="2:21" s="12" customFormat="1" x14ac:dyDescent="0.25">
      <c r="B222" s="178" t="s">
        <v>408</v>
      </c>
      <c r="C222" s="145">
        <v>13401009791</v>
      </c>
      <c r="D222" s="145">
        <v>20639081976.279999</v>
      </c>
      <c r="E222" s="145">
        <v>472967318.41999996</v>
      </c>
      <c r="F222" s="145">
        <v>2079555042.7699997</v>
      </c>
      <c r="G222" s="145">
        <v>1521028921.55</v>
      </c>
      <c r="H222" s="145">
        <v>2380912668.3600006</v>
      </c>
      <c r="I222" s="145">
        <v>1067294831.4500002</v>
      </c>
      <c r="J222" s="145">
        <v>996951603.56000018</v>
      </c>
      <c r="K222" s="145">
        <v>1133207335.8400002</v>
      </c>
      <c r="L222" s="145">
        <v>752687663.79999995</v>
      </c>
      <c r="M222" s="145">
        <v>1695161184.53</v>
      </c>
      <c r="N222" s="145">
        <v>2073757847.7500002</v>
      </c>
      <c r="O222" s="145">
        <v>1614969111.6000001</v>
      </c>
      <c r="P222" s="145">
        <v>4064848006.3699994</v>
      </c>
      <c r="Q222" s="145">
        <f t="shared" si="56"/>
        <v>19853341536</v>
      </c>
      <c r="R222" s="194"/>
      <c r="S222" s="197"/>
      <c r="T222"/>
      <c r="U222"/>
    </row>
    <row r="223" spans="2:21" s="12" customFormat="1" x14ac:dyDescent="0.25">
      <c r="B223" s="155" t="s">
        <v>422</v>
      </c>
      <c r="C223" s="156">
        <f t="shared" ref="C223:P223" si="65">C224</f>
        <v>253545536599</v>
      </c>
      <c r="D223" s="156">
        <f t="shared" si="65"/>
        <v>241323971353.22</v>
      </c>
      <c r="E223" s="156">
        <f t="shared" si="65"/>
        <v>37005025299.57</v>
      </c>
      <c r="F223" s="156">
        <f t="shared" si="65"/>
        <v>39655274568.400009</v>
      </c>
      <c r="G223" s="156">
        <f t="shared" si="65"/>
        <v>9944044132.6099987</v>
      </c>
      <c r="H223" s="156">
        <f t="shared" si="65"/>
        <v>6411439283.8800011</v>
      </c>
      <c r="I223" s="156">
        <f t="shared" si="65"/>
        <v>19550027670.57</v>
      </c>
      <c r="J223" s="156">
        <f t="shared" si="65"/>
        <v>32552958266.650002</v>
      </c>
      <c r="K223" s="156">
        <f t="shared" si="65"/>
        <v>34203263816.419998</v>
      </c>
      <c r="L223" s="156">
        <f t="shared" si="65"/>
        <v>14340959910.689999</v>
      </c>
      <c r="M223" s="156">
        <f t="shared" si="65"/>
        <v>7296650354.2200012</v>
      </c>
      <c r="N223" s="156">
        <f t="shared" si="65"/>
        <v>7113418930.5600004</v>
      </c>
      <c r="O223" s="156">
        <f t="shared" si="65"/>
        <v>20113092195.739994</v>
      </c>
      <c r="P223" s="156">
        <f t="shared" si="65"/>
        <v>12901162090.25</v>
      </c>
      <c r="Q223" s="156">
        <f t="shared" si="56"/>
        <v>241087316519.55997</v>
      </c>
      <c r="R223" s="195"/>
      <c r="S223" s="197"/>
      <c r="T223"/>
      <c r="U223"/>
    </row>
    <row r="224" spans="2:21" s="12" customFormat="1" x14ac:dyDescent="0.25">
      <c r="B224" s="159" t="s">
        <v>423</v>
      </c>
      <c r="C224" s="146">
        <f t="shared" ref="C224:P224" si="66">SUM(C225)</f>
        <v>253545536599</v>
      </c>
      <c r="D224" s="146">
        <f t="shared" si="66"/>
        <v>241323971353.22</v>
      </c>
      <c r="E224" s="146">
        <f t="shared" si="66"/>
        <v>37005025299.57</v>
      </c>
      <c r="F224" s="146">
        <f t="shared" si="66"/>
        <v>39655274568.400009</v>
      </c>
      <c r="G224" s="146">
        <f t="shared" si="66"/>
        <v>9944044132.6099987</v>
      </c>
      <c r="H224" s="146">
        <f t="shared" si="66"/>
        <v>6411439283.8800011</v>
      </c>
      <c r="I224" s="146">
        <f t="shared" si="66"/>
        <v>19550027670.57</v>
      </c>
      <c r="J224" s="146">
        <f t="shared" si="66"/>
        <v>32552958266.650002</v>
      </c>
      <c r="K224" s="146">
        <f t="shared" si="66"/>
        <v>34203263816.419998</v>
      </c>
      <c r="L224" s="146">
        <f t="shared" si="66"/>
        <v>14340959910.689999</v>
      </c>
      <c r="M224" s="146">
        <f t="shared" si="66"/>
        <v>7296650354.2200012</v>
      </c>
      <c r="N224" s="146">
        <f t="shared" si="66"/>
        <v>7113418930.5600004</v>
      </c>
      <c r="O224" s="146">
        <f t="shared" si="66"/>
        <v>20113092195.739994</v>
      </c>
      <c r="P224" s="146">
        <f t="shared" si="66"/>
        <v>12901162090.25</v>
      </c>
      <c r="Q224" s="143">
        <f t="shared" si="56"/>
        <v>241087316519.55997</v>
      </c>
      <c r="R224" s="192"/>
      <c r="S224" s="197"/>
      <c r="T224"/>
      <c r="U224"/>
    </row>
    <row r="225" spans="2:21" s="12" customFormat="1" x14ac:dyDescent="0.25">
      <c r="B225" s="158" t="s">
        <v>424</v>
      </c>
      <c r="C225" s="145">
        <v>253545536599</v>
      </c>
      <c r="D225" s="145">
        <v>241323971353.22</v>
      </c>
      <c r="E225" s="145">
        <v>37005025299.57</v>
      </c>
      <c r="F225" s="145">
        <v>39655274568.400009</v>
      </c>
      <c r="G225" s="145">
        <v>9944044132.6099987</v>
      </c>
      <c r="H225" s="145">
        <v>6411439283.8800011</v>
      </c>
      <c r="I225" s="145">
        <v>19550027670.57</v>
      </c>
      <c r="J225" s="145">
        <v>32552958266.650002</v>
      </c>
      <c r="K225" s="145">
        <v>34203263816.419998</v>
      </c>
      <c r="L225" s="145">
        <v>14340959910.689999</v>
      </c>
      <c r="M225" s="145">
        <v>7296650354.2200012</v>
      </c>
      <c r="N225" s="145">
        <v>7113418930.5600004</v>
      </c>
      <c r="O225" s="145">
        <v>20113092195.739994</v>
      </c>
      <c r="P225" s="145">
        <v>12901162090.25</v>
      </c>
      <c r="Q225" s="145">
        <f t="shared" si="56"/>
        <v>241087316519.55997</v>
      </c>
      <c r="R225" s="193"/>
      <c r="S225" s="197"/>
      <c r="T225"/>
      <c r="U225"/>
    </row>
    <row r="226" spans="2:21" s="12" customFormat="1" x14ac:dyDescent="0.25">
      <c r="B226" s="155" t="s">
        <v>425</v>
      </c>
      <c r="C226" s="156">
        <f t="shared" ref="C226:P226" si="67">C227</f>
        <v>115557706551</v>
      </c>
      <c r="D226" s="156">
        <f t="shared" si="67"/>
        <v>129263575194.94</v>
      </c>
      <c r="E226" s="156">
        <f t="shared" si="67"/>
        <v>10039301576.210001</v>
      </c>
      <c r="F226" s="156">
        <f t="shared" si="67"/>
        <v>11989155237.589998</v>
      </c>
      <c r="G226" s="156">
        <f t="shared" si="67"/>
        <v>8808557533.2600002</v>
      </c>
      <c r="H226" s="156">
        <f t="shared" si="67"/>
        <v>8783992834.6200008</v>
      </c>
      <c r="I226" s="156">
        <f t="shared" si="67"/>
        <v>12593326852.91</v>
      </c>
      <c r="J226" s="156">
        <f t="shared" si="67"/>
        <v>9966530352.7200012</v>
      </c>
      <c r="K226" s="156">
        <f t="shared" si="67"/>
        <v>9497456943.460001</v>
      </c>
      <c r="L226" s="156">
        <f t="shared" si="67"/>
        <v>11183463593.800001</v>
      </c>
      <c r="M226" s="156">
        <f t="shared" si="67"/>
        <v>11326403852.530001</v>
      </c>
      <c r="N226" s="156">
        <f t="shared" si="67"/>
        <v>10079681134.58</v>
      </c>
      <c r="O226" s="156">
        <f t="shared" si="67"/>
        <v>8064390625.4200001</v>
      </c>
      <c r="P226" s="156">
        <f t="shared" si="67"/>
        <v>15153617468.599998</v>
      </c>
      <c r="Q226" s="156">
        <f t="shared" si="56"/>
        <v>127485878005.70001</v>
      </c>
      <c r="R226" s="193"/>
      <c r="S226" s="197"/>
      <c r="T226"/>
      <c r="U226"/>
    </row>
    <row r="227" spans="2:21" s="12" customFormat="1" x14ac:dyDescent="0.25">
      <c r="B227" s="159" t="s">
        <v>426</v>
      </c>
      <c r="C227" s="146">
        <f t="shared" ref="C227:P227" si="68">SUM(C228)</f>
        <v>115557706551</v>
      </c>
      <c r="D227" s="146">
        <f t="shared" si="68"/>
        <v>129263575194.94</v>
      </c>
      <c r="E227" s="146">
        <f t="shared" si="68"/>
        <v>10039301576.210001</v>
      </c>
      <c r="F227" s="146">
        <f t="shared" si="68"/>
        <v>11989155237.589998</v>
      </c>
      <c r="G227" s="146">
        <f t="shared" si="68"/>
        <v>8808557533.2600002</v>
      </c>
      <c r="H227" s="146">
        <f t="shared" si="68"/>
        <v>8783992834.6200008</v>
      </c>
      <c r="I227" s="146">
        <f t="shared" si="68"/>
        <v>12593326852.91</v>
      </c>
      <c r="J227" s="146">
        <f t="shared" si="68"/>
        <v>9966530352.7200012</v>
      </c>
      <c r="K227" s="146">
        <f t="shared" si="68"/>
        <v>9497456943.460001</v>
      </c>
      <c r="L227" s="146">
        <f t="shared" si="68"/>
        <v>11183463593.800001</v>
      </c>
      <c r="M227" s="146">
        <f t="shared" si="68"/>
        <v>11326403852.530001</v>
      </c>
      <c r="N227" s="146">
        <f t="shared" si="68"/>
        <v>10079681134.58</v>
      </c>
      <c r="O227" s="146">
        <f t="shared" si="68"/>
        <v>8064390625.4200001</v>
      </c>
      <c r="P227" s="146">
        <f t="shared" si="68"/>
        <v>15153617468.599998</v>
      </c>
      <c r="Q227" s="143">
        <f t="shared" si="56"/>
        <v>127485878005.70001</v>
      </c>
      <c r="R227" s="192"/>
      <c r="S227" s="197"/>
      <c r="T227"/>
      <c r="U227"/>
    </row>
    <row r="228" spans="2:21" s="12" customFormat="1" x14ac:dyDescent="0.25">
      <c r="B228" s="158" t="s">
        <v>427</v>
      </c>
      <c r="C228" s="145">
        <v>115557706551</v>
      </c>
      <c r="D228" s="145">
        <v>129263575194.94</v>
      </c>
      <c r="E228" s="145">
        <v>10039301576.210001</v>
      </c>
      <c r="F228" s="145">
        <v>11989155237.589998</v>
      </c>
      <c r="G228" s="145">
        <v>8808557533.2600002</v>
      </c>
      <c r="H228" s="145">
        <v>8783992834.6200008</v>
      </c>
      <c r="I228" s="145">
        <v>12593326852.91</v>
      </c>
      <c r="J228" s="145">
        <v>9966530352.7200012</v>
      </c>
      <c r="K228" s="145">
        <v>9497456943.460001</v>
      </c>
      <c r="L228" s="145">
        <v>11183463593.800001</v>
      </c>
      <c r="M228" s="145">
        <v>11326403852.530001</v>
      </c>
      <c r="N228" s="145">
        <v>10079681134.58</v>
      </c>
      <c r="O228" s="145">
        <v>8064390625.4200001</v>
      </c>
      <c r="P228" s="145">
        <v>15153617468.599998</v>
      </c>
      <c r="Q228" s="145">
        <f t="shared" si="56"/>
        <v>127485878005.70001</v>
      </c>
      <c r="R228" s="193"/>
      <c r="S228" s="197"/>
      <c r="T228"/>
      <c r="U228"/>
    </row>
    <row r="229" spans="2:21" s="40" customFormat="1" ht="15" customHeight="1" x14ac:dyDescent="0.25">
      <c r="B229" s="155" t="s">
        <v>43</v>
      </c>
      <c r="C229" s="156">
        <f t="shared" ref="C229:P229" si="69">C230</f>
        <v>8623286819</v>
      </c>
      <c r="D229" s="156">
        <f t="shared" si="69"/>
        <v>10002286819</v>
      </c>
      <c r="E229" s="156">
        <f t="shared" si="69"/>
        <v>718382821.91999996</v>
      </c>
      <c r="F229" s="156">
        <f t="shared" si="69"/>
        <v>718382821.92000008</v>
      </c>
      <c r="G229" s="156">
        <f t="shared" si="69"/>
        <v>718382821.89999998</v>
      </c>
      <c r="H229" s="156">
        <f t="shared" si="69"/>
        <v>718382821.5</v>
      </c>
      <c r="I229" s="156">
        <f t="shared" si="69"/>
        <v>718382821.81000006</v>
      </c>
      <c r="J229" s="156">
        <f t="shared" si="69"/>
        <v>718382821.91999996</v>
      </c>
      <c r="K229" s="156">
        <f t="shared" si="69"/>
        <v>718382821.89999998</v>
      </c>
      <c r="L229" s="156">
        <f t="shared" si="69"/>
        <v>718382821.92999995</v>
      </c>
      <c r="M229" s="156">
        <f t="shared" si="69"/>
        <v>718382821.92000008</v>
      </c>
      <c r="N229" s="156">
        <f t="shared" si="69"/>
        <v>718382810.54999995</v>
      </c>
      <c r="O229" s="156">
        <f t="shared" si="69"/>
        <v>718382809.05000007</v>
      </c>
      <c r="P229" s="156">
        <f t="shared" si="69"/>
        <v>2097382843.5800004</v>
      </c>
      <c r="Q229" s="156">
        <f t="shared" si="56"/>
        <v>9999593859.9000015</v>
      </c>
      <c r="R229" s="193"/>
      <c r="S229" s="12"/>
      <c r="T229"/>
      <c r="U229"/>
    </row>
    <row r="230" spans="2:21" s="89" customFormat="1" ht="15" customHeight="1" x14ac:dyDescent="0.25">
      <c r="B230" s="159" t="s">
        <v>375</v>
      </c>
      <c r="C230" s="146">
        <f t="shared" ref="C230:P230" si="70">SUM(C231)</f>
        <v>8623286819</v>
      </c>
      <c r="D230" s="146">
        <f t="shared" si="70"/>
        <v>10002286819</v>
      </c>
      <c r="E230" s="146">
        <f t="shared" si="70"/>
        <v>718382821.91999996</v>
      </c>
      <c r="F230" s="146">
        <f t="shared" si="70"/>
        <v>718382821.92000008</v>
      </c>
      <c r="G230" s="146">
        <f t="shared" si="70"/>
        <v>718382821.89999998</v>
      </c>
      <c r="H230" s="146">
        <f t="shared" si="70"/>
        <v>718382821.5</v>
      </c>
      <c r="I230" s="146">
        <f t="shared" si="70"/>
        <v>718382821.81000006</v>
      </c>
      <c r="J230" s="146">
        <f t="shared" si="70"/>
        <v>718382821.91999996</v>
      </c>
      <c r="K230" s="146">
        <f t="shared" si="70"/>
        <v>718382821.89999998</v>
      </c>
      <c r="L230" s="146">
        <f t="shared" si="70"/>
        <v>718382821.92999995</v>
      </c>
      <c r="M230" s="146">
        <f t="shared" si="70"/>
        <v>718382821.92000008</v>
      </c>
      <c r="N230" s="146">
        <f t="shared" si="70"/>
        <v>718382810.54999995</v>
      </c>
      <c r="O230" s="146">
        <f t="shared" si="70"/>
        <v>718382809.05000007</v>
      </c>
      <c r="P230" s="146">
        <f t="shared" si="70"/>
        <v>2097382843.5800004</v>
      </c>
      <c r="Q230" s="143">
        <f t="shared" si="56"/>
        <v>9999593859.9000015</v>
      </c>
      <c r="R230" s="192"/>
      <c r="S230" s="12"/>
      <c r="T230"/>
      <c r="U230"/>
    </row>
    <row r="231" spans="2:21" s="12" customFormat="1" x14ac:dyDescent="0.25">
      <c r="B231" s="158" t="s">
        <v>376</v>
      </c>
      <c r="C231" s="145">
        <v>8623286819</v>
      </c>
      <c r="D231" s="145">
        <v>10002286819</v>
      </c>
      <c r="E231" s="145">
        <v>718382821.91999996</v>
      </c>
      <c r="F231" s="145">
        <v>718382821.92000008</v>
      </c>
      <c r="G231" s="145">
        <v>718382821.89999998</v>
      </c>
      <c r="H231" s="145">
        <v>718382821.5</v>
      </c>
      <c r="I231" s="145">
        <v>718382821.81000006</v>
      </c>
      <c r="J231" s="145">
        <v>718382821.91999996</v>
      </c>
      <c r="K231" s="145">
        <v>718382821.89999998</v>
      </c>
      <c r="L231" s="145">
        <v>718382821.92999995</v>
      </c>
      <c r="M231" s="145">
        <v>718382821.92000008</v>
      </c>
      <c r="N231" s="145">
        <v>718382810.54999995</v>
      </c>
      <c r="O231" s="145">
        <v>718382809.05000007</v>
      </c>
      <c r="P231" s="145">
        <v>2097382843.5800004</v>
      </c>
      <c r="Q231" s="145">
        <f t="shared" si="56"/>
        <v>9999593859.9000015</v>
      </c>
      <c r="R231" s="193"/>
      <c r="T231"/>
      <c r="U231"/>
    </row>
    <row r="232" spans="2:21" s="40" customFormat="1" ht="15" customHeight="1" x14ac:dyDescent="0.25">
      <c r="B232" s="155" t="s">
        <v>44</v>
      </c>
      <c r="C232" s="156">
        <f t="shared" ref="C232:P232" si="71">C233</f>
        <v>8011291957</v>
      </c>
      <c r="D232" s="156">
        <f t="shared" si="71"/>
        <v>14311291957</v>
      </c>
      <c r="E232" s="156">
        <f t="shared" si="71"/>
        <v>667607653</v>
      </c>
      <c r="F232" s="156">
        <f t="shared" si="71"/>
        <v>667607653</v>
      </c>
      <c r="G232" s="156">
        <f t="shared" si="71"/>
        <v>667607653</v>
      </c>
      <c r="H232" s="156">
        <f t="shared" si="71"/>
        <v>667607653</v>
      </c>
      <c r="I232" s="156">
        <f t="shared" si="71"/>
        <v>667607653</v>
      </c>
      <c r="J232" s="156">
        <f t="shared" si="71"/>
        <v>667607653</v>
      </c>
      <c r="K232" s="156">
        <f t="shared" si="71"/>
        <v>667607653</v>
      </c>
      <c r="L232" s="156">
        <f t="shared" si="71"/>
        <v>667607653</v>
      </c>
      <c r="M232" s="156">
        <f t="shared" si="71"/>
        <v>1867607653</v>
      </c>
      <c r="N232" s="156">
        <f t="shared" si="71"/>
        <v>2267607653</v>
      </c>
      <c r="O232" s="156">
        <f t="shared" si="71"/>
        <v>667607653</v>
      </c>
      <c r="P232" s="156">
        <f t="shared" si="71"/>
        <v>4167607774</v>
      </c>
      <c r="Q232" s="156">
        <f t="shared" si="56"/>
        <v>14311291957</v>
      </c>
      <c r="R232" s="192"/>
      <c r="S232" s="12"/>
      <c r="T232"/>
      <c r="U232"/>
    </row>
    <row r="233" spans="2:21" s="89" customFormat="1" ht="15" customHeight="1" x14ac:dyDescent="0.25">
      <c r="B233" s="159" t="s">
        <v>377</v>
      </c>
      <c r="C233" s="146">
        <f t="shared" ref="C233:P233" si="72">SUM(C234)</f>
        <v>8011291957</v>
      </c>
      <c r="D233" s="146">
        <f t="shared" si="72"/>
        <v>14311291957</v>
      </c>
      <c r="E233" s="146">
        <f t="shared" si="72"/>
        <v>667607653</v>
      </c>
      <c r="F233" s="146">
        <f t="shared" si="72"/>
        <v>667607653</v>
      </c>
      <c r="G233" s="146">
        <f t="shared" si="72"/>
        <v>667607653</v>
      </c>
      <c r="H233" s="146">
        <f t="shared" si="72"/>
        <v>667607653</v>
      </c>
      <c r="I233" s="146">
        <f t="shared" si="72"/>
        <v>667607653</v>
      </c>
      <c r="J233" s="146">
        <f t="shared" si="72"/>
        <v>667607653</v>
      </c>
      <c r="K233" s="146">
        <f t="shared" si="72"/>
        <v>667607653</v>
      </c>
      <c r="L233" s="146">
        <f t="shared" si="72"/>
        <v>667607653</v>
      </c>
      <c r="M233" s="146">
        <f t="shared" si="72"/>
        <v>1867607653</v>
      </c>
      <c r="N233" s="146">
        <f t="shared" si="72"/>
        <v>2267607653</v>
      </c>
      <c r="O233" s="146">
        <f t="shared" si="72"/>
        <v>667607653</v>
      </c>
      <c r="P233" s="146">
        <f t="shared" si="72"/>
        <v>4167607774</v>
      </c>
      <c r="Q233" s="143">
        <f t="shared" si="56"/>
        <v>14311291957</v>
      </c>
      <c r="R233" s="193"/>
      <c r="S233" s="12"/>
      <c r="T233"/>
      <c r="U233"/>
    </row>
    <row r="234" spans="2:21" s="12" customFormat="1" x14ac:dyDescent="0.25">
      <c r="B234" s="158" t="s">
        <v>378</v>
      </c>
      <c r="C234" s="145">
        <v>8011291957</v>
      </c>
      <c r="D234" s="145">
        <v>14311291957</v>
      </c>
      <c r="E234" s="145">
        <v>667607653</v>
      </c>
      <c r="F234" s="145">
        <v>667607653</v>
      </c>
      <c r="G234" s="145">
        <v>667607653</v>
      </c>
      <c r="H234" s="145">
        <v>667607653</v>
      </c>
      <c r="I234" s="145">
        <v>667607653</v>
      </c>
      <c r="J234" s="145">
        <v>667607653</v>
      </c>
      <c r="K234" s="145">
        <v>667607653</v>
      </c>
      <c r="L234" s="145">
        <v>667607653</v>
      </c>
      <c r="M234" s="145">
        <v>1867607653</v>
      </c>
      <c r="N234" s="145">
        <v>2267607653</v>
      </c>
      <c r="O234" s="145">
        <v>667607653</v>
      </c>
      <c r="P234" s="145">
        <v>4167607774</v>
      </c>
      <c r="Q234" s="145">
        <f t="shared" si="56"/>
        <v>14311291957</v>
      </c>
      <c r="R234" s="193"/>
      <c r="T234"/>
      <c r="U234"/>
    </row>
    <row r="235" spans="2:21" s="40" customFormat="1" x14ac:dyDescent="0.25">
      <c r="B235" s="155" t="s">
        <v>45</v>
      </c>
      <c r="C235" s="156">
        <f t="shared" ref="C235:P235" si="73">C236</f>
        <v>1524248087</v>
      </c>
      <c r="D235" s="156">
        <f t="shared" si="73"/>
        <v>1524248087</v>
      </c>
      <c r="E235" s="156">
        <f t="shared" si="73"/>
        <v>127020661.69</v>
      </c>
      <c r="F235" s="156">
        <f t="shared" si="73"/>
        <v>127018161.99999999</v>
      </c>
      <c r="G235" s="156">
        <f t="shared" si="73"/>
        <v>127011772.37</v>
      </c>
      <c r="H235" s="156">
        <f t="shared" si="73"/>
        <v>127020661.85000001</v>
      </c>
      <c r="I235" s="156">
        <f t="shared" si="73"/>
        <v>127020660.99000001</v>
      </c>
      <c r="J235" s="156">
        <f t="shared" si="73"/>
        <v>126646091.74999999</v>
      </c>
      <c r="K235" s="156">
        <f t="shared" si="73"/>
        <v>127018621.98999998</v>
      </c>
      <c r="L235" s="156">
        <f t="shared" si="73"/>
        <v>126888607.84999998</v>
      </c>
      <c r="M235" s="156">
        <f t="shared" si="73"/>
        <v>126765659.42000002</v>
      </c>
      <c r="N235" s="156">
        <f t="shared" si="73"/>
        <v>126578319.34999999</v>
      </c>
      <c r="O235" s="156">
        <f t="shared" si="73"/>
        <v>122728780.2</v>
      </c>
      <c r="P235" s="156">
        <f t="shared" si="73"/>
        <v>132530085.56</v>
      </c>
      <c r="Q235" s="156">
        <f t="shared" si="56"/>
        <v>1524248085.02</v>
      </c>
      <c r="R235" s="193"/>
      <c r="S235" s="12"/>
      <c r="T235"/>
      <c r="U235"/>
    </row>
    <row r="236" spans="2:21" s="89" customFormat="1" x14ac:dyDescent="0.25">
      <c r="B236" s="159" t="s">
        <v>379</v>
      </c>
      <c r="C236" s="146">
        <f t="shared" ref="C236:P236" si="74">SUM(C237)</f>
        <v>1524248087</v>
      </c>
      <c r="D236" s="146">
        <f t="shared" si="74"/>
        <v>1524248087</v>
      </c>
      <c r="E236" s="146">
        <f t="shared" si="74"/>
        <v>127020661.69</v>
      </c>
      <c r="F236" s="146">
        <f t="shared" si="74"/>
        <v>127018161.99999999</v>
      </c>
      <c r="G236" s="146">
        <f t="shared" si="74"/>
        <v>127011772.37</v>
      </c>
      <c r="H236" s="146">
        <f t="shared" si="74"/>
        <v>127020661.85000001</v>
      </c>
      <c r="I236" s="146">
        <f t="shared" si="74"/>
        <v>127020660.99000001</v>
      </c>
      <c r="J236" s="146">
        <f t="shared" si="74"/>
        <v>126646091.74999999</v>
      </c>
      <c r="K236" s="146">
        <f t="shared" si="74"/>
        <v>127018621.98999998</v>
      </c>
      <c r="L236" s="146">
        <f t="shared" si="74"/>
        <v>126888607.84999998</v>
      </c>
      <c r="M236" s="146">
        <f t="shared" si="74"/>
        <v>126765659.42000002</v>
      </c>
      <c r="N236" s="146">
        <f t="shared" si="74"/>
        <v>126578319.34999999</v>
      </c>
      <c r="O236" s="146">
        <f t="shared" si="74"/>
        <v>122728780.2</v>
      </c>
      <c r="P236" s="146">
        <f t="shared" si="74"/>
        <v>132530085.56</v>
      </c>
      <c r="Q236" s="143">
        <f t="shared" si="56"/>
        <v>1524248085.02</v>
      </c>
      <c r="R236" s="192"/>
      <c r="S236" s="12"/>
      <c r="T236"/>
      <c r="U236"/>
    </row>
    <row r="237" spans="2:21" s="12" customFormat="1" x14ac:dyDescent="0.25">
      <c r="B237" s="158" t="s">
        <v>380</v>
      </c>
      <c r="C237" s="145">
        <v>1524248087</v>
      </c>
      <c r="D237" s="145">
        <v>1524248087</v>
      </c>
      <c r="E237" s="145">
        <v>127020661.69</v>
      </c>
      <c r="F237" s="145">
        <v>127018161.99999999</v>
      </c>
      <c r="G237" s="145">
        <v>127011772.37</v>
      </c>
      <c r="H237" s="145">
        <v>127020661.85000001</v>
      </c>
      <c r="I237" s="145">
        <v>127020660.99000001</v>
      </c>
      <c r="J237" s="145">
        <v>126646091.74999999</v>
      </c>
      <c r="K237" s="145">
        <v>127018621.98999998</v>
      </c>
      <c r="L237" s="145">
        <v>126888607.84999998</v>
      </c>
      <c r="M237" s="145">
        <v>126765659.42000002</v>
      </c>
      <c r="N237" s="145">
        <v>126578319.34999999</v>
      </c>
      <c r="O237" s="145">
        <v>122728780.2</v>
      </c>
      <c r="P237" s="145">
        <v>132530085.56</v>
      </c>
      <c r="Q237" s="145">
        <f t="shared" si="56"/>
        <v>1524248085.02</v>
      </c>
      <c r="R237" s="193"/>
      <c r="T237"/>
      <c r="U237"/>
    </row>
    <row r="238" spans="2:21" s="40" customFormat="1" x14ac:dyDescent="0.25">
      <c r="B238" s="155" t="s">
        <v>103</v>
      </c>
      <c r="C238" s="156">
        <f t="shared" ref="C238:P238" si="75">C239</f>
        <v>1625371875</v>
      </c>
      <c r="D238" s="156">
        <f t="shared" si="75"/>
        <v>1756771875</v>
      </c>
      <c r="E238" s="156">
        <f t="shared" si="75"/>
        <v>135447647</v>
      </c>
      <c r="F238" s="156">
        <f t="shared" si="75"/>
        <v>135447647.00000003</v>
      </c>
      <c r="G238" s="156">
        <f t="shared" si="75"/>
        <v>135386818.94</v>
      </c>
      <c r="H238" s="156">
        <f t="shared" si="75"/>
        <v>135447647</v>
      </c>
      <c r="I238" s="156">
        <f t="shared" si="75"/>
        <v>135447647.00000003</v>
      </c>
      <c r="J238" s="156">
        <f t="shared" si="75"/>
        <v>135447644.5</v>
      </c>
      <c r="K238" s="156">
        <f t="shared" si="75"/>
        <v>135447646.99999997</v>
      </c>
      <c r="L238" s="156">
        <f t="shared" si="75"/>
        <v>135111792.60000002</v>
      </c>
      <c r="M238" s="156">
        <f t="shared" si="75"/>
        <v>135844301</v>
      </c>
      <c r="N238" s="156">
        <f t="shared" si="75"/>
        <v>266847689.67000002</v>
      </c>
      <c r="O238" s="156">
        <f t="shared" si="75"/>
        <v>134415617.98000002</v>
      </c>
      <c r="P238" s="156">
        <f t="shared" si="75"/>
        <v>136479775.31</v>
      </c>
      <c r="Q238" s="156">
        <f t="shared" si="56"/>
        <v>1756771875</v>
      </c>
      <c r="R238" s="193"/>
      <c r="S238" s="12"/>
      <c r="T238"/>
      <c r="U238"/>
    </row>
    <row r="239" spans="2:21" s="89" customFormat="1" x14ac:dyDescent="0.25">
      <c r="B239" s="159" t="s">
        <v>381</v>
      </c>
      <c r="C239" s="146">
        <f t="shared" ref="C239:P239" si="76">SUM(C240)</f>
        <v>1625371875</v>
      </c>
      <c r="D239" s="146">
        <f t="shared" si="76"/>
        <v>1756771875</v>
      </c>
      <c r="E239" s="146">
        <f t="shared" si="76"/>
        <v>135447647</v>
      </c>
      <c r="F239" s="146">
        <f t="shared" si="76"/>
        <v>135447647.00000003</v>
      </c>
      <c r="G239" s="146">
        <f t="shared" si="76"/>
        <v>135386818.94</v>
      </c>
      <c r="H239" s="146">
        <f t="shared" si="76"/>
        <v>135447647</v>
      </c>
      <c r="I239" s="146">
        <f t="shared" si="76"/>
        <v>135447647.00000003</v>
      </c>
      <c r="J239" s="146">
        <f t="shared" si="76"/>
        <v>135447644.5</v>
      </c>
      <c r="K239" s="146">
        <f t="shared" si="76"/>
        <v>135447646.99999997</v>
      </c>
      <c r="L239" s="146">
        <f t="shared" si="76"/>
        <v>135111792.60000002</v>
      </c>
      <c r="M239" s="146">
        <f t="shared" si="76"/>
        <v>135844301</v>
      </c>
      <c r="N239" s="146">
        <f t="shared" si="76"/>
        <v>266847689.67000002</v>
      </c>
      <c r="O239" s="146">
        <f t="shared" si="76"/>
        <v>134415617.98000002</v>
      </c>
      <c r="P239" s="146">
        <f t="shared" si="76"/>
        <v>136479775.31</v>
      </c>
      <c r="Q239" s="143">
        <f t="shared" si="56"/>
        <v>1756771875</v>
      </c>
      <c r="R239" s="192"/>
      <c r="S239" s="12"/>
      <c r="T239"/>
      <c r="U239"/>
    </row>
    <row r="240" spans="2:21" s="12" customFormat="1" x14ac:dyDescent="0.25">
      <c r="B240" s="158" t="s">
        <v>382</v>
      </c>
      <c r="C240" s="145">
        <v>1625371875</v>
      </c>
      <c r="D240" s="145">
        <v>1756771875</v>
      </c>
      <c r="E240" s="145">
        <v>135447647</v>
      </c>
      <c r="F240" s="145">
        <v>135447647.00000003</v>
      </c>
      <c r="G240" s="145">
        <v>135386818.94</v>
      </c>
      <c r="H240" s="145">
        <v>135447647</v>
      </c>
      <c r="I240" s="145">
        <v>135447647.00000003</v>
      </c>
      <c r="J240" s="145">
        <v>135447644.5</v>
      </c>
      <c r="K240" s="145">
        <v>135447646.99999997</v>
      </c>
      <c r="L240" s="145">
        <v>135111792.60000002</v>
      </c>
      <c r="M240" s="145">
        <v>135844301</v>
      </c>
      <c r="N240" s="145">
        <v>266847689.67000002</v>
      </c>
      <c r="O240" s="145">
        <v>134415617.98000002</v>
      </c>
      <c r="P240" s="145">
        <v>136479775.31</v>
      </c>
      <c r="Q240" s="145">
        <f t="shared" si="56"/>
        <v>1756771875</v>
      </c>
      <c r="R240" s="193"/>
      <c r="T240"/>
      <c r="U240"/>
    </row>
    <row r="241" spans="2:21" s="40" customFormat="1" x14ac:dyDescent="0.25">
      <c r="B241" s="155" t="s">
        <v>131</v>
      </c>
      <c r="C241" s="156">
        <f t="shared" ref="C241:P241" si="77">C242</f>
        <v>267728228</v>
      </c>
      <c r="D241" s="156">
        <f t="shared" si="77"/>
        <v>345228228</v>
      </c>
      <c r="E241" s="156">
        <f t="shared" si="77"/>
        <v>18457885.669999998</v>
      </c>
      <c r="F241" s="156">
        <f t="shared" si="77"/>
        <v>20714426.109999996</v>
      </c>
      <c r="G241" s="156">
        <f t="shared" si="77"/>
        <v>25480999.299999997</v>
      </c>
      <c r="H241" s="156">
        <f t="shared" si="77"/>
        <v>19022871.34</v>
      </c>
      <c r="I241" s="156">
        <f t="shared" si="77"/>
        <v>21009857.859999999</v>
      </c>
      <c r="J241" s="156">
        <f t="shared" si="77"/>
        <v>31184181.169999998</v>
      </c>
      <c r="K241" s="156">
        <f t="shared" si="77"/>
        <v>24538385.940000001</v>
      </c>
      <c r="L241" s="156">
        <f t="shared" si="77"/>
        <v>26183656.039999999</v>
      </c>
      <c r="M241" s="156">
        <f t="shared" si="77"/>
        <v>25875248.34</v>
      </c>
      <c r="N241" s="156">
        <f t="shared" si="77"/>
        <v>30393218.449999999</v>
      </c>
      <c r="O241" s="156">
        <f t="shared" si="77"/>
        <v>25561422.43</v>
      </c>
      <c r="P241" s="156">
        <f t="shared" si="77"/>
        <v>76762863.140000001</v>
      </c>
      <c r="Q241" s="156">
        <f t="shared" si="56"/>
        <v>345185015.78999996</v>
      </c>
      <c r="R241" s="192"/>
      <c r="S241" s="12"/>
      <c r="T241"/>
      <c r="U241"/>
    </row>
    <row r="242" spans="2:21" s="89" customFormat="1" x14ac:dyDescent="0.25">
      <c r="B242" s="159" t="s">
        <v>383</v>
      </c>
      <c r="C242" s="146">
        <f t="shared" ref="C242:P242" si="78">SUM(C243)</f>
        <v>267728228</v>
      </c>
      <c r="D242" s="146">
        <f t="shared" si="78"/>
        <v>345228228</v>
      </c>
      <c r="E242" s="146">
        <f t="shared" si="78"/>
        <v>18457885.669999998</v>
      </c>
      <c r="F242" s="146">
        <f t="shared" si="78"/>
        <v>20714426.109999996</v>
      </c>
      <c r="G242" s="146">
        <f t="shared" si="78"/>
        <v>25480999.299999997</v>
      </c>
      <c r="H242" s="146">
        <f t="shared" si="78"/>
        <v>19022871.34</v>
      </c>
      <c r="I242" s="146">
        <f t="shared" si="78"/>
        <v>21009857.859999999</v>
      </c>
      <c r="J242" s="146">
        <f t="shared" si="78"/>
        <v>31184181.169999998</v>
      </c>
      <c r="K242" s="146">
        <f t="shared" si="78"/>
        <v>24538385.940000001</v>
      </c>
      <c r="L242" s="146">
        <f t="shared" si="78"/>
        <v>26183656.039999999</v>
      </c>
      <c r="M242" s="146">
        <f t="shared" si="78"/>
        <v>25875248.34</v>
      </c>
      <c r="N242" s="146">
        <f t="shared" si="78"/>
        <v>30393218.449999999</v>
      </c>
      <c r="O242" s="146">
        <f t="shared" si="78"/>
        <v>25561422.43</v>
      </c>
      <c r="P242" s="146">
        <f t="shared" si="78"/>
        <v>76762863.140000001</v>
      </c>
      <c r="Q242" s="143">
        <f t="shared" si="56"/>
        <v>345185015.78999996</v>
      </c>
      <c r="R242" s="192"/>
      <c r="S242" s="12"/>
      <c r="T242"/>
      <c r="U242"/>
    </row>
    <row r="243" spans="2:21" s="12" customFormat="1" x14ac:dyDescent="0.25">
      <c r="B243" s="158" t="s">
        <v>384</v>
      </c>
      <c r="C243" s="145">
        <v>267728228</v>
      </c>
      <c r="D243" s="145">
        <v>345228228</v>
      </c>
      <c r="E243" s="145">
        <v>18457885.669999998</v>
      </c>
      <c r="F243" s="145">
        <v>20714426.109999996</v>
      </c>
      <c r="G243" s="145">
        <v>25480999.299999997</v>
      </c>
      <c r="H243" s="145">
        <v>19022871.34</v>
      </c>
      <c r="I243" s="145">
        <v>21009857.859999999</v>
      </c>
      <c r="J243" s="145">
        <v>31184181.169999998</v>
      </c>
      <c r="K243" s="145">
        <v>24538385.940000001</v>
      </c>
      <c r="L243" s="145">
        <v>26183656.039999999</v>
      </c>
      <c r="M243" s="145">
        <v>25875248.34</v>
      </c>
      <c r="N243" s="145">
        <v>30393218.449999999</v>
      </c>
      <c r="O243" s="145">
        <v>25561422.43</v>
      </c>
      <c r="P243" s="145">
        <v>76762863.140000001</v>
      </c>
      <c r="Q243" s="145">
        <f t="shared" si="56"/>
        <v>345185015.78999996</v>
      </c>
      <c r="R243" s="193"/>
      <c r="T243"/>
      <c r="U243"/>
    </row>
    <row r="244" spans="2:21" s="40" customFormat="1" x14ac:dyDescent="0.25">
      <c r="B244" s="155" t="s">
        <v>385</v>
      </c>
      <c r="C244" s="156">
        <f t="shared" ref="C244:P244" si="79">C245</f>
        <v>951881669</v>
      </c>
      <c r="D244" s="156">
        <f t="shared" si="79"/>
        <v>1031081669</v>
      </c>
      <c r="E244" s="156">
        <f t="shared" si="79"/>
        <v>79323462.99000001</v>
      </c>
      <c r="F244" s="156">
        <f t="shared" si="79"/>
        <v>79323463</v>
      </c>
      <c r="G244" s="156">
        <f t="shared" si="79"/>
        <v>79323463</v>
      </c>
      <c r="H244" s="156">
        <f t="shared" si="79"/>
        <v>79323463</v>
      </c>
      <c r="I244" s="156">
        <f t="shared" si="79"/>
        <v>79323463</v>
      </c>
      <c r="J244" s="156">
        <f t="shared" si="79"/>
        <v>79323463</v>
      </c>
      <c r="K244" s="156">
        <f t="shared" si="79"/>
        <v>79323463</v>
      </c>
      <c r="L244" s="156">
        <f t="shared" si="79"/>
        <v>79323463</v>
      </c>
      <c r="M244" s="156">
        <f t="shared" si="79"/>
        <v>79323463</v>
      </c>
      <c r="N244" s="156">
        <f t="shared" si="79"/>
        <v>158440129.66000003</v>
      </c>
      <c r="O244" s="156">
        <f t="shared" si="79"/>
        <v>79406796.329999998</v>
      </c>
      <c r="P244" s="156">
        <f t="shared" si="79"/>
        <v>79323518.650000006</v>
      </c>
      <c r="Q244" s="156">
        <f t="shared" si="56"/>
        <v>1031081611.6300001</v>
      </c>
      <c r="R244" s="192"/>
      <c r="S244" s="12"/>
      <c r="T244"/>
      <c r="U244"/>
    </row>
    <row r="245" spans="2:21" s="89" customFormat="1" x14ac:dyDescent="0.25">
      <c r="B245" s="159" t="s">
        <v>386</v>
      </c>
      <c r="C245" s="146">
        <f t="shared" ref="C245:P245" si="80">SUM(C246)</f>
        <v>951881669</v>
      </c>
      <c r="D245" s="146">
        <f t="shared" si="80"/>
        <v>1031081669</v>
      </c>
      <c r="E245" s="146">
        <f t="shared" si="80"/>
        <v>79323462.99000001</v>
      </c>
      <c r="F245" s="146">
        <f t="shared" si="80"/>
        <v>79323463</v>
      </c>
      <c r="G245" s="146">
        <f t="shared" si="80"/>
        <v>79323463</v>
      </c>
      <c r="H245" s="146">
        <f t="shared" si="80"/>
        <v>79323463</v>
      </c>
      <c r="I245" s="146">
        <f t="shared" si="80"/>
        <v>79323463</v>
      </c>
      <c r="J245" s="146">
        <f t="shared" si="80"/>
        <v>79323463</v>
      </c>
      <c r="K245" s="146">
        <f t="shared" si="80"/>
        <v>79323463</v>
      </c>
      <c r="L245" s="146">
        <f t="shared" si="80"/>
        <v>79323463</v>
      </c>
      <c r="M245" s="146">
        <f t="shared" si="80"/>
        <v>79323463</v>
      </c>
      <c r="N245" s="146">
        <f t="shared" si="80"/>
        <v>158440129.66000003</v>
      </c>
      <c r="O245" s="146">
        <f t="shared" si="80"/>
        <v>79406796.329999998</v>
      </c>
      <c r="P245" s="146">
        <f t="shared" si="80"/>
        <v>79323518.650000006</v>
      </c>
      <c r="Q245" s="143">
        <f t="shared" si="56"/>
        <v>1031081611.6300001</v>
      </c>
      <c r="R245" s="193"/>
      <c r="S245" s="12"/>
      <c r="T245"/>
      <c r="U245"/>
    </row>
    <row r="246" spans="2:21" s="12" customFormat="1" x14ac:dyDescent="0.25">
      <c r="B246" s="158" t="s">
        <v>387</v>
      </c>
      <c r="C246" s="145">
        <v>951881669</v>
      </c>
      <c r="D246" s="145">
        <v>1031081669</v>
      </c>
      <c r="E246" s="145">
        <v>79323462.99000001</v>
      </c>
      <c r="F246" s="145">
        <v>79323463</v>
      </c>
      <c r="G246" s="145">
        <v>79323463</v>
      </c>
      <c r="H246" s="145">
        <v>79323463</v>
      </c>
      <c r="I246" s="145">
        <v>79323463</v>
      </c>
      <c r="J246" s="145">
        <v>79323463</v>
      </c>
      <c r="K246" s="145">
        <v>79323463</v>
      </c>
      <c r="L246" s="145">
        <v>79323463</v>
      </c>
      <c r="M246" s="145">
        <v>79323463</v>
      </c>
      <c r="N246" s="145">
        <v>158440129.66000003</v>
      </c>
      <c r="O246" s="145">
        <v>79406796.329999998</v>
      </c>
      <c r="P246" s="145">
        <v>79323518.650000006</v>
      </c>
      <c r="Q246" s="145">
        <f t="shared" si="56"/>
        <v>1031081611.6300001</v>
      </c>
      <c r="R246" s="192"/>
      <c r="T246"/>
      <c r="U246"/>
    </row>
    <row r="247" spans="2:21" s="12" customFormat="1" x14ac:dyDescent="0.25">
      <c r="B247" s="155" t="s">
        <v>428</v>
      </c>
      <c r="C247" s="198">
        <f t="shared" ref="C247:P248" si="81">C248</f>
        <v>646669483</v>
      </c>
      <c r="D247" s="198">
        <f t="shared" si="81"/>
        <v>708209945.13999999</v>
      </c>
      <c r="E247" s="198">
        <f t="shared" si="81"/>
        <v>46045408.980000004</v>
      </c>
      <c r="F247" s="198">
        <f t="shared" si="81"/>
        <v>48099393.160000011</v>
      </c>
      <c r="G247" s="198">
        <f t="shared" si="81"/>
        <v>50538352.079999998</v>
      </c>
      <c r="H247" s="198">
        <f t="shared" si="81"/>
        <v>48604640.970000006</v>
      </c>
      <c r="I247" s="198">
        <f t="shared" si="81"/>
        <v>57289769.379999995</v>
      </c>
      <c r="J247" s="198">
        <f t="shared" si="81"/>
        <v>50521559.050000004</v>
      </c>
      <c r="K247" s="198">
        <f t="shared" si="81"/>
        <v>49312236.390000008</v>
      </c>
      <c r="L247" s="198">
        <f t="shared" si="81"/>
        <v>50402563.209999986</v>
      </c>
      <c r="M247" s="198">
        <f t="shared" si="81"/>
        <v>54014848.739999995</v>
      </c>
      <c r="N247" s="198">
        <f t="shared" si="81"/>
        <v>55523439.43</v>
      </c>
      <c r="O247" s="198">
        <f t="shared" si="81"/>
        <v>90390547.419999987</v>
      </c>
      <c r="P247" s="198">
        <f t="shared" si="81"/>
        <v>71899245.359999999</v>
      </c>
      <c r="Q247" s="198">
        <f t="shared" si="56"/>
        <v>672642004.16999996</v>
      </c>
      <c r="R247" s="192"/>
      <c r="T247"/>
      <c r="U247"/>
    </row>
    <row r="248" spans="2:21" s="12" customFormat="1" x14ac:dyDescent="0.25">
      <c r="B248" s="159" t="s">
        <v>429</v>
      </c>
      <c r="C248" s="146">
        <f>SUM(C249)</f>
        <v>646669483</v>
      </c>
      <c r="D248" s="146">
        <f>SUM(D249)</f>
        <v>708209945.13999999</v>
      </c>
      <c r="E248" s="146">
        <f t="shared" si="81"/>
        <v>46045408.980000004</v>
      </c>
      <c r="F248" s="146">
        <f t="shared" si="81"/>
        <v>48099393.160000011</v>
      </c>
      <c r="G248" s="146">
        <f t="shared" si="81"/>
        <v>50538352.079999998</v>
      </c>
      <c r="H248" s="146">
        <f t="shared" si="81"/>
        <v>48604640.970000006</v>
      </c>
      <c r="I248" s="146">
        <f t="shared" si="81"/>
        <v>57289769.379999995</v>
      </c>
      <c r="J248" s="146">
        <f t="shared" si="81"/>
        <v>50521559.050000004</v>
      </c>
      <c r="K248" s="146">
        <f t="shared" si="81"/>
        <v>49312236.390000008</v>
      </c>
      <c r="L248" s="146">
        <f t="shared" si="81"/>
        <v>50402563.209999986</v>
      </c>
      <c r="M248" s="146">
        <f t="shared" si="81"/>
        <v>54014848.739999995</v>
      </c>
      <c r="N248" s="146">
        <f t="shared" si="81"/>
        <v>55523439.43</v>
      </c>
      <c r="O248" s="146">
        <f t="shared" si="81"/>
        <v>90390547.419999987</v>
      </c>
      <c r="P248" s="146">
        <f t="shared" si="81"/>
        <v>71899245.359999999</v>
      </c>
      <c r="Q248" s="199">
        <f t="shared" si="56"/>
        <v>672642004.16999996</v>
      </c>
      <c r="R248" s="193"/>
      <c r="T248"/>
      <c r="U248"/>
    </row>
    <row r="249" spans="2:21" s="12" customFormat="1" x14ac:dyDescent="0.25">
      <c r="B249" s="158" t="s">
        <v>430</v>
      </c>
      <c r="C249" s="145">
        <v>646669483</v>
      </c>
      <c r="D249" s="145">
        <v>708209945.13999999</v>
      </c>
      <c r="E249" s="145">
        <v>46045408.980000004</v>
      </c>
      <c r="F249" s="145">
        <v>48099393.160000011</v>
      </c>
      <c r="G249" s="145">
        <v>50538352.079999998</v>
      </c>
      <c r="H249" s="145">
        <v>48604640.970000006</v>
      </c>
      <c r="I249" s="145">
        <v>57289769.379999995</v>
      </c>
      <c r="J249" s="145">
        <v>50521559.050000004</v>
      </c>
      <c r="K249" s="145">
        <v>49312236.390000008</v>
      </c>
      <c r="L249" s="145">
        <v>50402563.209999986</v>
      </c>
      <c r="M249" s="145">
        <v>54014848.739999995</v>
      </c>
      <c r="N249" s="145">
        <v>55523439.43</v>
      </c>
      <c r="O249" s="145">
        <v>90390547.419999987</v>
      </c>
      <c r="P249" s="145">
        <v>71899245.359999999</v>
      </c>
      <c r="Q249" s="145">
        <f t="shared" si="56"/>
        <v>672642004.16999996</v>
      </c>
      <c r="R249" s="192"/>
      <c r="T249"/>
      <c r="U249"/>
    </row>
    <row r="250" spans="2:21" x14ac:dyDescent="0.25">
      <c r="B250" s="170" t="s">
        <v>69</v>
      </c>
      <c r="C250" s="154">
        <f>C10+C17+C229+C232+C235+C238+C241+C244+C247+C223+C226</f>
        <v>1247578095825</v>
      </c>
      <c r="D250" s="154">
        <f t="shared" ref="D250:P250" si="82">D10+D17+D229+D232+D235+D238+D241+D244+D247</f>
        <v>1328005412479.47</v>
      </c>
      <c r="E250" s="147">
        <f t="shared" si="82"/>
        <v>99402711944.890015</v>
      </c>
      <c r="F250" s="147">
        <f t="shared" si="82"/>
        <v>110071274842.70999</v>
      </c>
      <c r="G250" s="147">
        <f t="shared" si="82"/>
        <v>93358287605.849991</v>
      </c>
      <c r="H250" s="147">
        <f t="shared" si="82"/>
        <v>72803436662.389984</v>
      </c>
      <c r="I250" s="147">
        <f t="shared" si="82"/>
        <v>103366610868.93999</v>
      </c>
      <c r="J250" s="147">
        <f t="shared" si="82"/>
        <v>104152109906.14001</v>
      </c>
      <c r="K250" s="147">
        <f t="shared" si="82"/>
        <v>107951069115.73001</v>
      </c>
      <c r="L250" s="147">
        <f t="shared" si="82"/>
        <v>90551184472.450012</v>
      </c>
      <c r="M250" s="147">
        <f t="shared" si="82"/>
        <v>93139218367.290009</v>
      </c>
      <c r="N250" s="147">
        <f t="shared" si="82"/>
        <v>108829187666.41002</v>
      </c>
      <c r="O250" s="147">
        <f t="shared" si="82"/>
        <v>125860086223.57999</v>
      </c>
      <c r="P250" s="147">
        <f t="shared" si="82"/>
        <v>169752026442.36993</v>
      </c>
      <c r="Q250" s="147">
        <f t="shared" si="56"/>
        <v>1279237204118.7498</v>
      </c>
      <c r="R250" s="193"/>
      <c r="S250" s="5"/>
    </row>
    <row r="251" spans="2:21" x14ac:dyDescent="0.25">
      <c r="P251" s="5">
        <v>0</v>
      </c>
      <c r="R251" s="192"/>
      <c r="S251" s="11"/>
    </row>
    <row r="252" spans="2:21" x14ac:dyDescent="0.25">
      <c r="B252" s="170"/>
      <c r="C252" s="25"/>
      <c r="D252" s="125"/>
      <c r="E252" s="15" t="s">
        <v>10</v>
      </c>
      <c r="F252" s="15" t="s">
        <v>11</v>
      </c>
      <c r="G252" s="15" t="s">
        <v>12</v>
      </c>
      <c r="H252" s="15" t="s">
        <v>13</v>
      </c>
      <c r="I252" s="15" t="s">
        <v>14</v>
      </c>
      <c r="J252" s="15" t="s">
        <v>15</v>
      </c>
      <c r="K252" s="15" t="s">
        <v>16</v>
      </c>
      <c r="L252" s="15" t="s">
        <v>17</v>
      </c>
      <c r="M252" s="15" t="s">
        <v>124</v>
      </c>
      <c r="N252" s="15" t="s">
        <v>19</v>
      </c>
      <c r="O252" s="15" t="s">
        <v>20</v>
      </c>
      <c r="P252" s="15" t="s">
        <v>21</v>
      </c>
      <c r="Q252" s="15" t="s">
        <v>22</v>
      </c>
      <c r="R252" s="192"/>
    </row>
    <row r="253" spans="2:21" x14ac:dyDescent="0.25">
      <c r="B253" s="155" t="s">
        <v>412</v>
      </c>
      <c r="C253" s="156">
        <f>+C260+C263+C269+C272</f>
        <v>155685242330</v>
      </c>
      <c r="D253" s="156">
        <f>D260+D263+D269+D272+D266+D254+D257</f>
        <v>111230344755.78</v>
      </c>
      <c r="E253" s="156">
        <f t="shared" ref="E253:J253" si="83">+E260+E263+E269+E272</f>
        <v>6764614992.5799999</v>
      </c>
      <c r="F253" s="156">
        <f>+F260+F263+F269+F272</f>
        <v>7181352761.3600016</v>
      </c>
      <c r="G253" s="156">
        <f t="shared" si="83"/>
        <v>28671240855.810001</v>
      </c>
      <c r="H253" s="156">
        <f t="shared" si="83"/>
        <v>4414171645.210001</v>
      </c>
      <c r="I253" s="156">
        <f t="shared" si="83"/>
        <v>3912261498.7100005</v>
      </c>
      <c r="J253" s="156">
        <f t="shared" si="83"/>
        <v>7514339249.4599991</v>
      </c>
      <c r="K253" s="156">
        <f t="shared" ref="K253:P253" si="84">+K260+K263+K269+K272+K266+K254</f>
        <v>8053034919.8100004</v>
      </c>
      <c r="L253" s="156">
        <f t="shared" si="84"/>
        <v>3199338316.5299997</v>
      </c>
      <c r="M253" s="156">
        <f t="shared" si="84"/>
        <v>9750162399.8199997</v>
      </c>
      <c r="N253" s="156">
        <f t="shared" si="84"/>
        <v>9671264526.4699993</v>
      </c>
      <c r="O253" s="156">
        <f t="shared" si="84"/>
        <v>3527141960.5899997</v>
      </c>
      <c r="P253" s="156">
        <f t="shared" si="84"/>
        <v>11554624119.829998</v>
      </c>
      <c r="Q253" s="156">
        <f t="shared" ref="Q253" si="85">SUM(E253:P253)</f>
        <v>104213547246.18001</v>
      </c>
      <c r="R253" s="192"/>
    </row>
    <row r="254" spans="2:21" x14ac:dyDescent="0.25">
      <c r="B254" s="26" t="s">
        <v>80</v>
      </c>
      <c r="C254" s="182">
        <v>0</v>
      </c>
      <c r="D254" s="182">
        <f>D255</f>
        <v>500000000</v>
      </c>
      <c r="E254" s="182">
        <f>E255</f>
        <v>0</v>
      </c>
      <c r="F254" s="182">
        <f t="shared" ref="F254:P257" si="86">F255</f>
        <v>0</v>
      </c>
      <c r="G254" s="182">
        <f t="shared" si="86"/>
        <v>0</v>
      </c>
      <c r="H254" s="182">
        <f t="shared" si="86"/>
        <v>0</v>
      </c>
      <c r="I254" s="182">
        <f t="shared" si="86"/>
        <v>0</v>
      </c>
      <c r="J254" s="182">
        <f t="shared" si="86"/>
        <v>0</v>
      </c>
      <c r="K254" s="182">
        <f t="shared" si="86"/>
        <v>0</v>
      </c>
      <c r="L254" s="182">
        <f t="shared" si="86"/>
        <v>0</v>
      </c>
      <c r="M254" s="182">
        <f t="shared" si="86"/>
        <v>226560</v>
      </c>
      <c r="N254" s="182">
        <f t="shared" si="86"/>
        <v>30212799.57</v>
      </c>
      <c r="O254" s="182">
        <f t="shared" si="86"/>
        <v>28764508.699999999</v>
      </c>
      <c r="P254" s="182">
        <f t="shared" si="86"/>
        <v>406976077.46000004</v>
      </c>
      <c r="Q254" s="182">
        <f t="shared" ref="Q254:Q258" si="87">SUM(E254:P254)</f>
        <v>466179945.73000002</v>
      </c>
      <c r="R254" s="192"/>
    </row>
    <row r="255" spans="2:21" x14ac:dyDescent="0.25">
      <c r="B255" s="159" t="s">
        <v>290</v>
      </c>
      <c r="C255" s="182">
        <v>0</v>
      </c>
      <c r="D255" s="166">
        <f>SUM(D256)</f>
        <v>500000000</v>
      </c>
      <c r="E255" s="166">
        <f>SUM(E256)</f>
        <v>0</v>
      </c>
      <c r="F255" s="166">
        <f t="shared" ref="F255:P258" si="88">SUM(F256)</f>
        <v>0</v>
      </c>
      <c r="G255" s="166">
        <f t="shared" si="88"/>
        <v>0</v>
      </c>
      <c r="H255" s="315">
        <f t="shared" si="88"/>
        <v>0</v>
      </c>
      <c r="I255" s="315">
        <f t="shared" si="88"/>
        <v>0</v>
      </c>
      <c r="J255" s="315">
        <f t="shared" si="88"/>
        <v>0</v>
      </c>
      <c r="K255" s="315">
        <f t="shared" si="88"/>
        <v>0</v>
      </c>
      <c r="L255" s="315">
        <f t="shared" si="88"/>
        <v>0</v>
      </c>
      <c r="M255" s="315">
        <f t="shared" si="88"/>
        <v>226560</v>
      </c>
      <c r="N255" s="315">
        <f t="shared" si="88"/>
        <v>30212799.57</v>
      </c>
      <c r="O255" s="315">
        <f t="shared" si="88"/>
        <v>28764508.699999999</v>
      </c>
      <c r="P255" s="315">
        <f t="shared" si="88"/>
        <v>406976077.46000004</v>
      </c>
      <c r="Q255" s="316">
        <f t="shared" si="87"/>
        <v>466179945.73000002</v>
      </c>
      <c r="R255" s="192"/>
    </row>
    <row r="256" spans="2:21" x14ac:dyDescent="0.25">
      <c r="B256" s="158" t="s">
        <v>291</v>
      </c>
      <c r="C256" s="182">
        <v>0</v>
      </c>
      <c r="D256" s="182">
        <v>500000000</v>
      </c>
      <c r="E256" s="182">
        <v>0</v>
      </c>
      <c r="F256" s="182"/>
      <c r="G256" s="182"/>
      <c r="H256" s="182"/>
      <c r="I256" s="182"/>
      <c r="J256" s="182"/>
      <c r="K256" s="182"/>
      <c r="L256" s="182">
        <v>0</v>
      </c>
      <c r="M256" s="315">
        <v>226560</v>
      </c>
      <c r="N256" s="315">
        <v>30212799.57</v>
      </c>
      <c r="O256" s="315">
        <v>28764508.699999999</v>
      </c>
      <c r="P256" s="315">
        <v>406976077.46000004</v>
      </c>
      <c r="Q256" s="316">
        <f t="shared" si="87"/>
        <v>466179945.73000002</v>
      </c>
      <c r="R256" s="192"/>
    </row>
    <row r="257" spans="2:18" x14ac:dyDescent="0.25">
      <c r="B257" s="26" t="s">
        <v>83</v>
      </c>
      <c r="C257" s="182">
        <v>0</v>
      </c>
      <c r="D257" s="182">
        <v>0</v>
      </c>
      <c r="E257" s="182">
        <f>E258</f>
        <v>0</v>
      </c>
      <c r="F257" s="182">
        <f t="shared" si="86"/>
        <v>0</v>
      </c>
      <c r="G257" s="182">
        <f t="shared" si="86"/>
        <v>0</v>
      </c>
      <c r="H257" s="182">
        <f t="shared" si="86"/>
        <v>0</v>
      </c>
      <c r="I257" s="182">
        <f t="shared" si="86"/>
        <v>0</v>
      </c>
      <c r="J257" s="182">
        <f t="shared" si="86"/>
        <v>0</v>
      </c>
      <c r="K257" s="182">
        <f t="shared" si="86"/>
        <v>0</v>
      </c>
      <c r="L257" s="182">
        <f t="shared" si="86"/>
        <v>0</v>
      </c>
      <c r="M257" s="182">
        <f t="shared" si="86"/>
        <v>0</v>
      </c>
      <c r="N257" s="182">
        <f t="shared" si="86"/>
        <v>0</v>
      </c>
      <c r="O257" s="182">
        <f t="shared" si="86"/>
        <v>0</v>
      </c>
      <c r="P257" s="182">
        <f t="shared" si="86"/>
        <v>1</v>
      </c>
      <c r="Q257" s="182">
        <f t="shared" si="87"/>
        <v>1</v>
      </c>
      <c r="R257" s="192"/>
    </row>
    <row r="258" spans="2:18" ht="13.9" customHeight="1" x14ac:dyDescent="0.25">
      <c r="B258" s="159" t="s">
        <v>311</v>
      </c>
      <c r="C258" s="315">
        <v>0</v>
      </c>
      <c r="D258" s="315">
        <v>0</v>
      </c>
      <c r="E258" s="166">
        <f>SUM(E259)</f>
        <v>0</v>
      </c>
      <c r="F258" s="166">
        <f t="shared" si="88"/>
        <v>0</v>
      </c>
      <c r="G258" s="166">
        <f t="shared" si="88"/>
        <v>0</v>
      </c>
      <c r="H258" s="315">
        <f t="shared" si="88"/>
        <v>0</v>
      </c>
      <c r="I258" s="315">
        <f t="shared" si="88"/>
        <v>0</v>
      </c>
      <c r="J258" s="315">
        <f t="shared" si="88"/>
        <v>0</v>
      </c>
      <c r="K258" s="315">
        <f t="shared" si="88"/>
        <v>0</v>
      </c>
      <c r="L258" s="315">
        <f t="shared" si="88"/>
        <v>0</v>
      </c>
      <c r="M258" s="315">
        <f t="shared" si="88"/>
        <v>0</v>
      </c>
      <c r="N258" s="315">
        <f t="shared" si="88"/>
        <v>0</v>
      </c>
      <c r="O258" s="315">
        <f t="shared" si="88"/>
        <v>0</v>
      </c>
      <c r="P258" s="315">
        <f t="shared" si="88"/>
        <v>1</v>
      </c>
      <c r="Q258" s="316">
        <f t="shared" si="87"/>
        <v>1</v>
      </c>
      <c r="R258" s="192"/>
    </row>
    <row r="259" spans="2:18" x14ac:dyDescent="0.25">
      <c r="B259" s="158" t="s">
        <v>312</v>
      </c>
      <c r="C259" s="315">
        <v>0</v>
      </c>
      <c r="D259" s="315">
        <v>0</v>
      </c>
      <c r="E259" s="166">
        <v>0</v>
      </c>
      <c r="F259" s="166">
        <v>0</v>
      </c>
      <c r="G259" s="166">
        <v>0</v>
      </c>
      <c r="H259" s="166">
        <v>0</v>
      </c>
      <c r="I259" s="166">
        <v>0</v>
      </c>
      <c r="J259" s="166">
        <v>0</v>
      </c>
      <c r="K259" s="166">
        <v>0</v>
      </c>
      <c r="L259" s="166">
        <v>0</v>
      </c>
      <c r="M259" s="166">
        <v>0</v>
      </c>
      <c r="N259" s="166">
        <v>0</v>
      </c>
      <c r="O259" s="166">
        <v>0</v>
      </c>
      <c r="P259" s="166">
        <v>1</v>
      </c>
      <c r="Q259" s="315"/>
      <c r="R259" s="40"/>
    </row>
    <row r="260" spans="2:18" s="40" customFormat="1" x14ac:dyDescent="0.25">
      <c r="B260" s="26" t="s">
        <v>84</v>
      </c>
      <c r="C260" s="182">
        <f t="shared" ref="C260:P260" si="89">C261</f>
        <v>3000000000</v>
      </c>
      <c r="D260" s="182">
        <f t="shared" si="89"/>
        <v>3000000000</v>
      </c>
      <c r="E260" s="182">
        <f t="shared" si="89"/>
        <v>250000000</v>
      </c>
      <c r="F260" s="182">
        <f t="shared" si="89"/>
        <v>250000000</v>
      </c>
      <c r="G260" s="182">
        <f t="shared" si="89"/>
        <v>1500000000</v>
      </c>
      <c r="H260" s="182">
        <f t="shared" si="89"/>
        <v>0</v>
      </c>
      <c r="I260" s="182">
        <f t="shared" si="89"/>
        <v>0</v>
      </c>
      <c r="J260" s="182">
        <f t="shared" si="89"/>
        <v>0</v>
      </c>
      <c r="K260" s="182">
        <f t="shared" si="89"/>
        <v>0</v>
      </c>
      <c r="L260" s="182">
        <f t="shared" si="89"/>
        <v>500000000</v>
      </c>
      <c r="M260" s="182">
        <f t="shared" si="89"/>
        <v>0</v>
      </c>
      <c r="N260" s="182">
        <f t="shared" si="89"/>
        <v>0</v>
      </c>
      <c r="O260" s="182">
        <f t="shared" si="89"/>
        <v>500000000</v>
      </c>
      <c r="P260" s="182">
        <f t="shared" si="89"/>
        <v>0</v>
      </c>
      <c r="Q260" s="182">
        <f t="shared" ref="Q260:Q274" si="90">SUM(E260:P260)</f>
        <v>3000000000</v>
      </c>
      <c r="R260"/>
    </row>
    <row r="261" spans="2:18" x14ac:dyDescent="0.25">
      <c r="B261" s="159" t="s">
        <v>313</v>
      </c>
      <c r="C261" s="162">
        <f t="shared" ref="C261:P261" si="91">SUM(C262)</f>
        <v>3000000000</v>
      </c>
      <c r="D261" s="162">
        <f t="shared" si="91"/>
        <v>3000000000</v>
      </c>
      <c r="E261" s="162">
        <f t="shared" si="91"/>
        <v>250000000</v>
      </c>
      <c r="F261" s="162">
        <f t="shared" si="91"/>
        <v>250000000</v>
      </c>
      <c r="G261" s="162">
        <f t="shared" si="91"/>
        <v>1500000000</v>
      </c>
      <c r="H261" s="162">
        <f t="shared" si="91"/>
        <v>0</v>
      </c>
      <c r="I261" s="162">
        <f t="shared" si="91"/>
        <v>0</v>
      </c>
      <c r="J261" s="162">
        <f t="shared" si="91"/>
        <v>0</v>
      </c>
      <c r="K261" s="162">
        <f t="shared" si="91"/>
        <v>0</v>
      </c>
      <c r="L261" s="162">
        <f t="shared" si="91"/>
        <v>500000000</v>
      </c>
      <c r="M261" s="162">
        <f t="shared" si="91"/>
        <v>0</v>
      </c>
      <c r="N261" s="162">
        <f t="shared" si="91"/>
        <v>0</v>
      </c>
      <c r="O261" s="162">
        <f t="shared" si="91"/>
        <v>500000000</v>
      </c>
      <c r="P261" s="162">
        <f t="shared" si="91"/>
        <v>0</v>
      </c>
      <c r="Q261" s="186">
        <f t="shared" si="90"/>
        <v>3000000000</v>
      </c>
    </row>
    <row r="262" spans="2:18" x14ac:dyDescent="0.25">
      <c r="B262" s="158" t="s">
        <v>314</v>
      </c>
      <c r="C262" s="166">
        <v>3000000000</v>
      </c>
      <c r="D262" s="166">
        <v>3000000000</v>
      </c>
      <c r="E262" s="166">
        <v>250000000</v>
      </c>
      <c r="F262" s="166">
        <v>250000000</v>
      </c>
      <c r="G262" s="166">
        <v>1500000000</v>
      </c>
      <c r="H262" s="166"/>
      <c r="I262" s="166"/>
      <c r="J262" s="166"/>
      <c r="K262" s="166"/>
      <c r="L262" s="166">
        <v>500000000</v>
      </c>
      <c r="M262" s="166">
        <v>0</v>
      </c>
      <c r="N262" s="166"/>
      <c r="O262" s="166">
        <v>500000000</v>
      </c>
      <c r="P262" s="166"/>
      <c r="Q262" s="164">
        <f t="shared" si="90"/>
        <v>3000000000</v>
      </c>
      <c r="R262" s="40"/>
    </row>
    <row r="263" spans="2:18" s="40" customFormat="1" x14ac:dyDescent="0.25">
      <c r="B263" s="26" t="s">
        <v>317</v>
      </c>
      <c r="C263" s="182">
        <f t="shared" ref="C263:P263" si="92">C264</f>
        <v>500000000</v>
      </c>
      <c r="D263" s="182">
        <f t="shared" si="92"/>
        <v>0</v>
      </c>
      <c r="E263" s="182">
        <f t="shared" si="92"/>
        <v>0</v>
      </c>
      <c r="F263" s="182">
        <f t="shared" si="92"/>
        <v>0</v>
      </c>
      <c r="G263" s="182">
        <f t="shared" si="92"/>
        <v>0</v>
      </c>
      <c r="H263" s="182">
        <f t="shared" si="92"/>
        <v>0</v>
      </c>
      <c r="I263" s="182">
        <f t="shared" si="92"/>
        <v>0</v>
      </c>
      <c r="J263" s="182">
        <f t="shared" si="92"/>
        <v>0</v>
      </c>
      <c r="K263" s="182">
        <f t="shared" si="92"/>
        <v>0</v>
      </c>
      <c r="L263" s="182">
        <f t="shared" si="92"/>
        <v>0</v>
      </c>
      <c r="M263" s="182">
        <f t="shared" si="92"/>
        <v>0</v>
      </c>
      <c r="N263" s="182">
        <f t="shared" si="92"/>
        <v>0</v>
      </c>
      <c r="O263" s="182">
        <f t="shared" si="92"/>
        <v>0</v>
      </c>
      <c r="P263" s="182">
        <f t="shared" si="92"/>
        <v>0</v>
      </c>
      <c r="Q263" s="182">
        <f t="shared" si="90"/>
        <v>0</v>
      </c>
      <c r="R263"/>
    </row>
    <row r="264" spans="2:18" x14ac:dyDescent="0.25">
      <c r="B264" s="159" t="s">
        <v>318</v>
      </c>
      <c r="C264" s="162">
        <f t="shared" ref="C264:P264" si="93">SUM(C265)</f>
        <v>500000000</v>
      </c>
      <c r="D264" s="162">
        <f t="shared" si="93"/>
        <v>0</v>
      </c>
      <c r="E264" s="162">
        <f t="shared" si="93"/>
        <v>0</v>
      </c>
      <c r="F264" s="162">
        <f t="shared" si="93"/>
        <v>0</v>
      </c>
      <c r="G264" s="162">
        <f t="shared" si="93"/>
        <v>0</v>
      </c>
      <c r="H264" s="162">
        <f t="shared" si="93"/>
        <v>0</v>
      </c>
      <c r="I264" s="162">
        <f t="shared" si="93"/>
        <v>0</v>
      </c>
      <c r="J264" s="162">
        <f t="shared" si="93"/>
        <v>0</v>
      </c>
      <c r="K264" s="162">
        <f t="shared" si="93"/>
        <v>0</v>
      </c>
      <c r="L264" s="162">
        <f t="shared" si="93"/>
        <v>0</v>
      </c>
      <c r="M264" s="162">
        <f t="shared" si="93"/>
        <v>0</v>
      </c>
      <c r="N264" s="162">
        <f t="shared" si="93"/>
        <v>0</v>
      </c>
      <c r="O264" s="162">
        <f t="shared" si="93"/>
        <v>0</v>
      </c>
      <c r="P264" s="162">
        <f t="shared" si="93"/>
        <v>0</v>
      </c>
      <c r="Q264" s="186">
        <f t="shared" si="90"/>
        <v>0</v>
      </c>
    </row>
    <row r="265" spans="2:18" x14ac:dyDescent="0.25">
      <c r="B265" s="158" t="s">
        <v>319</v>
      </c>
      <c r="C265" s="166">
        <v>500000000</v>
      </c>
      <c r="D265" s="166">
        <v>0</v>
      </c>
      <c r="E265" s="166">
        <v>0</v>
      </c>
      <c r="F265" s="166"/>
      <c r="G265" s="166"/>
      <c r="H265" s="166"/>
      <c r="I265" s="166"/>
      <c r="J265" s="166"/>
      <c r="K265" s="166"/>
      <c r="L265" s="166"/>
      <c r="M265" s="166"/>
      <c r="N265" s="166"/>
      <c r="O265" s="166"/>
      <c r="P265" s="166"/>
      <c r="Q265" s="164">
        <f t="shared" si="90"/>
        <v>0</v>
      </c>
    </row>
    <row r="266" spans="2:18" x14ac:dyDescent="0.25">
      <c r="B266" s="26" t="s">
        <v>326</v>
      </c>
      <c r="C266" s="166">
        <v>0</v>
      </c>
      <c r="D266" s="182">
        <f>D267</f>
        <v>550000000</v>
      </c>
      <c r="E266" s="182">
        <f>E267</f>
        <v>0</v>
      </c>
      <c r="F266" s="182">
        <f>F267</f>
        <v>0</v>
      </c>
      <c r="G266" s="182">
        <f>G267</f>
        <v>0</v>
      </c>
      <c r="H266" s="182">
        <f>H267</f>
        <v>0</v>
      </c>
      <c r="I266" s="182">
        <f t="shared" ref="I266:P266" si="94">I267</f>
        <v>0</v>
      </c>
      <c r="J266" s="182">
        <f t="shared" si="94"/>
        <v>0</v>
      </c>
      <c r="K266" s="182">
        <f t="shared" si="94"/>
        <v>0</v>
      </c>
      <c r="L266" s="182">
        <f t="shared" si="94"/>
        <v>0</v>
      </c>
      <c r="M266" s="182">
        <f t="shared" si="94"/>
        <v>550000000</v>
      </c>
      <c r="N266" s="182">
        <f t="shared" si="94"/>
        <v>0</v>
      </c>
      <c r="O266" s="182">
        <f t="shared" si="94"/>
        <v>0</v>
      </c>
      <c r="P266" s="182">
        <f t="shared" si="94"/>
        <v>0</v>
      </c>
      <c r="Q266" s="163">
        <f t="shared" si="90"/>
        <v>550000000</v>
      </c>
    </row>
    <row r="267" spans="2:18" x14ac:dyDescent="0.25">
      <c r="B267" s="159" t="s">
        <v>327</v>
      </c>
      <c r="C267" s="166">
        <v>0</v>
      </c>
      <c r="D267" s="162">
        <f>SUM(D268)</f>
        <v>550000000</v>
      </c>
      <c r="E267" s="162">
        <f>SUM(E268)</f>
        <v>0</v>
      </c>
      <c r="F267" s="162">
        <f>SUM(F268)</f>
        <v>0</v>
      </c>
      <c r="G267" s="162">
        <f>SUM(G268)</f>
        <v>0</v>
      </c>
      <c r="H267" s="162">
        <f>SUM(H268)</f>
        <v>0</v>
      </c>
      <c r="I267" s="162">
        <f t="shared" ref="I267:P267" si="95">SUM(I268)</f>
        <v>0</v>
      </c>
      <c r="J267" s="162">
        <f t="shared" si="95"/>
        <v>0</v>
      </c>
      <c r="K267" s="162">
        <f t="shared" si="95"/>
        <v>0</v>
      </c>
      <c r="L267" s="162">
        <f t="shared" si="95"/>
        <v>0</v>
      </c>
      <c r="M267" s="162">
        <f t="shared" si="95"/>
        <v>550000000</v>
      </c>
      <c r="N267" s="162">
        <f t="shared" si="95"/>
        <v>0</v>
      </c>
      <c r="O267" s="162">
        <f t="shared" si="95"/>
        <v>0</v>
      </c>
      <c r="P267" s="162">
        <f t="shared" si="95"/>
        <v>0</v>
      </c>
      <c r="Q267" s="163">
        <f t="shared" si="90"/>
        <v>550000000</v>
      </c>
    </row>
    <row r="268" spans="2:18" x14ac:dyDescent="0.25">
      <c r="B268" s="158" t="s">
        <v>328</v>
      </c>
      <c r="C268" s="166">
        <v>0</v>
      </c>
      <c r="D268" s="166">
        <v>550000000</v>
      </c>
      <c r="E268" s="166">
        <v>0</v>
      </c>
      <c r="F268" s="166"/>
      <c r="G268" s="166"/>
      <c r="H268" s="166"/>
      <c r="I268" s="166"/>
      <c r="J268" s="166"/>
      <c r="K268" s="166"/>
      <c r="L268" s="166">
        <v>0</v>
      </c>
      <c r="M268" s="166">
        <v>550000000</v>
      </c>
      <c r="N268" s="166"/>
      <c r="O268" s="166"/>
      <c r="P268" s="166"/>
      <c r="Q268" s="164">
        <f t="shared" si="90"/>
        <v>550000000</v>
      </c>
    </row>
    <row r="269" spans="2:18" s="40" customFormat="1" x14ac:dyDescent="0.25">
      <c r="B269" s="26" t="s">
        <v>101</v>
      </c>
      <c r="C269" s="182">
        <f t="shared" ref="C269:P269" si="96">C270</f>
        <v>133143171319</v>
      </c>
      <c r="D269" s="182">
        <f t="shared" si="96"/>
        <v>98058899432.139999</v>
      </c>
      <c r="E269" s="182">
        <f t="shared" si="96"/>
        <v>6444389948.04</v>
      </c>
      <c r="F269" s="182">
        <f t="shared" si="96"/>
        <v>6563595968.0100012</v>
      </c>
      <c r="G269" s="182">
        <f t="shared" si="96"/>
        <v>27122547853.900002</v>
      </c>
      <c r="H269" s="182">
        <f t="shared" si="96"/>
        <v>4365808476.2000008</v>
      </c>
      <c r="I269" s="182">
        <f t="shared" si="96"/>
        <v>3737407445.3800006</v>
      </c>
      <c r="J269" s="182">
        <f t="shared" si="96"/>
        <v>7392514615.4599991</v>
      </c>
      <c r="K269" s="182">
        <f t="shared" si="96"/>
        <v>7936238407.9400005</v>
      </c>
      <c r="L269" s="182">
        <f t="shared" si="96"/>
        <v>2272876362.5299997</v>
      </c>
      <c r="M269" s="182">
        <f t="shared" si="96"/>
        <v>9179714889.0299988</v>
      </c>
      <c r="N269" s="182">
        <f t="shared" si="96"/>
        <v>9459114927.7700005</v>
      </c>
      <c r="O269" s="182">
        <f t="shared" si="96"/>
        <v>2964010357.4699998</v>
      </c>
      <c r="P269" s="182">
        <f t="shared" si="96"/>
        <v>9375965219.1999969</v>
      </c>
      <c r="Q269" s="182">
        <f t="shared" si="90"/>
        <v>96814184470.930008</v>
      </c>
      <c r="R269"/>
    </row>
    <row r="270" spans="2:18" x14ac:dyDescent="0.25">
      <c r="B270" s="159" t="s">
        <v>371</v>
      </c>
      <c r="C270" s="162">
        <f t="shared" ref="C270:P270" si="97">SUM(C271)</f>
        <v>133143171319</v>
      </c>
      <c r="D270" s="162">
        <f t="shared" si="97"/>
        <v>98058899432.139999</v>
      </c>
      <c r="E270" s="162">
        <f t="shared" si="97"/>
        <v>6444389948.04</v>
      </c>
      <c r="F270" s="162">
        <f t="shared" si="97"/>
        <v>6563595968.0100012</v>
      </c>
      <c r="G270" s="162">
        <f t="shared" si="97"/>
        <v>27122547853.900002</v>
      </c>
      <c r="H270" s="162">
        <f t="shared" si="97"/>
        <v>4365808476.2000008</v>
      </c>
      <c r="I270" s="162">
        <f t="shared" si="97"/>
        <v>3737407445.3800006</v>
      </c>
      <c r="J270" s="162">
        <f t="shared" si="97"/>
        <v>7392514615.4599991</v>
      </c>
      <c r="K270" s="162">
        <f t="shared" si="97"/>
        <v>7936238407.9400005</v>
      </c>
      <c r="L270" s="162">
        <f t="shared" si="97"/>
        <v>2272876362.5299997</v>
      </c>
      <c r="M270" s="162">
        <f t="shared" si="97"/>
        <v>9179714889.0299988</v>
      </c>
      <c r="N270" s="162">
        <f t="shared" si="97"/>
        <v>9459114927.7700005</v>
      </c>
      <c r="O270" s="162">
        <f t="shared" si="97"/>
        <v>2964010357.4699998</v>
      </c>
      <c r="P270" s="162">
        <f t="shared" si="97"/>
        <v>9375965219.1999969</v>
      </c>
      <c r="Q270" s="186">
        <f t="shared" si="90"/>
        <v>96814184470.930008</v>
      </c>
    </row>
    <row r="271" spans="2:18" x14ac:dyDescent="0.25">
      <c r="B271" s="158" t="s">
        <v>372</v>
      </c>
      <c r="C271" s="166">
        <v>133143171319</v>
      </c>
      <c r="D271" s="166">
        <v>98058899432.139999</v>
      </c>
      <c r="E271" s="166">
        <v>6444389948.04</v>
      </c>
      <c r="F271" s="166">
        <v>6563595968.0100012</v>
      </c>
      <c r="G271" s="166">
        <v>27122547853.900002</v>
      </c>
      <c r="H271" s="166">
        <v>4365808476.2000008</v>
      </c>
      <c r="I271" s="166">
        <v>3737407445.3800006</v>
      </c>
      <c r="J271" s="166">
        <v>7392514615.4599991</v>
      </c>
      <c r="K271" s="166">
        <v>7936238407.9400005</v>
      </c>
      <c r="L271" s="166">
        <v>2272876362.5299997</v>
      </c>
      <c r="M271" s="166">
        <v>9179714889.0299988</v>
      </c>
      <c r="N271" s="166">
        <v>9459114927.7700005</v>
      </c>
      <c r="O271" s="166">
        <v>2964010357.4699998</v>
      </c>
      <c r="P271" s="166">
        <v>9375965219.1999969</v>
      </c>
      <c r="Q271" s="189">
        <f t="shared" si="90"/>
        <v>96814184470.930008</v>
      </c>
    </row>
    <row r="272" spans="2:18" s="40" customFormat="1" x14ac:dyDescent="0.25">
      <c r="B272" s="26" t="s">
        <v>95</v>
      </c>
      <c r="C272" s="182">
        <f t="shared" ref="C272:P272" si="98">C273</f>
        <v>19042071011</v>
      </c>
      <c r="D272" s="182">
        <f t="shared" si="98"/>
        <v>9121445323.6399994</v>
      </c>
      <c r="E272" s="182">
        <f t="shared" si="98"/>
        <v>70225044.539999992</v>
      </c>
      <c r="F272" s="182">
        <f t="shared" si="98"/>
        <v>367756793.35000002</v>
      </c>
      <c r="G272" s="182">
        <f t="shared" si="98"/>
        <v>48693001.909999996</v>
      </c>
      <c r="H272" s="182">
        <f t="shared" si="98"/>
        <v>48363169.009999998</v>
      </c>
      <c r="I272" s="182">
        <f t="shared" si="98"/>
        <v>174854053.32999998</v>
      </c>
      <c r="J272" s="182">
        <f t="shared" si="98"/>
        <v>121824634</v>
      </c>
      <c r="K272" s="182">
        <f t="shared" si="98"/>
        <v>116796511.87</v>
      </c>
      <c r="L272" s="182">
        <f t="shared" si="98"/>
        <v>426461954</v>
      </c>
      <c r="M272" s="182">
        <f t="shared" si="98"/>
        <v>20220950.789999999</v>
      </c>
      <c r="N272" s="182">
        <f t="shared" si="98"/>
        <v>181936799.13000003</v>
      </c>
      <c r="O272" s="182">
        <f t="shared" si="98"/>
        <v>34367094.420000002</v>
      </c>
      <c r="P272" s="182">
        <f t="shared" si="98"/>
        <v>1771682823.1700001</v>
      </c>
      <c r="Q272" s="182">
        <f t="shared" si="90"/>
        <v>3383182829.52</v>
      </c>
      <c r="R272"/>
    </row>
    <row r="273" spans="2:17" x14ac:dyDescent="0.25">
      <c r="B273" s="159" t="s">
        <v>373</v>
      </c>
      <c r="C273" s="162">
        <f t="shared" ref="C273:P273" si="99">SUM(C274)</f>
        <v>19042071011</v>
      </c>
      <c r="D273" s="162">
        <f t="shared" si="99"/>
        <v>9121445323.6399994</v>
      </c>
      <c r="E273" s="162">
        <f t="shared" si="99"/>
        <v>70225044.539999992</v>
      </c>
      <c r="F273" s="162">
        <f t="shared" si="99"/>
        <v>367756793.35000002</v>
      </c>
      <c r="G273" s="162">
        <f t="shared" si="99"/>
        <v>48693001.909999996</v>
      </c>
      <c r="H273" s="162">
        <f t="shared" si="99"/>
        <v>48363169.009999998</v>
      </c>
      <c r="I273" s="162">
        <f t="shared" si="99"/>
        <v>174854053.32999998</v>
      </c>
      <c r="J273" s="162">
        <f t="shared" si="99"/>
        <v>121824634</v>
      </c>
      <c r="K273" s="162">
        <f t="shared" si="99"/>
        <v>116796511.87</v>
      </c>
      <c r="L273" s="162">
        <f t="shared" si="99"/>
        <v>426461954</v>
      </c>
      <c r="M273" s="162">
        <f t="shared" si="99"/>
        <v>20220950.789999999</v>
      </c>
      <c r="N273" s="162">
        <f t="shared" si="99"/>
        <v>181936799.13000003</v>
      </c>
      <c r="O273" s="162">
        <f t="shared" si="99"/>
        <v>34367094.420000002</v>
      </c>
      <c r="P273" s="162">
        <f t="shared" si="99"/>
        <v>1771682823.1700001</v>
      </c>
      <c r="Q273" s="186">
        <f t="shared" si="90"/>
        <v>3383182829.52</v>
      </c>
    </row>
    <row r="274" spans="2:17" x14ac:dyDescent="0.25">
      <c r="B274" s="158" t="s">
        <v>374</v>
      </c>
      <c r="C274" s="166">
        <v>19042071011</v>
      </c>
      <c r="D274" s="166">
        <v>9121445323.6399994</v>
      </c>
      <c r="E274" s="166">
        <v>70225044.539999992</v>
      </c>
      <c r="F274" s="166">
        <v>367756793.35000002</v>
      </c>
      <c r="G274" s="166">
        <v>48693001.909999996</v>
      </c>
      <c r="H274" s="166">
        <v>48363169.009999998</v>
      </c>
      <c r="I274" s="166">
        <v>174854053.32999998</v>
      </c>
      <c r="J274" s="166">
        <v>121824634</v>
      </c>
      <c r="K274" s="166">
        <v>116796511.87</v>
      </c>
      <c r="L274" s="166">
        <v>426461954</v>
      </c>
      <c r="M274" s="166">
        <v>20220950.789999999</v>
      </c>
      <c r="N274" s="166">
        <v>181936799.13000003</v>
      </c>
      <c r="O274" s="166">
        <v>34367094.420000002</v>
      </c>
      <c r="P274" s="166">
        <v>1771682823.1700001</v>
      </c>
      <c r="Q274" s="164">
        <f t="shared" si="90"/>
        <v>3383182829.52</v>
      </c>
    </row>
    <row r="275" spans="2:17" x14ac:dyDescent="0.25">
      <c r="B275" s="170" t="s">
        <v>70</v>
      </c>
      <c r="C275" s="154">
        <f>C260+C263+C269+C272</f>
        <v>155685242330</v>
      </c>
      <c r="D275" s="154">
        <f>D260+D263+D269+D272+D254+D266</f>
        <v>111230344755.78</v>
      </c>
      <c r="E275" s="147">
        <f t="shared" ref="E275:Q275" si="100">E253</f>
        <v>6764614992.5799999</v>
      </c>
      <c r="F275" s="147">
        <f t="shared" si="100"/>
        <v>7181352761.3600016</v>
      </c>
      <c r="G275" s="147">
        <f t="shared" si="100"/>
        <v>28671240855.810001</v>
      </c>
      <c r="H275" s="147">
        <f t="shared" si="100"/>
        <v>4414171645.210001</v>
      </c>
      <c r="I275" s="147">
        <f t="shared" si="100"/>
        <v>3912261498.7100005</v>
      </c>
      <c r="J275" s="147">
        <f t="shared" si="100"/>
        <v>7514339249.4599991</v>
      </c>
      <c r="K275" s="147">
        <f t="shared" si="100"/>
        <v>8053034919.8100004</v>
      </c>
      <c r="L275" s="147">
        <f t="shared" si="100"/>
        <v>3199338316.5299997</v>
      </c>
      <c r="M275" s="147">
        <f t="shared" si="100"/>
        <v>9750162399.8199997</v>
      </c>
      <c r="N275" s="147">
        <f t="shared" si="100"/>
        <v>9671264526.4699993</v>
      </c>
      <c r="O275" s="147">
        <f t="shared" si="100"/>
        <v>3527141960.5899997</v>
      </c>
      <c r="P275" s="147">
        <f t="shared" si="100"/>
        <v>11554624119.829998</v>
      </c>
      <c r="Q275" s="147">
        <f t="shared" si="100"/>
        <v>104213547246.18001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 t="shared" ref="C277:Q277" si="101">C250+C275</f>
        <v>1403263338155</v>
      </c>
      <c r="D277" s="154">
        <f t="shared" si="101"/>
        <v>1439235757235.25</v>
      </c>
      <c r="E277" s="147">
        <f t="shared" si="101"/>
        <v>106167326937.47002</v>
      </c>
      <c r="F277" s="147">
        <f t="shared" si="101"/>
        <v>117252627604.06999</v>
      </c>
      <c r="G277" s="147">
        <f t="shared" si="101"/>
        <v>122029528461.65999</v>
      </c>
      <c r="H277" s="147">
        <f t="shared" si="101"/>
        <v>77217608307.599991</v>
      </c>
      <c r="I277" s="147">
        <f t="shared" si="101"/>
        <v>107278872367.64999</v>
      </c>
      <c r="J277" s="147">
        <f t="shared" si="101"/>
        <v>111666449155.60001</v>
      </c>
      <c r="K277" s="147">
        <f>K250+K275</f>
        <v>116004104035.54001</v>
      </c>
      <c r="L277" s="147">
        <f t="shared" si="101"/>
        <v>93750522788.980011</v>
      </c>
      <c r="M277" s="147">
        <f t="shared" si="101"/>
        <v>102889380767.11002</v>
      </c>
      <c r="N277" s="147">
        <f t="shared" si="101"/>
        <v>118500452192.88002</v>
      </c>
      <c r="O277" s="147">
        <f t="shared" si="101"/>
        <v>129387228184.16998</v>
      </c>
      <c r="P277" s="147">
        <f t="shared" si="101"/>
        <v>181306650562.19992</v>
      </c>
      <c r="Q277" s="147">
        <f t="shared" si="101"/>
        <v>1383450751364.9297</v>
      </c>
    </row>
    <row r="278" spans="2:17" x14ac:dyDescent="0.25">
      <c r="B278" s="128" t="s">
        <v>388</v>
      </c>
      <c r="C278" s="141"/>
      <c r="D278" s="141"/>
      <c r="E278" s="314"/>
      <c r="F278" s="314"/>
      <c r="G278" s="314"/>
      <c r="H278" s="314"/>
      <c r="I278" s="191"/>
      <c r="J278" s="191"/>
      <c r="K278" s="191"/>
      <c r="L278" s="191"/>
      <c r="M278" s="191"/>
      <c r="N278" s="191"/>
      <c r="O278" s="191"/>
      <c r="P278" s="191"/>
      <c r="Q278" s="123"/>
    </row>
    <row r="279" spans="2:17" x14ac:dyDescent="0.25">
      <c r="B279" s="180" t="s">
        <v>431</v>
      </c>
      <c r="E279" s="22"/>
      <c r="F279" s="135"/>
      <c r="G279" s="135"/>
      <c r="H279" s="135"/>
      <c r="I279" s="135"/>
      <c r="J279" s="135"/>
      <c r="K279" s="135"/>
      <c r="L279" s="135"/>
      <c r="M279" s="135"/>
      <c r="N279" s="135"/>
      <c r="O279" s="135"/>
      <c r="P279" s="135"/>
      <c r="Q279" s="135"/>
    </row>
    <row r="280" spans="2:17" x14ac:dyDescent="0.25">
      <c r="B280" s="32" t="s">
        <v>167</v>
      </c>
    </row>
    <row r="281" spans="2:17" x14ac:dyDescent="0.25">
      <c r="E281"/>
      <c r="F281"/>
      <c r="G281"/>
      <c r="H281"/>
      <c r="I281"/>
      <c r="J281"/>
      <c r="K281"/>
      <c r="L281"/>
      <c r="M281"/>
      <c r="N281"/>
      <c r="O281"/>
      <c r="P281"/>
      <c r="Q281"/>
    </row>
    <row r="282" spans="2:17" x14ac:dyDescent="0.25">
      <c r="E282"/>
      <c r="F282"/>
      <c r="G282"/>
      <c r="H282"/>
      <c r="J282"/>
      <c r="K282"/>
      <c r="L282"/>
      <c r="M282"/>
      <c r="N282"/>
      <c r="O282"/>
      <c r="P282"/>
      <c r="Q282"/>
    </row>
    <row r="284" spans="2:17" x14ac:dyDescent="0.25">
      <c r="M284" s="16"/>
      <c r="N284"/>
      <c r="O284"/>
      <c r="P284"/>
      <c r="Q284"/>
    </row>
    <row r="285" spans="2:17" x14ac:dyDescent="0.25">
      <c r="M285" s="16"/>
      <c r="N285"/>
      <c r="O285"/>
      <c r="P285"/>
      <c r="Q285"/>
    </row>
    <row r="286" spans="2:17" x14ac:dyDescent="0.25">
      <c r="M286" s="16"/>
      <c r="N286"/>
      <c r="O286"/>
      <c r="P286"/>
      <c r="Q286"/>
    </row>
    <row r="290" spans="8:17" x14ac:dyDescent="0.25">
      <c r="H290" s="196"/>
    </row>
    <row r="295" spans="8:17" x14ac:dyDescent="0.25">
      <c r="P295" s="16"/>
      <c r="Q29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9435-81ED-4D93-AFEA-39EBF85D7A5E}">
  <sheetPr codeName="Hoja20"/>
  <dimension ref="A2:AL305"/>
  <sheetViews>
    <sheetView showGridLines="0" zoomScale="60" zoomScaleNormal="60" workbookViewId="0">
      <selection activeCell="B7" sqref="B7"/>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9" style="5" customWidth="1"/>
    <col min="7" max="8" width="17.85546875" style="5" customWidth="1"/>
    <col min="9" max="9" width="18.85546875" style="5" customWidth="1"/>
    <col min="10" max="10" width="20.42578125" style="5" customWidth="1"/>
    <col min="11" max="11" width="17.85546875" style="5" customWidth="1"/>
    <col min="12" max="12" width="14.85546875" style="5" bestFit="1" customWidth="1"/>
    <col min="13" max="13" width="18" style="5" customWidth="1"/>
    <col min="14" max="14" width="14.28515625" style="5" customWidth="1"/>
    <col min="15" max="15" width="19.85546875" style="5" bestFit="1" customWidth="1"/>
    <col min="16" max="16" width="19" style="5" bestFit="1" customWidth="1"/>
    <col min="17" max="17" width="20.140625" style="16" bestFit="1" customWidth="1"/>
    <col min="18" max="18" width="28" customWidth="1"/>
    <col min="19" max="19" width="20.28515625" hidden="1" customWidth="1"/>
    <col min="20" max="22" width="0" hidden="1" customWidth="1"/>
    <col min="24" max="24" width="42.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7" ht="28.5" x14ac:dyDescent="0.25">
      <c r="B2" s="341" t="s">
        <v>0</v>
      </c>
      <c r="C2" s="342"/>
      <c r="D2" s="342"/>
      <c r="E2" s="342"/>
      <c r="F2" s="342"/>
      <c r="G2" s="342"/>
      <c r="H2" s="342"/>
      <c r="I2" s="342"/>
      <c r="J2" s="342"/>
      <c r="K2" s="342"/>
      <c r="L2" s="342"/>
      <c r="M2" s="342"/>
      <c r="N2" s="342"/>
      <c r="O2" s="342"/>
      <c r="P2" s="342"/>
      <c r="Q2" s="342"/>
    </row>
    <row r="3" spans="1:37" ht="24" customHeight="1" x14ac:dyDescent="0.25">
      <c r="A3" s="2"/>
      <c r="B3" s="343" t="s">
        <v>1</v>
      </c>
      <c r="C3" s="344"/>
      <c r="D3" s="344"/>
      <c r="E3" s="344"/>
      <c r="F3" s="344"/>
      <c r="G3" s="344"/>
      <c r="H3" s="344"/>
      <c r="I3" s="344"/>
      <c r="J3" s="344"/>
      <c r="K3" s="344"/>
      <c r="L3" s="344"/>
      <c r="M3" s="344"/>
      <c r="N3" s="344"/>
      <c r="O3" s="344"/>
      <c r="P3" s="344"/>
      <c r="Q3" s="344"/>
    </row>
    <row r="4" spans="1:37" ht="16.5" customHeight="1" x14ac:dyDescent="0.25">
      <c r="A4" s="2"/>
      <c r="B4" s="345" t="s">
        <v>2</v>
      </c>
      <c r="C4" s="346"/>
      <c r="D4" s="346"/>
      <c r="E4" s="346"/>
      <c r="F4" s="346"/>
      <c r="G4" s="346"/>
      <c r="H4" s="346"/>
      <c r="I4" s="346"/>
      <c r="J4" s="346"/>
      <c r="K4" s="346"/>
      <c r="L4" s="346"/>
      <c r="M4" s="346"/>
      <c r="N4" s="346"/>
      <c r="O4" s="346"/>
      <c r="P4" s="346"/>
      <c r="Q4" s="346"/>
    </row>
    <row r="5" spans="1:37" ht="15" customHeight="1" x14ac:dyDescent="0.25">
      <c r="A5" s="2"/>
      <c r="B5" s="347" t="s">
        <v>3</v>
      </c>
      <c r="C5" s="348"/>
      <c r="D5" s="348"/>
      <c r="E5" s="348"/>
      <c r="F5" s="348"/>
      <c r="G5" s="348"/>
      <c r="H5" s="348"/>
      <c r="I5" s="348"/>
      <c r="J5" s="348"/>
      <c r="K5" s="348"/>
      <c r="L5" s="348"/>
      <c r="M5" s="348"/>
      <c r="N5" s="348"/>
      <c r="O5" s="348"/>
      <c r="P5" s="348"/>
      <c r="Q5" s="348"/>
    </row>
    <row r="6" spans="1:37" x14ac:dyDescent="0.25">
      <c r="A6" s="2"/>
      <c r="B6" s="172"/>
      <c r="C6" s="17"/>
      <c r="D6" s="17"/>
      <c r="E6" s="8"/>
      <c r="F6" s="8"/>
      <c r="G6" s="8"/>
      <c r="H6" s="8"/>
      <c r="I6" s="8"/>
      <c r="J6" s="8"/>
      <c r="K6" s="8"/>
      <c r="L6" s="8"/>
      <c r="M6" s="8"/>
      <c r="N6" s="8"/>
      <c r="O6" s="8"/>
      <c r="P6" s="8"/>
      <c r="Q6" s="17"/>
    </row>
    <row r="7" spans="1:37" x14ac:dyDescent="0.25">
      <c r="A7" s="2"/>
      <c r="B7" s="4" t="s">
        <v>432</v>
      </c>
      <c r="C7" s="17"/>
      <c r="D7" s="17"/>
      <c r="Q7" s="19" t="s">
        <v>5</v>
      </c>
    </row>
    <row r="8" spans="1:37" s="10" customFormat="1" ht="42.75" customHeight="1" x14ac:dyDescent="0.25">
      <c r="B8" s="335" t="s">
        <v>6</v>
      </c>
      <c r="C8" s="319" t="s">
        <v>169</v>
      </c>
      <c r="D8" s="319" t="s">
        <v>433</v>
      </c>
      <c r="E8" s="364" t="s">
        <v>9</v>
      </c>
      <c r="F8" s="364"/>
      <c r="G8" s="364"/>
      <c r="H8" s="364"/>
      <c r="I8" s="364"/>
      <c r="J8" s="364"/>
      <c r="K8" s="364"/>
      <c r="L8" s="364"/>
      <c r="M8" s="364"/>
      <c r="N8" s="364"/>
      <c r="O8" s="364"/>
      <c r="P8" s="364"/>
      <c r="Q8" s="364"/>
      <c r="R8" s="70"/>
      <c r="S8" s="70"/>
      <c r="Z8"/>
    </row>
    <row r="9" spans="1:37" s="10" customFormat="1" x14ac:dyDescent="0.25">
      <c r="B9" s="335"/>
      <c r="C9" s="176" t="s">
        <v>434</v>
      </c>
      <c r="D9" s="321" t="s">
        <v>435</v>
      </c>
      <c r="E9" s="86" t="s">
        <v>10</v>
      </c>
      <c r="F9" s="86" t="s">
        <v>11</v>
      </c>
      <c r="G9" s="86" t="s">
        <v>12</v>
      </c>
      <c r="H9" s="86" t="s">
        <v>13</v>
      </c>
      <c r="I9" s="86" t="s">
        <v>14</v>
      </c>
      <c r="J9" s="86" t="s">
        <v>15</v>
      </c>
      <c r="K9" s="86" t="s">
        <v>16</v>
      </c>
      <c r="L9" s="86" t="s">
        <v>17</v>
      </c>
      <c r="M9" s="86" t="s">
        <v>124</v>
      </c>
      <c r="N9" s="86" t="s">
        <v>19</v>
      </c>
      <c r="O9" s="86" t="s">
        <v>20</v>
      </c>
      <c r="P9" s="86" t="s">
        <v>21</v>
      </c>
      <c r="Q9" s="174" t="s">
        <v>22</v>
      </c>
      <c r="Z9"/>
    </row>
    <row r="10" spans="1:37" s="10" customFormat="1" x14ac:dyDescent="0.25">
      <c r="B10" s="155" t="s">
        <v>172</v>
      </c>
      <c r="C10" s="156">
        <f t="shared" ref="C10:P10" si="0">+C11+C14</f>
        <v>8903719836</v>
      </c>
      <c r="D10" s="156">
        <f t="shared" si="0"/>
        <v>9853719836</v>
      </c>
      <c r="E10" s="156">
        <f t="shared" si="0"/>
        <v>741976629.47000003</v>
      </c>
      <c r="F10" s="156">
        <f t="shared" si="0"/>
        <v>741976630.37</v>
      </c>
      <c r="G10" s="156">
        <f t="shared" si="0"/>
        <v>741976630</v>
      </c>
      <c r="H10" s="156">
        <f t="shared" si="0"/>
        <v>741976112.82999992</v>
      </c>
      <c r="I10" s="156">
        <f t="shared" si="0"/>
        <v>941976632</v>
      </c>
      <c r="J10" s="156">
        <f t="shared" si="0"/>
        <v>741976632</v>
      </c>
      <c r="K10" s="156">
        <f t="shared" si="0"/>
        <v>741976632</v>
      </c>
      <c r="L10" s="156">
        <f t="shared" si="0"/>
        <v>741976631.31999993</v>
      </c>
      <c r="M10" s="156">
        <f t="shared" si="0"/>
        <v>741976632</v>
      </c>
      <c r="N10" s="156">
        <f t="shared" si="0"/>
        <v>741976631.33999991</v>
      </c>
      <c r="O10" s="156">
        <f t="shared" si="0"/>
        <v>741976623.26999998</v>
      </c>
      <c r="P10" s="156">
        <f t="shared" si="0"/>
        <v>1491977418.4000001</v>
      </c>
      <c r="Q10" s="156">
        <f t="shared" ref="Q10:Q73" si="1">SUM(E10:P10)</f>
        <v>9853719835</v>
      </c>
      <c r="R10" s="320"/>
      <c r="S10" s="320"/>
      <c r="Z10"/>
      <c r="AA10"/>
      <c r="AB10"/>
      <c r="AC10"/>
      <c r="AD10"/>
      <c r="AE10"/>
      <c r="AF10"/>
      <c r="AG10"/>
      <c r="AH10"/>
      <c r="AI10"/>
      <c r="AJ10"/>
      <c r="AK10"/>
    </row>
    <row r="11" spans="1:37" s="40" customFormat="1" ht="15" customHeight="1" x14ac:dyDescent="0.25">
      <c r="B11" s="26" t="s">
        <v>173</v>
      </c>
      <c r="C11" s="143">
        <f t="shared" ref="C11" si="2">C12</f>
        <v>3010779124</v>
      </c>
      <c r="D11" s="143">
        <v>3110779124</v>
      </c>
      <c r="E11" s="143">
        <v>250898248</v>
      </c>
      <c r="F11" s="143">
        <v>250898248</v>
      </c>
      <c r="G11" s="143">
        <v>250898248</v>
      </c>
      <c r="H11" s="143">
        <v>250898250</v>
      </c>
      <c r="I11" s="143">
        <v>350898250</v>
      </c>
      <c r="J11" s="143">
        <v>250898250</v>
      </c>
      <c r="K11" s="143">
        <v>250898250</v>
      </c>
      <c r="L11" s="143">
        <v>250898250</v>
      </c>
      <c r="M11" s="143">
        <v>250898250</v>
      </c>
      <c r="N11" s="143">
        <v>250898250</v>
      </c>
      <c r="O11" s="143">
        <v>250898250</v>
      </c>
      <c r="P11" s="143">
        <v>250898380</v>
      </c>
      <c r="Q11" s="143">
        <f t="shared" si="1"/>
        <v>3110779124</v>
      </c>
      <c r="R11" s="320"/>
      <c r="S11" s="320"/>
      <c r="Z11"/>
      <c r="AA11"/>
      <c r="AB11"/>
      <c r="AC11"/>
      <c r="AD11"/>
      <c r="AE11"/>
      <c r="AF11"/>
      <c r="AG11"/>
      <c r="AH11"/>
      <c r="AI11"/>
      <c r="AJ11"/>
      <c r="AK11"/>
    </row>
    <row r="12" spans="1:37" s="40" customFormat="1" ht="15" customHeight="1" x14ac:dyDescent="0.25">
      <c r="B12" s="159" t="s">
        <v>174</v>
      </c>
      <c r="C12" s="143">
        <f t="shared" ref="C12" si="3">SUM(C13)</f>
        <v>3010779124</v>
      </c>
      <c r="D12" s="143">
        <v>3110779124</v>
      </c>
      <c r="E12" s="143">
        <v>250898248</v>
      </c>
      <c r="F12" s="143">
        <v>250898248</v>
      </c>
      <c r="G12" s="143">
        <v>250898248</v>
      </c>
      <c r="H12" s="143">
        <v>250898250</v>
      </c>
      <c r="I12" s="143">
        <v>350898250</v>
      </c>
      <c r="J12" s="143">
        <v>250898250</v>
      </c>
      <c r="K12" s="143">
        <v>250898250</v>
      </c>
      <c r="L12" s="143">
        <v>250898250</v>
      </c>
      <c r="M12" s="143">
        <v>250898250</v>
      </c>
      <c r="N12" s="143">
        <v>250898250</v>
      </c>
      <c r="O12" s="143">
        <v>250898250</v>
      </c>
      <c r="P12" s="143">
        <v>250898380</v>
      </c>
      <c r="Q12" s="143">
        <f t="shared" si="1"/>
        <v>3110779124</v>
      </c>
      <c r="R12" s="320"/>
      <c r="S12" s="320"/>
      <c r="Z12"/>
      <c r="AA12"/>
      <c r="AB12"/>
      <c r="AC12"/>
      <c r="AD12"/>
      <c r="AE12"/>
      <c r="AF12"/>
      <c r="AG12"/>
      <c r="AH12"/>
      <c r="AI12"/>
      <c r="AJ12"/>
      <c r="AK12"/>
    </row>
    <row r="13" spans="1:37" x14ac:dyDescent="0.25">
      <c r="B13" s="158" t="s">
        <v>175</v>
      </c>
      <c r="C13" s="144">
        <v>3010779124</v>
      </c>
      <c r="D13" s="144">
        <v>3110779124</v>
      </c>
      <c r="E13" s="144">
        <v>250898248</v>
      </c>
      <c r="F13" s="144">
        <v>250898248</v>
      </c>
      <c r="G13" s="144">
        <v>250898248</v>
      </c>
      <c r="H13" s="144">
        <v>250898250</v>
      </c>
      <c r="I13" s="144">
        <v>350898250</v>
      </c>
      <c r="J13" s="144">
        <v>250898250</v>
      </c>
      <c r="K13" s="144">
        <v>250898250</v>
      </c>
      <c r="L13" s="144">
        <v>250898250</v>
      </c>
      <c r="M13" s="144">
        <v>250898250</v>
      </c>
      <c r="N13" s="144">
        <v>250898250</v>
      </c>
      <c r="O13" s="144">
        <v>250898250</v>
      </c>
      <c r="P13" s="144">
        <v>250898380</v>
      </c>
      <c r="Q13" s="144">
        <f t="shared" si="1"/>
        <v>3110779124</v>
      </c>
      <c r="R13" s="320"/>
      <c r="S13" s="320"/>
    </row>
    <row r="14" spans="1:37" s="40" customFormat="1" ht="15" customHeight="1" x14ac:dyDescent="0.25">
      <c r="B14" s="26" t="s">
        <v>162</v>
      </c>
      <c r="C14" s="143">
        <f t="shared" ref="C14" si="4">C15</f>
        <v>5892940712</v>
      </c>
      <c r="D14" s="143">
        <v>6742940712</v>
      </c>
      <c r="E14" s="143">
        <v>491078381.47000003</v>
      </c>
      <c r="F14" s="143">
        <v>491078382.37</v>
      </c>
      <c r="G14" s="143">
        <v>491078382</v>
      </c>
      <c r="H14" s="143">
        <v>491077862.82999998</v>
      </c>
      <c r="I14" s="143">
        <v>591078382</v>
      </c>
      <c r="J14" s="143">
        <v>491078382</v>
      </c>
      <c r="K14" s="143">
        <v>491078382</v>
      </c>
      <c r="L14" s="143">
        <v>491078381.31999999</v>
      </c>
      <c r="M14" s="143">
        <v>491078382</v>
      </c>
      <c r="N14" s="143">
        <v>491078381.33999997</v>
      </c>
      <c r="O14" s="143">
        <v>491078373.27000004</v>
      </c>
      <c r="P14" s="143">
        <v>1241079038.4000001</v>
      </c>
      <c r="Q14" s="143">
        <f t="shared" si="1"/>
        <v>6742940711</v>
      </c>
      <c r="R14" s="320"/>
      <c r="S14" s="320"/>
      <c r="Z14"/>
      <c r="AA14"/>
      <c r="AB14"/>
      <c r="AC14"/>
      <c r="AD14"/>
      <c r="AE14"/>
      <c r="AF14"/>
      <c r="AG14"/>
      <c r="AH14"/>
      <c r="AI14"/>
      <c r="AJ14"/>
      <c r="AK14"/>
    </row>
    <row r="15" spans="1:37" s="40" customFormat="1" ht="15" customHeight="1" x14ac:dyDescent="0.25">
      <c r="B15" s="159" t="s">
        <v>176</v>
      </c>
      <c r="C15" s="143">
        <f t="shared" ref="C15" si="5">SUM(C16)</f>
        <v>5892940712</v>
      </c>
      <c r="D15" s="143">
        <v>6742940712</v>
      </c>
      <c r="E15" s="143">
        <v>491078381.47000003</v>
      </c>
      <c r="F15" s="143">
        <v>491078382.37</v>
      </c>
      <c r="G15" s="143">
        <v>491078382</v>
      </c>
      <c r="H15" s="143">
        <v>491077862.82999998</v>
      </c>
      <c r="I15" s="143">
        <v>591078382</v>
      </c>
      <c r="J15" s="143">
        <v>491078382</v>
      </c>
      <c r="K15" s="143">
        <v>491078382</v>
      </c>
      <c r="L15" s="143">
        <v>491078381.31999999</v>
      </c>
      <c r="M15" s="143">
        <v>491078382</v>
      </c>
      <c r="N15" s="143">
        <v>491078381.33999997</v>
      </c>
      <c r="O15" s="143">
        <v>491078373.27000004</v>
      </c>
      <c r="P15" s="143">
        <v>1241079038.4000001</v>
      </c>
      <c r="Q15" s="143">
        <f t="shared" si="1"/>
        <v>6742940711</v>
      </c>
      <c r="R15" s="320"/>
      <c r="S15" s="320"/>
      <c r="Z15"/>
      <c r="AA15"/>
      <c r="AB15"/>
      <c r="AC15"/>
      <c r="AD15"/>
      <c r="AE15"/>
      <c r="AF15"/>
      <c r="AG15"/>
      <c r="AH15"/>
      <c r="AI15"/>
      <c r="AJ15"/>
      <c r="AK15"/>
    </row>
    <row r="16" spans="1:37" x14ac:dyDescent="0.25">
      <c r="B16" s="158" t="s">
        <v>177</v>
      </c>
      <c r="C16" s="144">
        <v>5892940712</v>
      </c>
      <c r="D16" s="144">
        <v>6742940712</v>
      </c>
      <c r="E16" s="144">
        <v>491078381.47000003</v>
      </c>
      <c r="F16" s="144">
        <v>491078382.37</v>
      </c>
      <c r="G16" s="144">
        <v>491078382</v>
      </c>
      <c r="H16" s="144">
        <v>491077862.82999998</v>
      </c>
      <c r="I16" s="144">
        <v>591078382</v>
      </c>
      <c r="J16" s="144">
        <v>491078382</v>
      </c>
      <c r="K16" s="144">
        <v>491078382</v>
      </c>
      <c r="L16" s="144">
        <v>491078381.31999999</v>
      </c>
      <c r="M16" s="144">
        <v>491078382</v>
      </c>
      <c r="N16" s="144">
        <v>491078381.33999997</v>
      </c>
      <c r="O16" s="144">
        <v>491078373.27000004</v>
      </c>
      <c r="P16" s="144">
        <v>1241079038.4000001</v>
      </c>
      <c r="Q16" s="144">
        <f t="shared" si="1"/>
        <v>6742940711</v>
      </c>
      <c r="R16" s="320"/>
      <c r="S16" s="320"/>
    </row>
    <row r="17" spans="2:37" x14ac:dyDescent="0.25">
      <c r="B17" s="155" t="s">
        <v>178</v>
      </c>
      <c r="C17" s="156">
        <f>C18+C53+C73+C111+C118+C131+C142+C149+C154+C157+C165+C174+C181+C185+C188+C191+C198+C201+C205+C211+C218+C223+C227+C230+C233</f>
        <v>1383831754182</v>
      </c>
      <c r="D17" s="156">
        <f>D18+D53+D73+D111+D118+D131+D142+D149+D154+D157+D165+D174+D181+D185+D188+D191+D198+D201+D205+D211+D218+D223+D227+D230+D233</f>
        <v>1420619362696.6401</v>
      </c>
      <c r="E17" s="156">
        <f t="shared" ref="E17:P17" si="6">E18+E53+E73+E111+E118+E131+E142+E149+E154+E157+E165+E174+E181+E185+E188+E191+E198+E201+E205+E211+E218+E223+E227+E230+E233</f>
        <v>118257490883.62001</v>
      </c>
      <c r="F17" s="156">
        <f t="shared" si="6"/>
        <v>98430123413.080002</v>
      </c>
      <c r="G17" s="156">
        <f t="shared" si="6"/>
        <v>104618310956.40002</v>
      </c>
      <c r="H17" s="156">
        <f t="shared" si="6"/>
        <v>96492079847.100006</v>
      </c>
      <c r="I17" s="156">
        <f t="shared" si="6"/>
        <v>109961123096.93002</v>
      </c>
      <c r="J17" s="156">
        <f t="shared" si="6"/>
        <v>122370182675.88</v>
      </c>
      <c r="K17" s="156">
        <f t="shared" si="6"/>
        <v>117404836260.80998</v>
      </c>
      <c r="L17" s="156">
        <f t="shared" si="6"/>
        <v>101611234763.98</v>
      </c>
      <c r="M17" s="156">
        <f t="shared" si="6"/>
        <v>102722837052.09999</v>
      </c>
      <c r="N17" s="156">
        <f t="shared" si="6"/>
        <v>108217497878.96001</v>
      </c>
      <c r="O17" s="156">
        <f t="shared" si="6"/>
        <v>144343851638.44003</v>
      </c>
      <c r="P17" s="156">
        <f t="shared" si="6"/>
        <v>180474168175.85001</v>
      </c>
      <c r="Q17" s="156">
        <f t="shared" si="1"/>
        <v>1404903736643.1501</v>
      </c>
      <c r="R17" s="320"/>
      <c r="S17" s="320"/>
    </row>
    <row r="18" spans="2:37" s="40" customFormat="1" ht="15" customHeight="1" x14ac:dyDescent="0.25">
      <c r="B18" s="26" t="s">
        <v>24</v>
      </c>
      <c r="C18" s="143">
        <f>C19+C33+C43+C45</f>
        <v>134574460999</v>
      </c>
      <c r="D18" s="143">
        <v>133238337645.98999</v>
      </c>
      <c r="E18" s="143">
        <v>5530738143.3200006</v>
      </c>
      <c r="F18" s="143">
        <v>8169493095.7700014</v>
      </c>
      <c r="G18" s="143">
        <v>15881716757.200001</v>
      </c>
      <c r="H18" s="143">
        <v>8779758167.3000011</v>
      </c>
      <c r="I18" s="143">
        <v>9423831894.2800045</v>
      </c>
      <c r="J18" s="143">
        <v>10669106349.369999</v>
      </c>
      <c r="K18" s="143">
        <v>7889332110.2399998</v>
      </c>
      <c r="L18" s="143">
        <v>8080887534.9900017</v>
      </c>
      <c r="M18" s="143">
        <v>7716543467.8699989</v>
      </c>
      <c r="N18" s="143">
        <v>17112836789.690001</v>
      </c>
      <c r="O18" s="143">
        <v>12907386965.32</v>
      </c>
      <c r="P18" s="143">
        <v>18686066774.449997</v>
      </c>
      <c r="Q18" s="143">
        <f t="shared" si="1"/>
        <v>130847698049.8</v>
      </c>
      <c r="R18" s="320"/>
      <c r="S18" s="320"/>
      <c r="T18"/>
      <c r="U18"/>
      <c r="Z18"/>
      <c r="AA18"/>
      <c r="AB18"/>
      <c r="AC18"/>
      <c r="AD18"/>
      <c r="AE18"/>
      <c r="AF18"/>
      <c r="AG18"/>
      <c r="AH18"/>
      <c r="AI18"/>
      <c r="AJ18"/>
      <c r="AK18"/>
    </row>
    <row r="19" spans="2:37" s="89" customFormat="1" ht="15" customHeight="1" x14ac:dyDescent="0.25">
      <c r="B19" s="159" t="s">
        <v>179</v>
      </c>
      <c r="C19" s="143">
        <f>SUM(C20:C32)</f>
        <v>21286149363</v>
      </c>
      <c r="D19" s="143">
        <v>22898543271.819996</v>
      </c>
      <c r="E19" s="143">
        <v>649577739.0200001</v>
      </c>
      <c r="F19" s="143">
        <v>2581663491.2400007</v>
      </c>
      <c r="G19" s="143">
        <v>1461346232.53</v>
      </c>
      <c r="H19" s="143">
        <v>2546846775.0900002</v>
      </c>
      <c r="I19" s="143">
        <v>1687441262.1500001</v>
      </c>
      <c r="J19" s="143">
        <v>1914407236.1499999</v>
      </c>
      <c r="K19" s="143">
        <v>1943570020.4000003</v>
      </c>
      <c r="L19" s="143">
        <v>1543569894.23</v>
      </c>
      <c r="M19" s="143">
        <v>1374238231.8100002</v>
      </c>
      <c r="N19" s="143">
        <v>1613659868.1599998</v>
      </c>
      <c r="O19" s="143">
        <v>1419856251.6100001</v>
      </c>
      <c r="P19" s="143">
        <v>3091939963.8599997</v>
      </c>
      <c r="Q19" s="143">
        <f t="shared" si="1"/>
        <v>21828116966.25</v>
      </c>
      <c r="R19" s="320"/>
      <c r="S19" s="320"/>
      <c r="T19"/>
      <c r="U19"/>
      <c r="Z19"/>
      <c r="AA19"/>
      <c r="AB19"/>
      <c r="AC19"/>
      <c r="AD19"/>
      <c r="AE19"/>
      <c r="AF19"/>
      <c r="AG19"/>
      <c r="AH19"/>
      <c r="AI19"/>
      <c r="AJ19"/>
      <c r="AK19"/>
    </row>
    <row r="20" spans="2:37" s="12" customFormat="1" x14ac:dyDescent="0.25">
      <c r="B20" s="158" t="s">
        <v>180</v>
      </c>
      <c r="C20" s="161">
        <v>10740568927</v>
      </c>
      <c r="D20" s="161">
        <v>10746990528.349998</v>
      </c>
      <c r="E20" s="161">
        <v>430189982.91000003</v>
      </c>
      <c r="F20" s="161">
        <v>1450736002.8700001</v>
      </c>
      <c r="G20" s="161">
        <v>546459218.29999995</v>
      </c>
      <c r="H20" s="161">
        <v>1378872736.47</v>
      </c>
      <c r="I20" s="161">
        <v>659710533.86000001</v>
      </c>
      <c r="J20" s="161">
        <v>1349062305.0599999</v>
      </c>
      <c r="K20" s="161">
        <v>778968501.47000003</v>
      </c>
      <c r="L20" s="161">
        <v>667056222.43999994</v>
      </c>
      <c r="M20" s="161">
        <v>628651670.22000003</v>
      </c>
      <c r="N20" s="161">
        <v>332136157.31999999</v>
      </c>
      <c r="O20" s="161">
        <v>569073436.28999996</v>
      </c>
      <c r="P20" s="144">
        <v>1161544334.4100001</v>
      </c>
      <c r="Q20" s="144">
        <f t="shared" si="1"/>
        <v>9952461101.6199989</v>
      </c>
      <c r="R20" s="320"/>
      <c r="S20" s="320"/>
      <c r="T20"/>
      <c r="U20"/>
      <c r="Z20"/>
      <c r="AA20"/>
      <c r="AB20"/>
      <c r="AC20"/>
      <c r="AD20"/>
      <c r="AE20"/>
      <c r="AF20"/>
      <c r="AG20"/>
      <c r="AH20"/>
      <c r="AI20"/>
      <c r="AJ20"/>
      <c r="AK20"/>
    </row>
    <row r="21" spans="2:37" s="12" customFormat="1" x14ac:dyDescent="0.25">
      <c r="B21" s="158" t="s">
        <v>181</v>
      </c>
      <c r="C21" s="161">
        <v>89529315</v>
      </c>
      <c r="D21" s="161">
        <v>88082132</v>
      </c>
      <c r="E21" s="161">
        <v>4491479.72</v>
      </c>
      <c r="F21" s="161">
        <v>4439115.7</v>
      </c>
      <c r="G21" s="161">
        <v>4554060.54</v>
      </c>
      <c r="H21" s="161">
        <v>6571385.46</v>
      </c>
      <c r="I21" s="161">
        <v>7216695.4500000002</v>
      </c>
      <c r="J21" s="161">
        <v>5934474.54</v>
      </c>
      <c r="K21" s="161">
        <v>5378656.1399999997</v>
      </c>
      <c r="L21" s="161">
        <v>8010334.8600000003</v>
      </c>
      <c r="M21" s="161">
        <v>5364191.29</v>
      </c>
      <c r="N21" s="161">
        <v>6128741.29</v>
      </c>
      <c r="O21" s="161">
        <v>9477087.3499999996</v>
      </c>
      <c r="P21" s="144">
        <v>12236457.390000001</v>
      </c>
      <c r="Q21" s="144">
        <f t="shared" si="1"/>
        <v>79802679.729999989</v>
      </c>
      <c r="R21" s="320"/>
      <c r="S21" s="320"/>
      <c r="T21"/>
      <c r="U21"/>
      <c r="Z21"/>
      <c r="AA21"/>
      <c r="AB21"/>
      <c r="AC21"/>
      <c r="AD21"/>
      <c r="AE21"/>
      <c r="AF21"/>
      <c r="AG21"/>
      <c r="AH21"/>
      <c r="AI21"/>
      <c r="AJ21"/>
      <c r="AK21"/>
    </row>
    <row r="22" spans="2:37" s="12" customFormat="1" x14ac:dyDescent="0.25">
      <c r="B22" s="158" t="s">
        <v>182</v>
      </c>
      <c r="C22" s="161">
        <v>1985226842</v>
      </c>
      <c r="D22" s="161">
        <v>2142025936.8699999</v>
      </c>
      <c r="E22" s="161">
        <v>96348187.540000007</v>
      </c>
      <c r="F22" s="161">
        <v>217780369.27999997</v>
      </c>
      <c r="G22" s="161">
        <v>57851537.589999996</v>
      </c>
      <c r="H22" s="161">
        <v>213499869.00999999</v>
      </c>
      <c r="I22" s="161">
        <v>182619150.94999999</v>
      </c>
      <c r="J22" s="161">
        <v>89559290.180000007</v>
      </c>
      <c r="K22" s="161">
        <v>108099119.21000001</v>
      </c>
      <c r="L22" s="161">
        <v>93729769.010000005</v>
      </c>
      <c r="M22" s="161">
        <v>148856858.88</v>
      </c>
      <c r="N22" s="161">
        <v>141987261.49000001</v>
      </c>
      <c r="O22" s="161">
        <v>178858249.72</v>
      </c>
      <c r="P22" s="144">
        <v>454479201.38999999</v>
      </c>
      <c r="Q22" s="144">
        <f t="shared" si="1"/>
        <v>1983668864.25</v>
      </c>
      <c r="R22" s="320"/>
      <c r="S22" s="320"/>
      <c r="T22"/>
      <c r="U22"/>
      <c r="Z22"/>
      <c r="AA22"/>
      <c r="AB22"/>
      <c r="AC22"/>
      <c r="AD22"/>
      <c r="AE22"/>
      <c r="AF22"/>
      <c r="AG22"/>
      <c r="AH22"/>
      <c r="AI22"/>
      <c r="AJ22"/>
      <c r="AK22"/>
    </row>
    <row r="23" spans="2:37" s="12" customFormat="1" x14ac:dyDescent="0.25">
      <c r="B23" s="158" t="s">
        <v>183</v>
      </c>
      <c r="C23" s="161">
        <v>130378735</v>
      </c>
      <c r="D23" s="161">
        <v>129082694.39</v>
      </c>
      <c r="E23" s="161">
        <v>7266223.6600000001</v>
      </c>
      <c r="F23" s="161">
        <v>6864031.9699999997</v>
      </c>
      <c r="G23" s="161">
        <v>6427446.7599999998</v>
      </c>
      <c r="H23" s="161">
        <v>11491936.32</v>
      </c>
      <c r="I23" s="161">
        <v>12531385.32</v>
      </c>
      <c r="J23" s="161">
        <v>7864852.54</v>
      </c>
      <c r="K23" s="161">
        <v>7012025.21</v>
      </c>
      <c r="L23" s="161">
        <v>6792036.2200000007</v>
      </c>
      <c r="M23" s="161">
        <v>7303983.5800000001</v>
      </c>
      <c r="N23" s="161">
        <v>17614603.93</v>
      </c>
      <c r="O23" s="161">
        <v>13134145.119999999</v>
      </c>
      <c r="P23" s="144">
        <v>16920009.859999999</v>
      </c>
      <c r="Q23" s="144">
        <f t="shared" si="1"/>
        <v>121222680.48999999</v>
      </c>
      <c r="R23" s="320"/>
      <c r="S23" s="320"/>
      <c r="T23"/>
      <c r="U23"/>
      <c r="Z23"/>
      <c r="AA23"/>
      <c r="AB23"/>
      <c r="AC23"/>
      <c r="AD23"/>
      <c r="AE23"/>
      <c r="AF23"/>
      <c r="AG23"/>
      <c r="AH23"/>
      <c r="AI23"/>
      <c r="AJ23"/>
      <c r="AK23"/>
    </row>
    <row r="24" spans="2:37" s="12" customFormat="1" x14ac:dyDescent="0.25">
      <c r="B24" s="158" t="s">
        <v>185</v>
      </c>
      <c r="C24" s="161">
        <v>209551923</v>
      </c>
      <c r="D24" s="161">
        <v>245232581</v>
      </c>
      <c r="E24" s="161">
        <v>12894163.57</v>
      </c>
      <c r="F24" s="161">
        <v>14882540.75</v>
      </c>
      <c r="G24" s="161">
        <v>16126311.76</v>
      </c>
      <c r="H24" s="161">
        <v>16231859.310000001</v>
      </c>
      <c r="I24" s="161">
        <v>14748952.680000002</v>
      </c>
      <c r="J24" s="161">
        <v>25523209.91</v>
      </c>
      <c r="K24" s="161">
        <v>15957782.699999999</v>
      </c>
      <c r="L24" s="161">
        <v>13517472.029999999</v>
      </c>
      <c r="M24" s="161">
        <v>14956073.26</v>
      </c>
      <c r="N24" s="161">
        <v>37434477.840000004</v>
      </c>
      <c r="O24" s="161">
        <v>25114182.59</v>
      </c>
      <c r="P24" s="144">
        <v>26788075.98</v>
      </c>
      <c r="Q24" s="144">
        <f t="shared" si="1"/>
        <v>234175102.38</v>
      </c>
      <c r="R24" s="320"/>
      <c r="S24" s="320"/>
      <c r="T24"/>
      <c r="U24"/>
      <c r="Z24"/>
      <c r="AA24"/>
      <c r="AB24"/>
      <c r="AC24"/>
      <c r="AD24"/>
      <c r="AE24"/>
      <c r="AF24"/>
      <c r="AG24"/>
      <c r="AH24"/>
      <c r="AI24"/>
      <c r="AJ24"/>
      <c r="AK24"/>
    </row>
    <row r="25" spans="2:37" s="12" customFormat="1" x14ac:dyDescent="0.25">
      <c r="B25" s="158" t="s">
        <v>186</v>
      </c>
      <c r="C25" s="161">
        <v>95561245</v>
      </c>
      <c r="D25" s="161">
        <v>98022827</v>
      </c>
      <c r="E25" s="161">
        <v>6070361.5899999999</v>
      </c>
      <c r="F25" s="161">
        <v>6393276.1500000004</v>
      </c>
      <c r="G25" s="161">
        <v>6328881.21</v>
      </c>
      <c r="H25" s="161">
        <v>6544085.9199999999</v>
      </c>
      <c r="I25" s="161">
        <v>6958744.5</v>
      </c>
      <c r="J25" s="161">
        <v>10016977.210000001</v>
      </c>
      <c r="K25" s="161">
        <v>7341757.6299999999</v>
      </c>
      <c r="L25" s="161">
        <v>7033688.4699999997</v>
      </c>
      <c r="M25" s="161">
        <v>6105913.9800000004</v>
      </c>
      <c r="N25" s="161">
        <v>10776636.18</v>
      </c>
      <c r="O25" s="161">
        <v>11790160.99</v>
      </c>
      <c r="P25" s="144">
        <v>10261884.289999999</v>
      </c>
      <c r="Q25" s="144">
        <f t="shared" si="1"/>
        <v>95622368.120000005</v>
      </c>
      <c r="R25" s="320"/>
      <c r="S25" s="320"/>
      <c r="T25"/>
      <c r="U25"/>
      <c r="Z25"/>
      <c r="AA25"/>
      <c r="AB25"/>
      <c r="AC25"/>
      <c r="AD25"/>
      <c r="AE25"/>
      <c r="AF25"/>
      <c r="AG25"/>
      <c r="AH25"/>
      <c r="AI25"/>
      <c r="AJ25"/>
      <c r="AK25"/>
    </row>
    <row r="26" spans="2:37" s="12" customFormat="1" x14ac:dyDescent="0.25">
      <c r="B26" s="158" t="s">
        <v>187</v>
      </c>
      <c r="C26" s="161">
        <v>75030581</v>
      </c>
      <c r="D26" s="161">
        <v>66321491</v>
      </c>
      <c r="E26" s="161">
        <v>1901595.22</v>
      </c>
      <c r="F26" s="161">
        <v>7409492.4100000001</v>
      </c>
      <c r="G26" s="161">
        <v>2162728.0499999998</v>
      </c>
      <c r="H26" s="161">
        <v>6794056.2699999996</v>
      </c>
      <c r="I26" s="161">
        <v>3938678.2899999996</v>
      </c>
      <c r="J26" s="161">
        <v>5341607.3499999996</v>
      </c>
      <c r="K26" s="161">
        <v>4722249.3099999996</v>
      </c>
      <c r="L26" s="161">
        <v>3766169.84</v>
      </c>
      <c r="M26" s="161">
        <v>3663769.23</v>
      </c>
      <c r="N26" s="161">
        <v>4624157.16</v>
      </c>
      <c r="O26" s="161">
        <v>10140070.060000001</v>
      </c>
      <c r="P26" s="144">
        <v>9687150.5800000001</v>
      </c>
      <c r="Q26" s="144">
        <f t="shared" si="1"/>
        <v>64151723.769999996</v>
      </c>
      <c r="R26" s="320"/>
      <c r="S26" s="320"/>
      <c r="T26"/>
      <c r="U26"/>
      <c r="Z26"/>
      <c r="AA26"/>
      <c r="AB26"/>
      <c r="AC26"/>
      <c r="AD26"/>
      <c r="AE26"/>
      <c r="AF26"/>
      <c r="AG26"/>
      <c r="AH26"/>
      <c r="AI26"/>
      <c r="AJ26"/>
      <c r="AK26"/>
    </row>
    <row r="27" spans="2:37" s="12" customFormat="1" x14ac:dyDescent="0.25">
      <c r="B27" s="158" t="s">
        <v>188</v>
      </c>
      <c r="C27" s="161">
        <v>100191553</v>
      </c>
      <c r="D27" s="161">
        <v>95166965.170000002</v>
      </c>
      <c r="E27" s="161">
        <v>4078426.2500000005</v>
      </c>
      <c r="F27" s="161">
        <v>7178584.9400000004</v>
      </c>
      <c r="G27" s="161">
        <v>4904710.2300000004</v>
      </c>
      <c r="H27" s="161">
        <v>4998416.17</v>
      </c>
      <c r="I27" s="161">
        <v>8483724.5700000003</v>
      </c>
      <c r="J27" s="161">
        <v>10377486.189999999</v>
      </c>
      <c r="K27" s="161">
        <v>6522162.0300000003</v>
      </c>
      <c r="L27" s="161">
        <v>8199621.1299999999</v>
      </c>
      <c r="M27" s="161">
        <v>5149846.72</v>
      </c>
      <c r="N27" s="161">
        <v>10920906.59</v>
      </c>
      <c r="O27" s="161">
        <v>7673978.5</v>
      </c>
      <c r="P27" s="144">
        <v>8122930.0300000003</v>
      </c>
      <c r="Q27" s="144">
        <f t="shared" si="1"/>
        <v>86610793.350000009</v>
      </c>
      <c r="R27" s="320"/>
      <c r="S27" s="320"/>
      <c r="T27"/>
      <c r="U27"/>
      <c r="Z27"/>
      <c r="AA27"/>
      <c r="AB27"/>
      <c r="AC27"/>
      <c r="AD27"/>
      <c r="AE27"/>
      <c r="AF27"/>
      <c r="AG27"/>
      <c r="AH27"/>
      <c r="AI27"/>
      <c r="AJ27"/>
      <c r="AK27"/>
    </row>
    <row r="28" spans="2:37" s="12" customFormat="1" x14ac:dyDescent="0.25">
      <c r="B28" s="158" t="s">
        <v>189</v>
      </c>
      <c r="C28" s="161">
        <v>385955881</v>
      </c>
      <c r="D28" s="161">
        <v>372197990.53000003</v>
      </c>
      <c r="E28" s="161">
        <v>14432307.65</v>
      </c>
      <c r="F28" s="161">
        <v>15947229.25</v>
      </c>
      <c r="G28" s="161">
        <v>20064344.189999998</v>
      </c>
      <c r="H28" s="161">
        <v>21182159.18</v>
      </c>
      <c r="I28" s="161">
        <v>32493244.07</v>
      </c>
      <c r="J28" s="161">
        <v>17080266.18</v>
      </c>
      <c r="K28" s="161">
        <v>24281566.399999999</v>
      </c>
      <c r="L28" s="161">
        <v>18690458.550000001</v>
      </c>
      <c r="M28" s="161">
        <v>18627543.27</v>
      </c>
      <c r="N28" s="161">
        <v>26511832.969999999</v>
      </c>
      <c r="O28" s="161">
        <v>77519172.680000007</v>
      </c>
      <c r="P28" s="144">
        <v>66831966.729999989</v>
      </c>
      <c r="Q28" s="144">
        <f t="shared" si="1"/>
        <v>353662091.12</v>
      </c>
      <c r="R28" s="320"/>
      <c r="S28" s="320"/>
      <c r="T28"/>
      <c r="U28"/>
      <c r="Z28"/>
      <c r="AA28"/>
      <c r="AB28"/>
      <c r="AC28"/>
      <c r="AD28"/>
      <c r="AE28"/>
      <c r="AF28"/>
      <c r="AG28"/>
      <c r="AH28"/>
      <c r="AI28"/>
      <c r="AJ28"/>
      <c r="AK28"/>
    </row>
    <row r="29" spans="2:37" s="12" customFormat="1" x14ac:dyDescent="0.25">
      <c r="B29" s="158" t="s">
        <v>393</v>
      </c>
      <c r="C29" s="185">
        <v>367852784</v>
      </c>
      <c r="D29" s="161">
        <v>377416428</v>
      </c>
      <c r="E29" s="185">
        <v>9125740.4900000002</v>
      </c>
      <c r="F29" s="185">
        <v>10030645.51</v>
      </c>
      <c r="G29" s="185">
        <v>14696278.25</v>
      </c>
      <c r="H29" s="185">
        <v>14376642.33</v>
      </c>
      <c r="I29" s="185">
        <v>65299952.460000001</v>
      </c>
      <c r="J29" s="185">
        <v>16167412.609999999</v>
      </c>
      <c r="K29" s="185">
        <v>61430446.229999997</v>
      </c>
      <c r="L29" s="185">
        <v>28001056.390000001</v>
      </c>
      <c r="M29" s="185">
        <v>14986509.58</v>
      </c>
      <c r="N29" s="185">
        <v>50740005.939999998</v>
      </c>
      <c r="O29" s="185">
        <v>39943336.890000001</v>
      </c>
      <c r="P29" s="183">
        <v>48704128.759999998</v>
      </c>
      <c r="Q29" s="183">
        <f t="shared" si="1"/>
        <v>373502155.43999994</v>
      </c>
      <c r="R29" s="320"/>
      <c r="S29" s="320"/>
      <c r="T29"/>
      <c r="U29"/>
      <c r="Z29"/>
      <c r="AA29"/>
      <c r="AB29"/>
      <c r="AC29"/>
      <c r="AD29"/>
      <c r="AE29"/>
      <c r="AF29"/>
      <c r="AG29"/>
      <c r="AH29"/>
      <c r="AI29"/>
      <c r="AJ29"/>
      <c r="AK29"/>
    </row>
    <row r="30" spans="2:37" s="12" customFormat="1" x14ac:dyDescent="0.25">
      <c r="B30" s="158" t="s">
        <v>394</v>
      </c>
      <c r="C30" s="161">
        <v>3829672020</v>
      </c>
      <c r="D30" s="185">
        <v>5541528067</v>
      </c>
      <c r="E30" s="161">
        <v>29151296.93</v>
      </c>
      <c r="F30" s="161">
        <v>795773485.25</v>
      </c>
      <c r="G30" s="161">
        <v>741061692.17999995</v>
      </c>
      <c r="H30" s="161">
        <v>359008728.45999998</v>
      </c>
      <c r="I30" s="161">
        <v>647104604.43000007</v>
      </c>
      <c r="J30" s="161">
        <v>333431351.56999999</v>
      </c>
      <c r="K30" s="161">
        <v>379260223.72000003</v>
      </c>
      <c r="L30" s="161">
        <v>630259219.31000006</v>
      </c>
      <c r="M30" s="161">
        <v>456425828.60000002</v>
      </c>
      <c r="N30" s="161">
        <v>498300058.29999995</v>
      </c>
      <c r="O30" s="161">
        <v>245501699.28</v>
      </c>
      <c r="P30" s="144">
        <v>412404355.81999999</v>
      </c>
      <c r="Q30" s="144">
        <f t="shared" si="1"/>
        <v>5527682543.8499994</v>
      </c>
      <c r="R30" s="320"/>
      <c r="S30" s="320"/>
      <c r="T30"/>
      <c r="U30"/>
      <c r="Z30"/>
      <c r="AA30"/>
      <c r="AB30"/>
      <c r="AC30"/>
      <c r="AD30"/>
      <c r="AE30"/>
      <c r="AF30"/>
      <c r="AG30"/>
      <c r="AH30"/>
      <c r="AI30"/>
      <c r="AJ30"/>
      <c r="AK30"/>
    </row>
    <row r="31" spans="2:37" s="12" customFormat="1" x14ac:dyDescent="0.25">
      <c r="B31" s="158" t="s">
        <v>419</v>
      </c>
      <c r="C31" s="161">
        <v>1434580000</v>
      </c>
      <c r="D31" s="161">
        <v>899071514.79999995</v>
      </c>
      <c r="E31" s="161">
        <v>33627973.489999995</v>
      </c>
      <c r="F31" s="161">
        <v>35885856.109999999</v>
      </c>
      <c r="G31" s="161">
        <v>32498156.59</v>
      </c>
      <c r="H31" s="161">
        <v>130472752.34999999</v>
      </c>
      <c r="I31" s="161">
        <v>36266764.779999994</v>
      </c>
      <c r="J31" s="161">
        <v>33683456.340000004</v>
      </c>
      <c r="K31" s="161">
        <v>132817019.41000001</v>
      </c>
      <c r="L31" s="161">
        <v>53515280.219999999</v>
      </c>
      <c r="M31" s="161">
        <v>52364252.130000003</v>
      </c>
      <c r="N31" s="161">
        <v>94454217.289999992</v>
      </c>
      <c r="O31" s="161">
        <v>78974325.159999996</v>
      </c>
      <c r="P31" s="144">
        <v>154181273.62</v>
      </c>
      <c r="Q31" s="144">
        <f t="shared" si="1"/>
        <v>868741327.48999989</v>
      </c>
      <c r="R31" s="320"/>
      <c r="S31" s="320"/>
      <c r="T31"/>
      <c r="U31"/>
      <c r="Z31"/>
      <c r="AA31"/>
      <c r="AB31"/>
      <c r="AC31"/>
      <c r="AD31"/>
      <c r="AE31"/>
      <c r="AF31"/>
      <c r="AG31"/>
      <c r="AH31"/>
      <c r="AI31"/>
      <c r="AJ31"/>
      <c r="AK31"/>
    </row>
    <row r="32" spans="2:37" s="12" customFormat="1" x14ac:dyDescent="0.25">
      <c r="B32" s="158" t="s">
        <v>436</v>
      </c>
      <c r="C32" s="161">
        <v>1842049557</v>
      </c>
      <c r="D32" s="161">
        <v>2097404115.71</v>
      </c>
      <c r="E32" s="161">
        <v>0</v>
      </c>
      <c r="F32" s="161">
        <v>8342861.0500000007</v>
      </c>
      <c r="G32" s="161">
        <v>8210866.879999999</v>
      </c>
      <c r="H32" s="161">
        <v>376802147.83999997</v>
      </c>
      <c r="I32" s="161">
        <v>10068830.789999999</v>
      </c>
      <c r="J32" s="161">
        <v>10364546.470000001</v>
      </c>
      <c r="K32" s="161">
        <v>411778510.94</v>
      </c>
      <c r="L32" s="161">
        <v>4998565.76</v>
      </c>
      <c r="M32" s="161">
        <v>11781791.07</v>
      </c>
      <c r="N32" s="161">
        <v>382030811.86000001</v>
      </c>
      <c r="O32" s="161">
        <v>152656406.97999999</v>
      </c>
      <c r="P32" s="144">
        <v>709778195</v>
      </c>
      <c r="Q32" s="144">
        <f t="shared" si="1"/>
        <v>2086813534.6400001</v>
      </c>
      <c r="R32" s="320"/>
      <c r="S32" s="320"/>
      <c r="T32"/>
      <c r="U32"/>
      <c r="Z32"/>
      <c r="AA32"/>
      <c r="AB32"/>
      <c r="AC32"/>
      <c r="AD32"/>
      <c r="AE32"/>
      <c r="AF32"/>
      <c r="AG32"/>
      <c r="AH32"/>
      <c r="AI32"/>
      <c r="AJ32"/>
      <c r="AK32"/>
    </row>
    <row r="33" spans="2:37" s="89" customFormat="1" ht="15" customHeight="1" x14ac:dyDescent="0.25">
      <c r="B33" s="159" t="s">
        <v>190</v>
      </c>
      <c r="C33" s="160">
        <f t="shared" ref="C33" si="7">SUM(C34:C42)</f>
        <v>72668224132</v>
      </c>
      <c r="D33" s="160">
        <v>72227785666.950012</v>
      </c>
      <c r="E33" s="160">
        <v>4380315955.2799997</v>
      </c>
      <c r="F33" s="160">
        <v>4913420869.329999</v>
      </c>
      <c r="G33" s="160">
        <v>4967610795.4200001</v>
      </c>
      <c r="H33" s="160">
        <v>5307464078.8900003</v>
      </c>
      <c r="I33" s="160">
        <v>7097197676.0100002</v>
      </c>
      <c r="J33" s="160">
        <v>4798044390.6299992</v>
      </c>
      <c r="K33" s="160">
        <v>5179624257.9300003</v>
      </c>
      <c r="L33" s="160">
        <v>5739363449.4500008</v>
      </c>
      <c r="M33" s="160">
        <v>5531238251.6599998</v>
      </c>
      <c r="N33" s="160">
        <v>6178597108.5600004</v>
      </c>
      <c r="O33" s="160">
        <v>9891795489.2300014</v>
      </c>
      <c r="P33" s="143">
        <v>7369603897.0299997</v>
      </c>
      <c r="Q33" s="143">
        <f t="shared" si="1"/>
        <v>71354276219.420013</v>
      </c>
      <c r="R33" s="320"/>
      <c r="S33" s="320"/>
      <c r="T33"/>
      <c r="U33"/>
      <c r="Z33"/>
      <c r="AA33"/>
      <c r="AB33"/>
      <c r="AC33"/>
      <c r="AD33"/>
      <c r="AE33"/>
      <c r="AF33"/>
      <c r="AG33"/>
      <c r="AH33"/>
      <c r="AI33"/>
      <c r="AJ33"/>
      <c r="AK33"/>
    </row>
    <row r="34" spans="2:37" s="12" customFormat="1" x14ac:dyDescent="0.25">
      <c r="B34" s="158" t="s">
        <v>191</v>
      </c>
      <c r="C34" s="144">
        <v>5452668392</v>
      </c>
      <c r="D34" s="144">
        <v>5851507565</v>
      </c>
      <c r="E34" s="144">
        <v>342154731.35999995</v>
      </c>
      <c r="F34" s="144">
        <v>350781308.72000003</v>
      </c>
      <c r="G34" s="144">
        <v>365178317.29000002</v>
      </c>
      <c r="H34" s="144">
        <v>406617617.09999996</v>
      </c>
      <c r="I34" s="144">
        <v>467691724.82999998</v>
      </c>
      <c r="J34" s="144">
        <v>358167246.04000002</v>
      </c>
      <c r="K34" s="144">
        <v>395327216.85000002</v>
      </c>
      <c r="L34" s="144">
        <v>621529033.82000005</v>
      </c>
      <c r="M34" s="144">
        <v>479165847.12</v>
      </c>
      <c r="N34" s="144">
        <v>613961900.60000002</v>
      </c>
      <c r="O34" s="144">
        <v>555538204.57000005</v>
      </c>
      <c r="P34" s="144">
        <v>774981550.4000001</v>
      </c>
      <c r="Q34" s="144">
        <f t="shared" si="1"/>
        <v>5731094698.6999989</v>
      </c>
      <c r="R34" s="320"/>
      <c r="S34" s="320"/>
      <c r="T34"/>
      <c r="U34"/>
      <c r="Z34"/>
      <c r="AA34"/>
      <c r="AB34"/>
      <c r="AC34"/>
      <c r="AD34"/>
      <c r="AE34"/>
      <c r="AF34"/>
      <c r="AG34"/>
      <c r="AH34"/>
      <c r="AI34"/>
      <c r="AJ34"/>
      <c r="AK34"/>
    </row>
    <row r="35" spans="2:37" s="12" customFormat="1" x14ac:dyDescent="0.25">
      <c r="B35" s="158" t="s">
        <v>193</v>
      </c>
      <c r="C35" s="144">
        <v>5500022028</v>
      </c>
      <c r="D35" s="144">
        <v>6558362561</v>
      </c>
      <c r="E35" s="144">
        <v>31102257.760000002</v>
      </c>
      <c r="F35" s="144">
        <v>354818676.38</v>
      </c>
      <c r="G35" s="144">
        <v>518212703.89999998</v>
      </c>
      <c r="H35" s="144">
        <v>612963273.48000002</v>
      </c>
      <c r="I35" s="144">
        <v>882604531.14999998</v>
      </c>
      <c r="J35" s="144">
        <v>162400072.96000001</v>
      </c>
      <c r="K35" s="144">
        <v>375513076.56999999</v>
      </c>
      <c r="L35" s="144">
        <v>799122883.56999993</v>
      </c>
      <c r="M35" s="144">
        <v>644800438.19999993</v>
      </c>
      <c r="N35" s="144">
        <v>970019939.54000008</v>
      </c>
      <c r="O35" s="144">
        <v>325510522.45999998</v>
      </c>
      <c r="P35" s="144">
        <v>815926016.91999996</v>
      </c>
      <c r="Q35" s="144">
        <f t="shared" si="1"/>
        <v>6492994392.8900003</v>
      </c>
      <c r="R35" s="320"/>
      <c r="S35" s="320"/>
      <c r="T35"/>
      <c r="U35"/>
      <c r="Z35"/>
      <c r="AA35"/>
      <c r="AB35"/>
      <c r="AC35"/>
      <c r="AD35"/>
      <c r="AE35"/>
      <c r="AF35"/>
      <c r="AG35"/>
      <c r="AH35"/>
      <c r="AI35"/>
      <c r="AJ35"/>
      <c r="AK35"/>
    </row>
    <row r="36" spans="2:37" s="12" customFormat="1" x14ac:dyDescent="0.25">
      <c r="B36" s="158" t="s">
        <v>194</v>
      </c>
      <c r="C36" s="144">
        <v>807880837</v>
      </c>
      <c r="D36" s="144">
        <v>784047507.39999998</v>
      </c>
      <c r="E36" s="144">
        <v>24554354.649999999</v>
      </c>
      <c r="F36" s="144">
        <v>51708428.299999997</v>
      </c>
      <c r="G36" s="144">
        <v>47311014.860000007</v>
      </c>
      <c r="H36" s="144">
        <v>32724615.440000001</v>
      </c>
      <c r="I36" s="144">
        <v>77239928.879999995</v>
      </c>
      <c r="J36" s="144">
        <v>53932572.969999999</v>
      </c>
      <c r="K36" s="144">
        <v>41644730.369999997</v>
      </c>
      <c r="L36" s="144">
        <v>61341078.420000002</v>
      </c>
      <c r="M36" s="144">
        <v>87982580.75</v>
      </c>
      <c r="N36" s="144">
        <v>47932149.879999995</v>
      </c>
      <c r="O36" s="144">
        <v>55219221.509999998</v>
      </c>
      <c r="P36" s="144">
        <v>181011858.69</v>
      </c>
      <c r="Q36" s="144">
        <f t="shared" si="1"/>
        <v>762602534.72000003</v>
      </c>
      <c r="R36" s="320"/>
      <c r="S36" s="320"/>
      <c r="T36"/>
      <c r="U36"/>
      <c r="Z36"/>
      <c r="AA36"/>
      <c r="AB36"/>
      <c r="AC36"/>
      <c r="AD36"/>
      <c r="AE36"/>
      <c r="AF36"/>
      <c r="AG36"/>
      <c r="AH36"/>
      <c r="AI36"/>
      <c r="AJ36"/>
      <c r="AK36"/>
    </row>
    <row r="37" spans="2:37" s="12" customFormat="1" x14ac:dyDescent="0.25">
      <c r="B37" s="158" t="s">
        <v>395</v>
      </c>
      <c r="C37" s="144">
        <v>54644544142</v>
      </c>
      <c r="D37" s="144">
        <v>51833203949.150002</v>
      </c>
      <c r="E37" s="144">
        <v>3730456240.9299998</v>
      </c>
      <c r="F37" s="144">
        <v>3742957695.6199999</v>
      </c>
      <c r="G37" s="144">
        <v>3638626884.3400002</v>
      </c>
      <c r="H37" s="144">
        <v>3748489197.5499997</v>
      </c>
      <c r="I37" s="144">
        <v>5301937875.3699999</v>
      </c>
      <c r="J37" s="144">
        <v>3708932630.6799998</v>
      </c>
      <c r="K37" s="144">
        <v>3784201687.8599997</v>
      </c>
      <c r="L37" s="144">
        <v>3630490659.8800001</v>
      </c>
      <c r="M37" s="144">
        <v>3788642829.9699993</v>
      </c>
      <c r="N37" s="144">
        <v>3901020077.7400002</v>
      </c>
      <c r="O37" s="144">
        <v>8404968082.8400011</v>
      </c>
      <c r="P37" s="144">
        <v>4330470181.6199989</v>
      </c>
      <c r="Q37" s="144">
        <f t="shared" si="1"/>
        <v>51711194044.399994</v>
      </c>
      <c r="R37" s="320"/>
      <c r="S37" s="320"/>
      <c r="T37"/>
      <c r="U37"/>
      <c r="X37"/>
      <c r="Y37"/>
      <c r="Z37"/>
      <c r="AA37"/>
      <c r="AB37"/>
      <c r="AC37"/>
      <c r="AD37"/>
      <c r="AE37"/>
      <c r="AF37"/>
      <c r="AG37"/>
      <c r="AH37"/>
      <c r="AI37"/>
      <c r="AJ37"/>
      <c r="AK37"/>
    </row>
    <row r="38" spans="2:37" s="12" customFormat="1" x14ac:dyDescent="0.25">
      <c r="B38" s="158" t="s">
        <v>196</v>
      </c>
      <c r="C38" s="144">
        <v>541455397</v>
      </c>
      <c r="D38" s="144">
        <v>667048877</v>
      </c>
      <c r="E38" s="144">
        <v>27655673.289999999</v>
      </c>
      <c r="F38" s="144">
        <v>29572506.379999999</v>
      </c>
      <c r="G38" s="144">
        <v>30475608.120000001</v>
      </c>
      <c r="H38" s="144">
        <v>47002917.539999999</v>
      </c>
      <c r="I38" s="144">
        <v>36821746.640000001</v>
      </c>
      <c r="J38" s="144">
        <v>56981069.800000004</v>
      </c>
      <c r="K38" s="144">
        <v>106325523.64</v>
      </c>
      <c r="L38" s="144">
        <v>43752795.909999996</v>
      </c>
      <c r="M38" s="144">
        <v>36744897.640000001</v>
      </c>
      <c r="N38" s="144">
        <v>56431479.700000003</v>
      </c>
      <c r="O38" s="144">
        <v>57378480.640000001</v>
      </c>
      <c r="P38" s="144">
        <v>110414684.93000001</v>
      </c>
      <c r="Q38" s="144">
        <f t="shared" si="1"/>
        <v>639557384.23000002</v>
      </c>
      <c r="R38" s="320"/>
      <c r="S38" s="320"/>
      <c r="T38"/>
      <c r="U38"/>
      <c r="X38"/>
      <c r="Y38"/>
      <c r="Z38"/>
      <c r="AA38"/>
      <c r="AB38"/>
      <c r="AC38"/>
      <c r="AD38"/>
      <c r="AE38"/>
      <c r="AF38"/>
      <c r="AG38"/>
      <c r="AH38"/>
      <c r="AI38"/>
      <c r="AJ38"/>
      <c r="AK38"/>
    </row>
    <row r="39" spans="2:37" s="12" customFormat="1" x14ac:dyDescent="0.25">
      <c r="B39" s="158" t="s">
        <v>198</v>
      </c>
      <c r="C39" s="144">
        <v>1488249090</v>
      </c>
      <c r="D39" s="144">
        <v>1711050953.3900001</v>
      </c>
      <c r="E39" s="144">
        <v>83071757.040000007</v>
      </c>
      <c r="F39" s="144">
        <v>91413050.439999998</v>
      </c>
      <c r="G39" s="144">
        <v>92416096.420000002</v>
      </c>
      <c r="H39" s="144">
        <v>92976322.460000008</v>
      </c>
      <c r="I39" s="144">
        <v>92874671.219999999</v>
      </c>
      <c r="J39" s="144">
        <v>135737648.61000001</v>
      </c>
      <c r="K39" s="144">
        <v>103799461.55999999</v>
      </c>
      <c r="L39" s="144">
        <v>178483429.52000001</v>
      </c>
      <c r="M39" s="144">
        <v>155582103.93000001</v>
      </c>
      <c r="N39" s="144">
        <v>262848049.64999998</v>
      </c>
      <c r="O39" s="144">
        <v>144059465.94</v>
      </c>
      <c r="P39" s="144">
        <v>272432177.09000003</v>
      </c>
      <c r="Q39" s="144">
        <f t="shared" si="1"/>
        <v>1705694233.8800001</v>
      </c>
      <c r="R39" s="320"/>
      <c r="S39" s="320"/>
      <c r="T39"/>
      <c r="U39"/>
      <c r="X39"/>
      <c r="Y39"/>
      <c r="Z39"/>
      <c r="AA39"/>
      <c r="AB39"/>
      <c r="AC39"/>
      <c r="AD39"/>
      <c r="AE39"/>
      <c r="AF39"/>
      <c r="AG39"/>
      <c r="AH39"/>
      <c r="AI39"/>
      <c r="AJ39"/>
      <c r="AK39"/>
    </row>
    <row r="40" spans="2:37" s="12" customFormat="1" x14ac:dyDescent="0.25">
      <c r="B40" s="158" t="s">
        <v>199</v>
      </c>
      <c r="C40" s="161">
        <v>3769466554</v>
      </c>
      <c r="D40" s="161">
        <v>4339149150.5700006</v>
      </c>
      <c r="E40" s="161">
        <v>115761930.63</v>
      </c>
      <c r="F40" s="161">
        <v>262561519.84</v>
      </c>
      <c r="G40" s="144">
        <v>236539791.94</v>
      </c>
      <c r="H40" s="144">
        <v>316132661.37</v>
      </c>
      <c r="I40" s="144">
        <v>203499435.47999999</v>
      </c>
      <c r="J40" s="144">
        <v>286362988.85999995</v>
      </c>
      <c r="K40" s="144">
        <v>335203356.26999998</v>
      </c>
      <c r="L40" s="144">
        <v>375491207.72999996</v>
      </c>
      <c r="M40" s="144">
        <v>306778596.74000007</v>
      </c>
      <c r="N40" s="144">
        <v>296756867.25</v>
      </c>
      <c r="O40" s="144">
        <v>291951791.89999998</v>
      </c>
      <c r="P40" s="144">
        <v>808666900.6400001</v>
      </c>
      <c r="Q40" s="144">
        <f t="shared" si="1"/>
        <v>3835707048.6500006</v>
      </c>
      <c r="R40" s="320"/>
      <c r="S40" s="320"/>
      <c r="T40"/>
      <c r="U40"/>
      <c r="X40"/>
      <c r="Y40"/>
      <c r="Z40"/>
      <c r="AA40"/>
      <c r="AB40"/>
      <c r="AC40"/>
      <c r="AD40"/>
      <c r="AE40"/>
      <c r="AF40"/>
      <c r="AG40"/>
      <c r="AH40"/>
      <c r="AI40"/>
      <c r="AJ40"/>
      <c r="AK40"/>
    </row>
    <row r="41" spans="2:37" s="12" customFormat="1" x14ac:dyDescent="0.25">
      <c r="B41" s="158" t="s">
        <v>200</v>
      </c>
      <c r="C41" s="144">
        <v>242838551</v>
      </c>
      <c r="D41" s="144">
        <v>242160115</v>
      </c>
      <c r="E41" s="144">
        <v>13082753.039999999</v>
      </c>
      <c r="F41" s="144">
        <v>15920583.949999999</v>
      </c>
      <c r="G41" s="144">
        <v>18261665.949999999</v>
      </c>
      <c r="H41" s="144">
        <v>16792900.059999999</v>
      </c>
      <c r="I41" s="144">
        <v>18535196.419999998</v>
      </c>
      <c r="J41" s="144">
        <v>17177802.77</v>
      </c>
      <c r="K41" s="144">
        <v>24508464.359999999</v>
      </c>
      <c r="L41" s="144">
        <v>14029908.880000001</v>
      </c>
      <c r="M41" s="144">
        <v>12159124.300000001</v>
      </c>
      <c r="N41" s="144">
        <v>16587024.02</v>
      </c>
      <c r="O41" s="144">
        <v>21906016.510000002</v>
      </c>
      <c r="P41" s="144">
        <v>50671266.109999999</v>
      </c>
      <c r="Q41" s="144">
        <f t="shared" si="1"/>
        <v>239632706.37</v>
      </c>
      <c r="R41" s="320"/>
      <c r="S41" s="320"/>
      <c r="T41"/>
      <c r="U41"/>
      <c r="X41"/>
      <c r="Y41"/>
      <c r="Z41"/>
      <c r="AA41"/>
      <c r="AB41"/>
      <c r="AC41"/>
      <c r="AD41"/>
      <c r="AE41"/>
      <c r="AF41"/>
      <c r="AG41"/>
      <c r="AH41"/>
      <c r="AI41"/>
      <c r="AJ41"/>
      <c r="AK41"/>
    </row>
    <row r="42" spans="2:37" s="12" customFormat="1" x14ac:dyDescent="0.25">
      <c r="B42" s="158" t="s">
        <v>201</v>
      </c>
      <c r="C42" s="144">
        <v>221099141</v>
      </c>
      <c r="D42" s="144">
        <v>241254988.44</v>
      </c>
      <c r="E42" s="144">
        <v>12476256.58</v>
      </c>
      <c r="F42" s="144">
        <v>13687099.699999999</v>
      </c>
      <c r="G42" s="144">
        <v>20588712.600000001</v>
      </c>
      <c r="H42" s="144">
        <v>33764573.890000001</v>
      </c>
      <c r="I42" s="144">
        <v>15992566.02</v>
      </c>
      <c r="J42" s="144">
        <v>18352357.940000001</v>
      </c>
      <c r="K42" s="144">
        <v>13100740.449999999</v>
      </c>
      <c r="L42" s="144">
        <v>15122451.720000001</v>
      </c>
      <c r="M42" s="144">
        <v>19381833.010000002</v>
      </c>
      <c r="N42" s="144">
        <v>13039620.18</v>
      </c>
      <c r="O42" s="144">
        <v>35263702.859999999</v>
      </c>
      <c r="P42" s="144">
        <v>25029260.630000003</v>
      </c>
      <c r="Q42" s="144">
        <f t="shared" si="1"/>
        <v>235799175.57999998</v>
      </c>
      <c r="R42" s="320"/>
      <c r="S42" s="320"/>
      <c r="T42"/>
      <c r="U42"/>
      <c r="X42"/>
      <c r="Y42"/>
      <c r="Z42"/>
      <c r="AA42"/>
      <c r="AB42"/>
      <c r="AC42"/>
      <c r="AD42"/>
      <c r="AE42"/>
      <c r="AF42"/>
      <c r="AG42"/>
      <c r="AH42"/>
      <c r="AI42"/>
      <c r="AJ42"/>
      <c r="AK42"/>
    </row>
    <row r="43" spans="2:37" s="89" customFormat="1" ht="15" customHeight="1" x14ac:dyDescent="0.25">
      <c r="B43" s="159" t="s">
        <v>202</v>
      </c>
      <c r="C43" s="160">
        <f t="shared" ref="C43" si="8">SUM(C44)</f>
        <v>3128516588</v>
      </c>
      <c r="D43" s="160">
        <v>2921127321.1199999</v>
      </c>
      <c r="E43" s="160">
        <v>144705185.52000001</v>
      </c>
      <c r="F43" s="160">
        <v>165265749.45000002</v>
      </c>
      <c r="G43" s="160">
        <v>162621659.94</v>
      </c>
      <c r="H43" s="160">
        <v>277578778.71999997</v>
      </c>
      <c r="I43" s="160">
        <v>168892365.32999998</v>
      </c>
      <c r="J43" s="160">
        <v>177142239.94</v>
      </c>
      <c r="K43" s="160">
        <v>174586214.10000002</v>
      </c>
      <c r="L43" s="160">
        <v>190454440.87999997</v>
      </c>
      <c r="M43" s="160">
        <v>166699490.04999998</v>
      </c>
      <c r="N43" s="160">
        <v>298069217.78000003</v>
      </c>
      <c r="O43" s="160">
        <v>292834993.80000001</v>
      </c>
      <c r="P43" s="143">
        <v>684185126.51999998</v>
      </c>
      <c r="Q43" s="143">
        <f t="shared" si="1"/>
        <v>2903035462.0299997</v>
      </c>
      <c r="R43" s="320"/>
      <c r="S43" s="320"/>
      <c r="T43"/>
      <c r="U43"/>
      <c r="X43"/>
      <c r="Y43"/>
      <c r="Z43"/>
      <c r="AA43"/>
      <c r="AB43"/>
      <c r="AC43"/>
      <c r="AD43"/>
      <c r="AE43"/>
      <c r="AF43"/>
      <c r="AG43"/>
      <c r="AH43"/>
      <c r="AI43"/>
      <c r="AJ43"/>
      <c r="AK43"/>
    </row>
    <row r="44" spans="2:37" s="12" customFormat="1" x14ac:dyDescent="0.25">
      <c r="B44" s="158" t="s">
        <v>203</v>
      </c>
      <c r="C44" s="144">
        <v>3128516588</v>
      </c>
      <c r="D44" s="144">
        <v>2921127321.1199999</v>
      </c>
      <c r="E44" s="144">
        <v>144705185.52000001</v>
      </c>
      <c r="F44" s="144">
        <v>165265749.45000002</v>
      </c>
      <c r="G44" s="144">
        <v>162621659.94</v>
      </c>
      <c r="H44" s="144">
        <v>277578778.71999997</v>
      </c>
      <c r="I44" s="144">
        <v>168892365.32999998</v>
      </c>
      <c r="J44" s="144">
        <v>177142239.94</v>
      </c>
      <c r="K44" s="144">
        <v>174586214.10000002</v>
      </c>
      <c r="L44" s="144">
        <v>190454440.87999997</v>
      </c>
      <c r="M44" s="144">
        <v>166699490.04999998</v>
      </c>
      <c r="N44" s="144">
        <v>298069217.78000003</v>
      </c>
      <c r="O44" s="144">
        <v>292834993.80000001</v>
      </c>
      <c r="P44" s="144">
        <v>684185126.51999998</v>
      </c>
      <c r="Q44" s="144">
        <f t="shared" si="1"/>
        <v>2903035462.0299997</v>
      </c>
      <c r="R44" s="320"/>
      <c r="S44" s="320"/>
      <c r="T44"/>
      <c r="U44"/>
      <c r="X44"/>
      <c r="Y44"/>
      <c r="Z44"/>
      <c r="AA44"/>
      <c r="AB44"/>
      <c r="AC44"/>
      <c r="AD44"/>
      <c r="AE44"/>
      <c r="AF44"/>
      <c r="AG44"/>
      <c r="AH44"/>
      <c r="AI44"/>
      <c r="AJ44"/>
      <c r="AK44"/>
    </row>
    <row r="45" spans="2:37" s="89" customFormat="1" ht="15" customHeight="1" x14ac:dyDescent="0.25">
      <c r="B45" s="159" t="s">
        <v>206</v>
      </c>
      <c r="C45" s="160">
        <f t="shared" ref="C45" si="9">SUM(C46:C52)</f>
        <v>37491570916</v>
      </c>
      <c r="D45" s="160">
        <v>35190881386.100006</v>
      </c>
      <c r="E45" s="160">
        <v>356139263.5</v>
      </c>
      <c r="F45" s="160">
        <v>509142985.74999994</v>
      </c>
      <c r="G45" s="160">
        <v>9290138069.3100014</v>
      </c>
      <c r="H45" s="160">
        <v>647868534.60000014</v>
      </c>
      <c r="I45" s="160">
        <v>470300590.79000002</v>
      </c>
      <c r="J45" s="160">
        <v>3779512482.6500001</v>
      </c>
      <c r="K45" s="160">
        <v>591551617.80999994</v>
      </c>
      <c r="L45" s="160">
        <v>607499750.43000007</v>
      </c>
      <c r="M45" s="160">
        <v>644367494.35000002</v>
      </c>
      <c r="N45" s="160">
        <v>9022510595.1900005</v>
      </c>
      <c r="O45" s="160">
        <v>1302900230.6799998</v>
      </c>
      <c r="P45" s="143">
        <v>7540337787.0400009</v>
      </c>
      <c r="Q45" s="143">
        <f t="shared" si="1"/>
        <v>34762269402.100006</v>
      </c>
      <c r="R45" s="320"/>
      <c r="S45" s="320"/>
      <c r="T45"/>
      <c r="U45"/>
      <c r="X45"/>
      <c r="Y45"/>
      <c r="Z45"/>
      <c r="AA45"/>
      <c r="AB45"/>
      <c r="AC45"/>
      <c r="AD45"/>
      <c r="AE45"/>
      <c r="AF45"/>
      <c r="AG45"/>
      <c r="AH45"/>
      <c r="AI45"/>
      <c r="AJ45"/>
      <c r="AK45"/>
    </row>
    <row r="46" spans="2:37" s="12" customFormat="1" x14ac:dyDescent="0.25">
      <c r="B46" s="158" t="s">
        <v>207</v>
      </c>
      <c r="C46" s="144">
        <v>30327207526</v>
      </c>
      <c r="D46" s="144">
        <v>27798064465.130001</v>
      </c>
      <c r="E46" s="144">
        <v>75834928.579999998</v>
      </c>
      <c r="F46" s="144">
        <v>122541827.42999999</v>
      </c>
      <c r="G46" s="144">
        <v>8869563426.3199997</v>
      </c>
      <c r="H46" s="144">
        <v>130006052.28</v>
      </c>
      <c r="I46" s="144">
        <v>90521897.689999998</v>
      </c>
      <c r="J46" s="144">
        <v>3390636402.3699999</v>
      </c>
      <c r="K46" s="144">
        <v>90150422.370000005</v>
      </c>
      <c r="L46" s="144">
        <v>60890651.409999996</v>
      </c>
      <c r="M46" s="144">
        <v>113913310.97999999</v>
      </c>
      <c r="N46" s="144">
        <v>8133398049.7399998</v>
      </c>
      <c r="O46" s="144">
        <v>156380572.76000002</v>
      </c>
      <c r="P46" s="144">
        <v>6529745591.6199999</v>
      </c>
      <c r="Q46" s="144">
        <f t="shared" si="1"/>
        <v>27763583133.549999</v>
      </c>
      <c r="R46" s="320"/>
      <c r="S46" s="320"/>
      <c r="T46"/>
      <c r="U46"/>
      <c r="X46"/>
      <c r="Y46"/>
      <c r="Z46"/>
      <c r="AA46"/>
      <c r="AB46"/>
      <c r="AC46"/>
      <c r="AD46"/>
      <c r="AE46"/>
      <c r="AF46"/>
      <c r="AG46"/>
      <c r="AH46"/>
      <c r="AI46"/>
      <c r="AJ46"/>
      <c r="AK46"/>
    </row>
    <row r="47" spans="2:37" s="12" customFormat="1" x14ac:dyDescent="0.25">
      <c r="B47" s="158" t="s">
        <v>210</v>
      </c>
      <c r="C47" s="144">
        <v>3641414862</v>
      </c>
      <c r="D47" s="144">
        <v>3639690528.52</v>
      </c>
      <c r="E47" s="144">
        <v>151478635.24000001</v>
      </c>
      <c r="F47" s="144">
        <v>172952873.98999998</v>
      </c>
      <c r="G47" s="144">
        <v>206573063.12</v>
      </c>
      <c r="H47" s="144">
        <v>291731735.34000003</v>
      </c>
      <c r="I47" s="144">
        <v>185917228.12</v>
      </c>
      <c r="J47" s="144">
        <v>175358549.00999999</v>
      </c>
      <c r="K47" s="144">
        <v>146174156.97999999</v>
      </c>
      <c r="L47" s="144">
        <v>271386814.56</v>
      </c>
      <c r="M47" s="144">
        <v>168040566.94999999</v>
      </c>
      <c r="N47" s="144">
        <v>560081009.51999998</v>
      </c>
      <c r="O47" s="144">
        <v>691159965.83999991</v>
      </c>
      <c r="P47" s="144">
        <v>512600480.39000005</v>
      </c>
      <c r="Q47" s="144">
        <f t="shared" si="1"/>
        <v>3533455079.0599999</v>
      </c>
      <c r="R47" s="320"/>
      <c r="S47" s="320"/>
      <c r="T47"/>
      <c r="U47"/>
      <c r="X47"/>
      <c r="Y47"/>
      <c r="Z47"/>
      <c r="AA47"/>
      <c r="AB47"/>
      <c r="AC47"/>
      <c r="AD47"/>
      <c r="AE47"/>
      <c r="AF47"/>
      <c r="AG47"/>
      <c r="AH47"/>
      <c r="AI47"/>
      <c r="AJ47"/>
      <c r="AK47"/>
    </row>
    <row r="48" spans="2:37" s="12" customFormat="1" x14ac:dyDescent="0.25">
      <c r="B48" s="158" t="s">
        <v>396</v>
      </c>
      <c r="C48" s="183">
        <v>178349806</v>
      </c>
      <c r="D48" s="183">
        <v>843074615.5</v>
      </c>
      <c r="E48" s="183">
        <v>5514559.0599999996</v>
      </c>
      <c r="F48" s="183">
        <v>18211795.579999998</v>
      </c>
      <c r="G48" s="183">
        <v>23657883.16</v>
      </c>
      <c r="H48" s="183">
        <v>15272379.859999999</v>
      </c>
      <c r="I48" s="183">
        <v>15817432.76</v>
      </c>
      <c r="J48" s="183">
        <v>12449413.390000001</v>
      </c>
      <c r="K48" s="183">
        <v>184392180.03000003</v>
      </c>
      <c r="L48" s="183">
        <v>102301098.85000001</v>
      </c>
      <c r="M48" s="183">
        <v>124436422.63</v>
      </c>
      <c r="N48" s="183">
        <v>80177399.420000002</v>
      </c>
      <c r="O48" s="183">
        <v>58943413.629999995</v>
      </c>
      <c r="P48" s="183">
        <v>98851154.550000012</v>
      </c>
      <c r="Q48" s="183">
        <f t="shared" si="1"/>
        <v>740025132.92000008</v>
      </c>
      <c r="R48" s="320"/>
      <c r="S48" s="320"/>
      <c r="T48"/>
      <c r="U48"/>
      <c r="X48"/>
      <c r="Y48"/>
      <c r="Z48"/>
      <c r="AA48"/>
      <c r="AB48"/>
      <c r="AC48"/>
      <c r="AD48"/>
      <c r="AE48"/>
      <c r="AF48"/>
      <c r="AG48"/>
      <c r="AH48"/>
      <c r="AI48"/>
      <c r="AJ48"/>
      <c r="AK48"/>
    </row>
    <row r="49" spans="2:37" s="12" customFormat="1" x14ac:dyDescent="0.25">
      <c r="B49" s="158" t="s">
        <v>212</v>
      </c>
      <c r="C49" s="144">
        <v>112183641</v>
      </c>
      <c r="D49" s="144">
        <v>130271575</v>
      </c>
      <c r="E49" s="144">
        <v>5729385.3799999999</v>
      </c>
      <c r="F49" s="144">
        <v>5656813.2400000002</v>
      </c>
      <c r="G49" s="144">
        <v>5568710.54</v>
      </c>
      <c r="H49" s="144">
        <v>19391909.809999999</v>
      </c>
      <c r="I49" s="144">
        <v>8842257.6099999994</v>
      </c>
      <c r="J49" s="144">
        <v>6219638.3200000003</v>
      </c>
      <c r="K49" s="144">
        <v>5764572.4900000002</v>
      </c>
      <c r="L49" s="144">
        <v>13568851.310000001</v>
      </c>
      <c r="M49" s="144">
        <v>11147020.48</v>
      </c>
      <c r="N49" s="144">
        <v>10934181.869999999</v>
      </c>
      <c r="O49" s="144">
        <v>18978318.859999999</v>
      </c>
      <c r="P49" s="144">
        <v>16957778.259999998</v>
      </c>
      <c r="Q49" s="144">
        <f t="shared" si="1"/>
        <v>128759438.17000002</v>
      </c>
      <c r="R49" s="320"/>
      <c r="S49" s="320"/>
      <c r="T49"/>
      <c r="U49"/>
      <c r="X49"/>
      <c r="Y49"/>
      <c r="Z49"/>
      <c r="AA49"/>
      <c r="AB49"/>
      <c r="AC49"/>
      <c r="AD49"/>
      <c r="AE49"/>
      <c r="AF49"/>
      <c r="AG49"/>
      <c r="AH49"/>
      <c r="AI49"/>
      <c r="AJ49"/>
      <c r="AK49"/>
    </row>
    <row r="50" spans="2:37" s="12" customFormat="1" x14ac:dyDescent="0.25">
      <c r="B50" s="158" t="s">
        <v>214</v>
      </c>
      <c r="C50" s="144">
        <v>334176821</v>
      </c>
      <c r="D50" s="144">
        <v>378072050.93000001</v>
      </c>
      <c r="E50" s="144">
        <v>15107975.369999999</v>
      </c>
      <c r="F50" s="144">
        <v>15726050.060000001</v>
      </c>
      <c r="G50" s="144">
        <v>17765185.210000001</v>
      </c>
      <c r="H50" s="144">
        <v>19977196.940000001</v>
      </c>
      <c r="I50" s="144">
        <v>33062457.859999996</v>
      </c>
      <c r="J50" s="144">
        <v>26372544.789999999</v>
      </c>
      <c r="K50" s="144">
        <v>16532086.32</v>
      </c>
      <c r="L50" s="144">
        <v>23529029.200000003</v>
      </c>
      <c r="M50" s="144">
        <v>17855766.870000001</v>
      </c>
      <c r="N50" s="144">
        <v>39015874.180000007</v>
      </c>
      <c r="O50" s="144">
        <v>117060237.74000001</v>
      </c>
      <c r="P50" s="144">
        <v>33578775.340000004</v>
      </c>
      <c r="Q50" s="144">
        <f t="shared" si="1"/>
        <v>375583179.88</v>
      </c>
      <c r="R50" s="320"/>
      <c r="S50" s="320"/>
      <c r="T50"/>
      <c r="U50"/>
      <c r="X50"/>
      <c r="Y50"/>
      <c r="Z50"/>
      <c r="AA50"/>
      <c r="AB50"/>
      <c r="AC50"/>
      <c r="AD50"/>
      <c r="AE50"/>
      <c r="AF50"/>
      <c r="AG50"/>
      <c r="AH50"/>
      <c r="AI50"/>
      <c r="AJ50"/>
      <c r="AK50"/>
    </row>
    <row r="51" spans="2:37" s="12" customFormat="1" x14ac:dyDescent="0.25">
      <c r="B51" s="158" t="s">
        <v>215</v>
      </c>
      <c r="C51" s="144">
        <v>2127499425</v>
      </c>
      <c r="D51" s="144">
        <v>1745393354.3999999</v>
      </c>
      <c r="E51" s="144">
        <v>78032020.670000017</v>
      </c>
      <c r="F51" s="144">
        <v>135095355.13999999</v>
      </c>
      <c r="G51" s="144">
        <v>121783187.52000001</v>
      </c>
      <c r="H51" s="144">
        <v>119226822.18000001</v>
      </c>
      <c r="I51" s="144">
        <v>102410252.73999999</v>
      </c>
      <c r="J51" s="144">
        <v>124630688.89999999</v>
      </c>
      <c r="K51" s="144">
        <v>102791897.56</v>
      </c>
      <c r="L51" s="144">
        <v>91629709.040000007</v>
      </c>
      <c r="M51" s="144">
        <v>167700665.10999998</v>
      </c>
      <c r="N51" s="144">
        <v>137525683.56</v>
      </c>
      <c r="O51" s="144">
        <v>184940367.63999999</v>
      </c>
      <c r="P51" s="144">
        <v>236812081.79999998</v>
      </c>
      <c r="Q51" s="144">
        <f t="shared" si="1"/>
        <v>1602578731.8599999</v>
      </c>
      <c r="R51" s="320"/>
      <c r="S51" s="320"/>
      <c r="T51"/>
      <c r="U51"/>
      <c r="X51"/>
      <c r="Y51"/>
      <c r="Z51"/>
      <c r="AA51"/>
      <c r="AB51"/>
      <c r="AC51"/>
      <c r="AD51"/>
      <c r="AE51"/>
      <c r="AF51"/>
      <c r="AG51"/>
      <c r="AH51"/>
      <c r="AI51"/>
      <c r="AJ51"/>
      <c r="AK51"/>
    </row>
    <row r="52" spans="2:37" s="12" customFormat="1" x14ac:dyDescent="0.25">
      <c r="B52" s="158" t="s">
        <v>397</v>
      </c>
      <c r="C52" s="183">
        <v>770738835</v>
      </c>
      <c r="D52" s="183">
        <v>656314796.62</v>
      </c>
      <c r="E52" s="183">
        <v>24441759.199999999</v>
      </c>
      <c r="F52" s="183">
        <v>38958270.310000002</v>
      </c>
      <c r="G52" s="183">
        <v>45226613.440000005</v>
      </c>
      <c r="H52" s="183">
        <v>52262438.189999998</v>
      </c>
      <c r="I52" s="183">
        <v>33729064.009999998</v>
      </c>
      <c r="J52" s="183">
        <v>43845245.870000005</v>
      </c>
      <c r="K52" s="183">
        <v>45746302.059999995</v>
      </c>
      <c r="L52" s="183">
        <v>44193596.060000002</v>
      </c>
      <c r="M52" s="183">
        <v>41273741.329999998</v>
      </c>
      <c r="N52" s="183">
        <v>61378396.900000006</v>
      </c>
      <c r="O52" s="183">
        <v>75437354.209999993</v>
      </c>
      <c r="P52" s="183">
        <v>111791925.08</v>
      </c>
      <c r="Q52" s="183">
        <f t="shared" si="1"/>
        <v>618284706.65999997</v>
      </c>
      <c r="R52" s="320"/>
      <c r="S52" s="320"/>
      <c r="T52"/>
      <c r="U52"/>
      <c r="X52"/>
      <c r="Y52"/>
      <c r="Z52"/>
      <c r="AA52"/>
      <c r="AB52"/>
      <c r="AC52"/>
      <c r="AD52"/>
      <c r="AE52"/>
      <c r="AF52"/>
      <c r="AG52"/>
      <c r="AH52"/>
      <c r="AI52"/>
      <c r="AJ52"/>
      <c r="AK52"/>
    </row>
    <row r="53" spans="2:37" s="40" customFormat="1" ht="15" customHeight="1" x14ac:dyDescent="0.25">
      <c r="B53" s="26" t="s">
        <v>216</v>
      </c>
      <c r="C53" s="152">
        <f t="shared" ref="C53" si="10">C54+C65</f>
        <v>63356076866</v>
      </c>
      <c r="D53" s="152">
        <v>69467026695.799988</v>
      </c>
      <c r="E53" s="152">
        <v>4269947986.0999999</v>
      </c>
      <c r="F53" s="152">
        <v>4473731682.8900003</v>
      </c>
      <c r="G53" s="152">
        <v>4658921463.6100006</v>
      </c>
      <c r="H53" s="152">
        <v>4980107504.8000002</v>
      </c>
      <c r="I53" s="152">
        <v>4987993234.1599998</v>
      </c>
      <c r="J53" s="152">
        <v>4893786529.54</v>
      </c>
      <c r="K53" s="152">
        <v>4783501057.3399982</v>
      </c>
      <c r="L53" s="152">
        <v>5768694267.2700005</v>
      </c>
      <c r="M53" s="152">
        <v>5735510303.5199995</v>
      </c>
      <c r="N53" s="152">
        <v>5784555077.499999</v>
      </c>
      <c r="O53" s="152">
        <v>6789395580.5300016</v>
      </c>
      <c r="P53" s="152">
        <v>11366534311.830002</v>
      </c>
      <c r="Q53" s="143">
        <f t="shared" si="1"/>
        <v>68492678999.090004</v>
      </c>
      <c r="R53" s="320"/>
      <c r="S53" s="320"/>
      <c r="T53"/>
      <c r="U53"/>
      <c r="X53"/>
      <c r="Y53"/>
      <c r="Z53"/>
      <c r="AA53"/>
      <c r="AB53"/>
      <c r="AC53"/>
      <c r="AD53"/>
      <c r="AE53"/>
      <c r="AF53"/>
      <c r="AG53"/>
      <c r="AH53"/>
      <c r="AI53"/>
      <c r="AJ53"/>
      <c r="AK53"/>
    </row>
    <row r="54" spans="2:37" s="40" customFormat="1" ht="15" customHeight="1" x14ac:dyDescent="0.25">
      <c r="B54" s="159" t="s">
        <v>217</v>
      </c>
      <c r="C54" s="152">
        <f t="shared" ref="C54" si="11">SUM(C55:C64)</f>
        <v>32787717011</v>
      </c>
      <c r="D54" s="152">
        <v>34422316759.769997</v>
      </c>
      <c r="E54" s="152">
        <v>2258562993.0099998</v>
      </c>
      <c r="F54" s="152">
        <v>2373767410.0500007</v>
      </c>
      <c r="G54" s="152">
        <v>2389679349.4200001</v>
      </c>
      <c r="H54" s="152">
        <v>2455626005.3999991</v>
      </c>
      <c r="I54" s="152">
        <v>2562642378.1200004</v>
      </c>
      <c r="J54" s="152">
        <v>2507378694.3199997</v>
      </c>
      <c r="K54" s="152">
        <v>2484464617.2199993</v>
      </c>
      <c r="L54" s="152">
        <v>2975239119.2799997</v>
      </c>
      <c r="M54" s="152">
        <v>2552889450.7599993</v>
      </c>
      <c r="N54" s="152">
        <v>3002155707.2799997</v>
      </c>
      <c r="O54" s="152">
        <v>3412630190.250001</v>
      </c>
      <c r="P54" s="143">
        <v>4969920668.5600014</v>
      </c>
      <c r="Q54" s="143">
        <f t="shared" si="1"/>
        <v>33944956583.669998</v>
      </c>
      <c r="R54" s="320"/>
      <c r="S54" s="320"/>
      <c r="T54"/>
      <c r="U54"/>
      <c r="X54"/>
      <c r="Y54"/>
      <c r="Z54"/>
      <c r="AA54"/>
      <c r="AB54"/>
      <c r="AC54"/>
      <c r="AD54"/>
      <c r="AE54"/>
      <c r="AF54"/>
      <c r="AG54"/>
      <c r="AH54"/>
      <c r="AI54"/>
      <c r="AJ54"/>
      <c r="AK54"/>
    </row>
    <row r="55" spans="2:37" x14ac:dyDescent="0.25">
      <c r="B55" s="158" t="s">
        <v>218</v>
      </c>
      <c r="C55" s="144">
        <v>29415015339</v>
      </c>
      <c r="D55" s="144">
        <v>30418486327.009995</v>
      </c>
      <c r="E55" s="144">
        <v>2091757462.6699998</v>
      </c>
      <c r="F55" s="144">
        <v>2181614368.7800002</v>
      </c>
      <c r="G55" s="144">
        <v>2199643000.2400002</v>
      </c>
      <c r="H55" s="144">
        <v>2189938084.8899999</v>
      </c>
      <c r="I55" s="144">
        <v>2357684880.6300001</v>
      </c>
      <c r="J55" s="144">
        <v>2231401606.4400001</v>
      </c>
      <c r="K55" s="144">
        <v>2241356237.4499998</v>
      </c>
      <c r="L55" s="144">
        <v>2719635385.3599997</v>
      </c>
      <c r="M55" s="144">
        <v>2158814396.77</v>
      </c>
      <c r="N55" s="144">
        <v>2822309909.7099996</v>
      </c>
      <c r="O55" s="144">
        <v>3105293736.2800002</v>
      </c>
      <c r="P55" s="144">
        <v>3860272657.6800003</v>
      </c>
      <c r="Q55" s="144">
        <f t="shared" si="1"/>
        <v>30159721726.899998</v>
      </c>
      <c r="R55" s="320"/>
      <c r="S55" s="320"/>
    </row>
    <row r="56" spans="2:37" x14ac:dyDescent="0.25">
      <c r="B56" s="158" t="s">
        <v>219</v>
      </c>
      <c r="C56" s="144">
        <v>2799145782</v>
      </c>
      <c r="D56" s="144">
        <v>3400384297.7600002</v>
      </c>
      <c r="E56" s="144">
        <v>141782061.69</v>
      </c>
      <c r="F56" s="144">
        <v>161133190.91999999</v>
      </c>
      <c r="G56" s="144">
        <v>153990117.33000001</v>
      </c>
      <c r="H56" s="144">
        <v>231125923.41</v>
      </c>
      <c r="I56" s="144">
        <v>168920008.90000004</v>
      </c>
      <c r="J56" s="144">
        <v>241894016.59999999</v>
      </c>
      <c r="K56" s="144">
        <v>211333647.56</v>
      </c>
      <c r="L56" s="144">
        <v>219518697.01000002</v>
      </c>
      <c r="M56" s="144">
        <v>359488779.22000003</v>
      </c>
      <c r="N56" s="144">
        <v>139585930.82999998</v>
      </c>
      <c r="O56" s="144">
        <v>253744204.30000001</v>
      </c>
      <c r="P56" s="144">
        <v>966561168.22000003</v>
      </c>
      <c r="Q56" s="144">
        <f t="shared" si="1"/>
        <v>3249077745.9899998</v>
      </c>
      <c r="R56" s="320"/>
      <c r="S56" s="320"/>
    </row>
    <row r="57" spans="2:37" x14ac:dyDescent="0.25">
      <c r="B57" s="158" t="s">
        <v>220</v>
      </c>
      <c r="C57" s="144">
        <v>243662467</v>
      </c>
      <c r="D57" s="144">
        <v>249121814</v>
      </c>
      <c r="E57" s="144">
        <v>5924015.8700000001</v>
      </c>
      <c r="F57" s="144">
        <v>7598852.9900000002</v>
      </c>
      <c r="G57" s="144">
        <v>8942635.9700000007</v>
      </c>
      <c r="H57" s="144">
        <v>11409327.889999999</v>
      </c>
      <c r="I57" s="144">
        <v>8171123.5899999999</v>
      </c>
      <c r="J57" s="144">
        <v>8589524.4600000009</v>
      </c>
      <c r="K57" s="144">
        <v>8592632.2200000007</v>
      </c>
      <c r="L57" s="144">
        <v>10281655.149999999</v>
      </c>
      <c r="M57" s="144">
        <v>8424009.9299999997</v>
      </c>
      <c r="N57" s="144">
        <v>13181082.199999999</v>
      </c>
      <c r="O57" s="144">
        <v>12176204.9</v>
      </c>
      <c r="P57" s="144">
        <v>85536082.75999999</v>
      </c>
      <c r="Q57" s="144">
        <f t="shared" si="1"/>
        <v>188827147.93000001</v>
      </c>
      <c r="R57" s="320"/>
      <c r="S57" s="320"/>
    </row>
    <row r="58" spans="2:37" x14ac:dyDescent="0.25">
      <c r="B58" s="158" t="s">
        <v>221</v>
      </c>
      <c r="C58" s="144">
        <v>154804254</v>
      </c>
      <c r="D58" s="144">
        <v>164814172</v>
      </c>
      <c r="E58" s="144">
        <v>7763693.3499999996</v>
      </c>
      <c r="F58" s="144">
        <v>10653330.279999999</v>
      </c>
      <c r="G58" s="144">
        <v>12037575.210000001</v>
      </c>
      <c r="H58" s="144">
        <v>9778529.5399999991</v>
      </c>
      <c r="I58" s="144">
        <v>13672710.550000001</v>
      </c>
      <c r="J58" s="144">
        <v>11637777.949999999</v>
      </c>
      <c r="K58" s="144">
        <v>10753132.619999999</v>
      </c>
      <c r="L58" s="144">
        <v>11802778.91</v>
      </c>
      <c r="M58" s="144">
        <v>14601332.18</v>
      </c>
      <c r="N58" s="144">
        <v>10790618.449999999</v>
      </c>
      <c r="O58" s="144">
        <v>20605937.770000003</v>
      </c>
      <c r="P58" s="144">
        <v>29397933.799999997</v>
      </c>
      <c r="Q58" s="144">
        <f t="shared" si="1"/>
        <v>163495350.61000001</v>
      </c>
      <c r="R58" s="320"/>
      <c r="S58" s="320"/>
    </row>
    <row r="59" spans="2:37" x14ac:dyDescent="0.25">
      <c r="B59" s="158" t="s">
        <v>222</v>
      </c>
      <c r="C59" s="144">
        <v>28358299</v>
      </c>
      <c r="D59" s="144">
        <v>31169887</v>
      </c>
      <c r="E59" s="144">
        <v>1778261.52</v>
      </c>
      <c r="F59" s="144">
        <v>1815506.76</v>
      </c>
      <c r="G59" s="144">
        <v>2468602.33</v>
      </c>
      <c r="H59" s="144">
        <v>2422222.16</v>
      </c>
      <c r="I59" s="144">
        <v>2060779.41</v>
      </c>
      <c r="J59" s="144">
        <v>2158161.1</v>
      </c>
      <c r="K59" s="144">
        <v>856484.65999999992</v>
      </c>
      <c r="L59" s="144">
        <v>1948757.58</v>
      </c>
      <c r="M59" s="144">
        <v>982436.7</v>
      </c>
      <c r="N59" s="144">
        <v>3827961.29</v>
      </c>
      <c r="O59" s="144">
        <v>3655391.75</v>
      </c>
      <c r="P59" s="144">
        <v>5587091.3200000003</v>
      </c>
      <c r="Q59" s="144">
        <f t="shared" si="1"/>
        <v>29561656.579999998</v>
      </c>
      <c r="R59" s="320"/>
      <c r="S59" s="320"/>
    </row>
    <row r="60" spans="2:37" x14ac:dyDescent="0.25">
      <c r="B60" s="158" t="s">
        <v>223</v>
      </c>
      <c r="C60" s="144">
        <v>58083742</v>
      </c>
      <c r="D60" s="144">
        <v>61451516</v>
      </c>
      <c r="E60" s="144">
        <v>2955020.35</v>
      </c>
      <c r="F60" s="144">
        <v>4158130.2299999995</v>
      </c>
      <c r="G60" s="144">
        <v>5875673.9899999993</v>
      </c>
      <c r="H60" s="144">
        <v>3965269.3500000006</v>
      </c>
      <c r="I60" s="144">
        <v>4702595.58</v>
      </c>
      <c r="J60" s="144">
        <v>5166304.09</v>
      </c>
      <c r="K60" s="144">
        <v>5951036.71</v>
      </c>
      <c r="L60" s="144">
        <v>4931758.33</v>
      </c>
      <c r="M60" s="144">
        <v>4129653.32</v>
      </c>
      <c r="N60" s="144">
        <v>3614030.23</v>
      </c>
      <c r="O60" s="144">
        <v>6227633.7800000003</v>
      </c>
      <c r="P60" s="144">
        <v>9083572.1499999985</v>
      </c>
      <c r="Q60" s="144">
        <f t="shared" si="1"/>
        <v>60760678.109999999</v>
      </c>
      <c r="R60" s="320"/>
      <c r="S60" s="320"/>
    </row>
    <row r="61" spans="2:37" x14ac:dyDescent="0.25">
      <c r="B61" s="158" t="s">
        <v>224</v>
      </c>
      <c r="C61" s="144">
        <v>23220164</v>
      </c>
      <c r="D61" s="144">
        <v>24380215</v>
      </c>
      <c r="E61" s="144">
        <v>1488279.84</v>
      </c>
      <c r="F61" s="144">
        <v>1591642.2</v>
      </c>
      <c r="G61" s="144">
        <v>2089432.98</v>
      </c>
      <c r="H61" s="144">
        <v>1852447.85</v>
      </c>
      <c r="I61" s="144">
        <v>1799461.23</v>
      </c>
      <c r="J61" s="144">
        <v>1498916.93</v>
      </c>
      <c r="K61" s="144">
        <v>1504393.16</v>
      </c>
      <c r="L61" s="144">
        <v>1663511.44</v>
      </c>
      <c r="M61" s="144">
        <v>1335618.0999999999</v>
      </c>
      <c r="N61" s="144">
        <v>1827875.4</v>
      </c>
      <c r="O61" s="144">
        <v>2811213.36</v>
      </c>
      <c r="P61" s="144">
        <v>2652832.7599999998</v>
      </c>
      <c r="Q61" s="144">
        <f t="shared" si="1"/>
        <v>22115625.25</v>
      </c>
      <c r="R61" s="320"/>
      <c r="S61" s="320"/>
    </row>
    <row r="62" spans="2:37" x14ac:dyDescent="0.25">
      <c r="B62" s="158" t="s">
        <v>225</v>
      </c>
      <c r="C62" s="183">
        <v>19538990</v>
      </c>
      <c r="D62" s="183">
        <v>21112557</v>
      </c>
      <c r="E62" s="183">
        <v>1309522.94</v>
      </c>
      <c r="F62" s="183">
        <v>1820428.55</v>
      </c>
      <c r="G62" s="183">
        <v>1458929.29</v>
      </c>
      <c r="H62" s="183">
        <v>1471531.57</v>
      </c>
      <c r="I62" s="183">
        <v>1376159.66</v>
      </c>
      <c r="J62" s="183">
        <v>1255491.27</v>
      </c>
      <c r="K62" s="183">
        <v>1117871.92</v>
      </c>
      <c r="L62" s="183">
        <v>1820244.82</v>
      </c>
      <c r="M62" s="183">
        <v>1319614.02</v>
      </c>
      <c r="N62" s="183">
        <v>1915770.76</v>
      </c>
      <c r="O62" s="183">
        <v>2312788.0299999998</v>
      </c>
      <c r="P62" s="183">
        <v>3173054.67</v>
      </c>
      <c r="Q62" s="183">
        <f t="shared" si="1"/>
        <v>20351407.5</v>
      </c>
      <c r="R62" s="320"/>
      <c r="S62" s="320"/>
    </row>
    <row r="63" spans="2:37" x14ac:dyDescent="0.25">
      <c r="B63" s="158" t="s">
        <v>226</v>
      </c>
      <c r="C63" s="144">
        <v>18714095</v>
      </c>
      <c r="D63" s="144">
        <v>19576095</v>
      </c>
      <c r="E63" s="144">
        <v>1234365.5900000001</v>
      </c>
      <c r="F63" s="144">
        <v>1379646.88</v>
      </c>
      <c r="G63" s="144">
        <v>1570118.51</v>
      </c>
      <c r="H63" s="144">
        <v>1019687.97</v>
      </c>
      <c r="I63" s="144">
        <v>2204837.73</v>
      </c>
      <c r="J63" s="144">
        <v>2165678.98</v>
      </c>
      <c r="K63" s="144">
        <v>766643.42</v>
      </c>
      <c r="L63" s="144">
        <v>1541552.62</v>
      </c>
      <c r="M63" s="144">
        <v>1624451.99</v>
      </c>
      <c r="N63" s="144">
        <v>1572893.3800000001</v>
      </c>
      <c r="O63" s="144">
        <v>1527949.29</v>
      </c>
      <c r="P63" s="144">
        <v>2903021.89</v>
      </c>
      <c r="Q63" s="144">
        <f t="shared" si="1"/>
        <v>19510848.25</v>
      </c>
      <c r="R63" s="320"/>
      <c r="S63" s="320"/>
    </row>
    <row r="64" spans="2:37" x14ac:dyDescent="0.25">
      <c r="B64" s="158" t="s">
        <v>227</v>
      </c>
      <c r="C64" s="183">
        <v>27173879</v>
      </c>
      <c r="D64" s="183">
        <v>31819879</v>
      </c>
      <c r="E64" s="183">
        <v>2570309.19</v>
      </c>
      <c r="F64" s="183">
        <v>2002312.46</v>
      </c>
      <c r="G64" s="183">
        <v>1603263.57</v>
      </c>
      <c r="H64" s="183">
        <v>2642980.77</v>
      </c>
      <c r="I64" s="183">
        <v>2049820.84</v>
      </c>
      <c r="J64" s="183">
        <v>1611216.5</v>
      </c>
      <c r="K64" s="183">
        <v>2232537.5</v>
      </c>
      <c r="L64" s="183">
        <v>2094778.06</v>
      </c>
      <c r="M64" s="183">
        <v>2169158.5299999998</v>
      </c>
      <c r="N64" s="183">
        <v>3529635.0300000003</v>
      </c>
      <c r="O64" s="183">
        <v>4275130.79</v>
      </c>
      <c r="P64" s="183">
        <v>4753253.3099999996</v>
      </c>
      <c r="Q64" s="183">
        <f t="shared" si="1"/>
        <v>31534396.550000001</v>
      </c>
      <c r="R64" s="320"/>
      <c r="S64" s="320"/>
    </row>
    <row r="65" spans="2:37" s="40" customFormat="1" ht="15" customHeight="1" x14ac:dyDescent="0.25">
      <c r="B65" s="159" t="s">
        <v>228</v>
      </c>
      <c r="C65" s="143">
        <f t="shared" ref="C65" si="12">SUM(C66:C72)</f>
        <v>30568359855</v>
      </c>
      <c r="D65" s="143">
        <v>35044709936.029999</v>
      </c>
      <c r="E65" s="143">
        <v>2011384993.0900002</v>
      </c>
      <c r="F65" s="143">
        <v>2099964272.8399999</v>
      </c>
      <c r="G65" s="143">
        <v>2269242114.1900001</v>
      </c>
      <c r="H65" s="143">
        <v>2524481499.4000001</v>
      </c>
      <c r="I65" s="143">
        <v>2425350856.04</v>
      </c>
      <c r="J65" s="143">
        <v>2386407835.2199993</v>
      </c>
      <c r="K65" s="143">
        <v>2299036440.1199999</v>
      </c>
      <c r="L65" s="143">
        <v>2793455147.9900002</v>
      </c>
      <c r="M65" s="143">
        <v>3182620852.7599993</v>
      </c>
      <c r="N65" s="143">
        <v>2782399370.2200003</v>
      </c>
      <c r="O65" s="143">
        <v>3376765390.2800002</v>
      </c>
      <c r="P65" s="152">
        <v>6396613643.2699995</v>
      </c>
      <c r="Q65" s="143">
        <f t="shared" si="1"/>
        <v>34547722415.419998</v>
      </c>
      <c r="R65" s="320"/>
      <c r="S65" s="320"/>
      <c r="T65"/>
      <c r="U65"/>
      <c r="X65"/>
      <c r="Y65"/>
      <c r="Z65"/>
      <c r="AA65"/>
      <c r="AB65"/>
      <c r="AC65"/>
      <c r="AD65"/>
      <c r="AE65"/>
      <c r="AF65"/>
      <c r="AG65"/>
      <c r="AH65"/>
      <c r="AI65"/>
      <c r="AJ65"/>
      <c r="AK65"/>
    </row>
    <row r="66" spans="2:37" x14ac:dyDescent="0.25">
      <c r="B66" s="158" t="s">
        <v>229</v>
      </c>
      <c r="C66" s="144">
        <v>27327318461</v>
      </c>
      <c r="D66" s="144">
        <v>31471613391.749996</v>
      </c>
      <c r="E66" s="144">
        <v>1846470049.8199999</v>
      </c>
      <c r="F66" s="144">
        <v>1876101861.1700001</v>
      </c>
      <c r="G66" s="144">
        <v>2018427710.2</v>
      </c>
      <c r="H66" s="144">
        <v>2310288394.1100001</v>
      </c>
      <c r="I66" s="144">
        <v>2175434086.1199999</v>
      </c>
      <c r="J66" s="144">
        <v>2120012159.1500001</v>
      </c>
      <c r="K66" s="144">
        <v>2047947622.28</v>
      </c>
      <c r="L66" s="144">
        <v>2545363040.8900003</v>
      </c>
      <c r="M66" s="144">
        <v>2895237920.9899998</v>
      </c>
      <c r="N66" s="144">
        <v>2515198461.48</v>
      </c>
      <c r="O66" s="144">
        <v>2965258944.3400002</v>
      </c>
      <c r="P66" s="144">
        <v>5851734205.6799994</v>
      </c>
      <c r="Q66" s="144">
        <f t="shared" si="1"/>
        <v>31167474456.229996</v>
      </c>
      <c r="R66" s="320"/>
      <c r="S66" s="320"/>
    </row>
    <row r="67" spans="2:37" x14ac:dyDescent="0.25">
      <c r="B67" s="158" t="s">
        <v>230</v>
      </c>
      <c r="C67" s="144">
        <v>155897779</v>
      </c>
      <c r="D67" s="144">
        <v>180540355.51999998</v>
      </c>
      <c r="E67" s="144">
        <v>982937.75</v>
      </c>
      <c r="F67" s="144">
        <v>8468043.1500000004</v>
      </c>
      <c r="G67" s="144">
        <v>18570911.66</v>
      </c>
      <c r="H67" s="144">
        <v>13846697.180000002</v>
      </c>
      <c r="I67" s="144">
        <v>10606522.34</v>
      </c>
      <c r="J67" s="144">
        <v>14010871.02</v>
      </c>
      <c r="K67" s="144">
        <v>12368033.41</v>
      </c>
      <c r="L67" s="144">
        <v>16224913.57</v>
      </c>
      <c r="M67" s="144">
        <v>11359340.390000001</v>
      </c>
      <c r="N67" s="144">
        <v>19065149.870000001</v>
      </c>
      <c r="O67" s="144">
        <v>26033233.510000002</v>
      </c>
      <c r="P67" s="144">
        <v>25791877.420000002</v>
      </c>
      <c r="Q67" s="144">
        <f t="shared" si="1"/>
        <v>177328531.26999998</v>
      </c>
      <c r="R67" s="320"/>
      <c r="S67" s="320"/>
    </row>
    <row r="68" spans="2:37" x14ac:dyDescent="0.25">
      <c r="B68" s="158" t="s">
        <v>231</v>
      </c>
      <c r="C68" s="144">
        <v>571559118</v>
      </c>
      <c r="D68" s="144">
        <v>744829847</v>
      </c>
      <c r="E68" s="144">
        <v>31409258.489999998</v>
      </c>
      <c r="F68" s="144">
        <v>33907235.32</v>
      </c>
      <c r="G68" s="144">
        <v>36846081.100000001</v>
      </c>
      <c r="H68" s="144">
        <v>38820599.169999994</v>
      </c>
      <c r="I68" s="144">
        <v>38606341.990000002</v>
      </c>
      <c r="J68" s="144">
        <v>45758435.890000001</v>
      </c>
      <c r="K68" s="144">
        <v>47526149.129999995</v>
      </c>
      <c r="L68" s="144">
        <v>46036817.420000002</v>
      </c>
      <c r="M68" s="144">
        <v>62136043.130000003</v>
      </c>
      <c r="N68" s="144">
        <v>42665443.259999998</v>
      </c>
      <c r="O68" s="144">
        <v>68221932.129999995</v>
      </c>
      <c r="P68" s="144">
        <v>84128157.349999994</v>
      </c>
      <c r="Q68" s="144">
        <f t="shared" si="1"/>
        <v>576062494.38</v>
      </c>
      <c r="R68" s="320"/>
      <c r="S68" s="320"/>
    </row>
    <row r="69" spans="2:37" x14ac:dyDescent="0.25">
      <c r="B69" s="158" t="s">
        <v>232</v>
      </c>
      <c r="C69" s="144">
        <v>1290877592</v>
      </c>
      <c r="D69" s="144">
        <v>1419815354</v>
      </c>
      <c r="E69" s="144">
        <v>68049991.900000006</v>
      </c>
      <c r="F69" s="144">
        <v>101394877.34</v>
      </c>
      <c r="G69" s="144">
        <v>99916211.089999989</v>
      </c>
      <c r="H69" s="144">
        <v>78448716.170000002</v>
      </c>
      <c r="I69" s="144">
        <v>117521408.36</v>
      </c>
      <c r="J69" s="144">
        <v>111238139.48999999</v>
      </c>
      <c r="K69" s="144">
        <v>102820074.61</v>
      </c>
      <c r="L69" s="144">
        <v>97706005.450000003</v>
      </c>
      <c r="M69" s="144">
        <v>111368339.41999999</v>
      </c>
      <c r="N69" s="144">
        <v>110321768.06999999</v>
      </c>
      <c r="O69" s="144">
        <v>172690986.87</v>
      </c>
      <c r="P69" s="144">
        <v>243422783.57999998</v>
      </c>
      <c r="Q69" s="144">
        <f t="shared" si="1"/>
        <v>1414899302.3499999</v>
      </c>
      <c r="R69" s="320"/>
      <c r="S69" s="320"/>
    </row>
    <row r="70" spans="2:37" x14ac:dyDescent="0.25">
      <c r="B70" s="158" t="s">
        <v>233</v>
      </c>
      <c r="C70" s="144">
        <v>86748868</v>
      </c>
      <c r="D70" s="144">
        <v>93328868</v>
      </c>
      <c r="E70" s="144">
        <v>3795759.73</v>
      </c>
      <c r="F70" s="144">
        <v>7539129.9800000004</v>
      </c>
      <c r="G70" s="144">
        <v>9106467.8300000001</v>
      </c>
      <c r="H70" s="144">
        <v>4293543.6399999997</v>
      </c>
      <c r="I70" s="144">
        <v>5058889.8099999996</v>
      </c>
      <c r="J70" s="144">
        <v>8569310.4299999997</v>
      </c>
      <c r="K70" s="144">
        <v>4295199.47</v>
      </c>
      <c r="L70" s="144">
        <v>4129265.09</v>
      </c>
      <c r="M70" s="144">
        <v>11921927.85</v>
      </c>
      <c r="N70" s="144">
        <v>4047524.33</v>
      </c>
      <c r="O70" s="144">
        <v>10593669.459999999</v>
      </c>
      <c r="P70" s="144">
        <v>17629206.16</v>
      </c>
      <c r="Q70" s="144">
        <f t="shared" si="1"/>
        <v>90979893.780000001</v>
      </c>
      <c r="R70" s="320"/>
      <c r="S70" s="320"/>
    </row>
    <row r="71" spans="2:37" x14ac:dyDescent="0.25">
      <c r="B71" s="158" t="s">
        <v>234</v>
      </c>
      <c r="C71" s="144">
        <v>1061940904</v>
      </c>
      <c r="D71" s="144">
        <v>1047838988.76</v>
      </c>
      <c r="E71" s="144">
        <v>60676995.399999999</v>
      </c>
      <c r="F71" s="144">
        <v>64294969.560000002</v>
      </c>
      <c r="G71" s="144">
        <v>74190249.310000002</v>
      </c>
      <c r="H71" s="144">
        <v>74620903.209999993</v>
      </c>
      <c r="I71" s="144">
        <v>73839573.5</v>
      </c>
      <c r="J71" s="144">
        <v>75341277.829999998</v>
      </c>
      <c r="K71" s="144">
        <v>79937416.989999995</v>
      </c>
      <c r="L71" s="144">
        <v>79381806.099999994</v>
      </c>
      <c r="M71" s="144">
        <v>78695012.489999995</v>
      </c>
      <c r="N71" s="144">
        <v>86636273.480000004</v>
      </c>
      <c r="O71" s="144">
        <v>125134958.00000001</v>
      </c>
      <c r="P71" s="144">
        <v>161740260.21000001</v>
      </c>
      <c r="Q71" s="144">
        <f t="shared" si="1"/>
        <v>1034489696.08</v>
      </c>
      <c r="R71" s="320"/>
      <c r="S71" s="320"/>
    </row>
    <row r="72" spans="2:37" x14ac:dyDescent="0.25">
      <c r="B72" s="158" t="s">
        <v>235</v>
      </c>
      <c r="C72" s="144">
        <v>74017133</v>
      </c>
      <c r="D72" s="144">
        <v>86743131</v>
      </c>
      <c r="E72" s="144">
        <v>0</v>
      </c>
      <c r="F72" s="144">
        <v>8258156.3200000003</v>
      </c>
      <c r="G72" s="144">
        <v>12184483</v>
      </c>
      <c r="H72" s="144">
        <v>4162645.92</v>
      </c>
      <c r="I72" s="144">
        <v>4284033.92</v>
      </c>
      <c r="J72" s="144">
        <v>11477641.41</v>
      </c>
      <c r="K72" s="144">
        <v>4141944.23</v>
      </c>
      <c r="L72" s="144">
        <v>4613299.47</v>
      </c>
      <c r="M72" s="144">
        <v>11902268.49</v>
      </c>
      <c r="N72" s="144">
        <v>4464749.7300000004</v>
      </c>
      <c r="O72" s="144">
        <v>8831665.9700000007</v>
      </c>
      <c r="P72" s="144">
        <v>12167152.869999999</v>
      </c>
      <c r="Q72" s="144">
        <f t="shared" si="1"/>
        <v>86488041.330000013</v>
      </c>
      <c r="R72" s="320"/>
      <c r="S72" s="320"/>
    </row>
    <row r="73" spans="2:37" s="40" customFormat="1" ht="15" customHeight="1" x14ac:dyDescent="0.25">
      <c r="B73" s="26" t="s">
        <v>129</v>
      </c>
      <c r="C73" s="143">
        <f>C74+C98+C103+C107</f>
        <v>58313394674</v>
      </c>
      <c r="D73" s="143">
        <v>60882964024.639992</v>
      </c>
      <c r="E73" s="143">
        <v>3928282868.2600002</v>
      </c>
      <c r="F73" s="143">
        <v>4622459858.7299995</v>
      </c>
      <c r="G73" s="143">
        <v>4412192768.29</v>
      </c>
      <c r="H73" s="143">
        <v>4360165619.1700001</v>
      </c>
      <c r="I73" s="143">
        <v>4545089643.3899994</v>
      </c>
      <c r="J73" s="143">
        <v>4438134961.1799994</v>
      </c>
      <c r="K73" s="143">
        <v>4699524794.6899996</v>
      </c>
      <c r="L73" s="143">
        <v>4881948406.7699995</v>
      </c>
      <c r="M73" s="143">
        <v>4563330820.3999996</v>
      </c>
      <c r="N73" s="143">
        <v>4827415771.5900002</v>
      </c>
      <c r="O73" s="143">
        <v>8248089225.5100002</v>
      </c>
      <c r="P73" s="152">
        <v>6776794854.6099997</v>
      </c>
      <c r="Q73" s="143">
        <f t="shared" si="1"/>
        <v>60303429592.590004</v>
      </c>
      <c r="R73" s="320"/>
      <c r="S73" s="320"/>
      <c r="T73"/>
      <c r="U73"/>
      <c r="X73"/>
      <c r="Y73"/>
      <c r="Z73"/>
      <c r="AA73"/>
      <c r="AB73"/>
      <c r="AC73"/>
      <c r="AD73"/>
      <c r="AE73"/>
      <c r="AF73"/>
      <c r="AG73"/>
      <c r="AH73"/>
      <c r="AI73"/>
      <c r="AJ73"/>
      <c r="AK73"/>
    </row>
    <row r="74" spans="2:37" s="40" customFormat="1" ht="15" customHeight="1" x14ac:dyDescent="0.25">
      <c r="B74" s="159" t="s">
        <v>236</v>
      </c>
      <c r="C74" s="152">
        <f t="shared" ref="C74" si="13">SUM(C75:C96)</f>
        <v>19600126063</v>
      </c>
      <c r="D74" s="152">
        <v>19856921397.919994</v>
      </c>
      <c r="E74" s="152">
        <v>1096668660.3699999</v>
      </c>
      <c r="F74" s="152">
        <v>1207728675.47</v>
      </c>
      <c r="G74" s="152">
        <v>1307454634.7900004</v>
      </c>
      <c r="H74" s="152">
        <v>1301510889.3200002</v>
      </c>
      <c r="I74" s="152">
        <v>1326081024.9199998</v>
      </c>
      <c r="J74" s="152">
        <v>1343300637.1700001</v>
      </c>
      <c r="K74" s="152">
        <v>1451322063.0099998</v>
      </c>
      <c r="L74" s="152">
        <v>1655191893.2999997</v>
      </c>
      <c r="M74" s="152">
        <v>1567042393.4399998</v>
      </c>
      <c r="N74" s="152">
        <v>1696342192.9999998</v>
      </c>
      <c r="O74" s="152">
        <v>2727538340.6499996</v>
      </c>
      <c r="P74" s="143">
        <v>2980584637.8600001</v>
      </c>
      <c r="Q74" s="143">
        <f t="shared" ref="Q74:Q137" si="14">SUM(E74:P74)</f>
        <v>19660766043.299999</v>
      </c>
      <c r="R74" s="320"/>
      <c r="S74" s="320"/>
      <c r="T74"/>
      <c r="U74"/>
      <c r="X74"/>
      <c r="Y74"/>
      <c r="Z74"/>
      <c r="AA74"/>
      <c r="AB74"/>
      <c r="AC74"/>
      <c r="AD74"/>
      <c r="AE74"/>
      <c r="AF74"/>
      <c r="AG74"/>
      <c r="AH74"/>
      <c r="AI74"/>
      <c r="AJ74"/>
      <c r="AK74"/>
    </row>
    <row r="75" spans="2:37" x14ac:dyDescent="0.25">
      <c r="B75" s="158" t="s">
        <v>237</v>
      </c>
      <c r="C75" s="142">
        <v>14619897239</v>
      </c>
      <c r="D75" s="142">
        <v>14017359272.879999</v>
      </c>
      <c r="E75" s="142">
        <v>781843381.98000002</v>
      </c>
      <c r="F75" s="142">
        <v>829585449.23000002</v>
      </c>
      <c r="G75" s="142">
        <v>888389960.2700001</v>
      </c>
      <c r="H75" s="142">
        <v>908927611.20000005</v>
      </c>
      <c r="I75" s="142">
        <v>935006701.99000001</v>
      </c>
      <c r="J75" s="142">
        <v>886421179.22000003</v>
      </c>
      <c r="K75" s="142">
        <v>1036592471.34</v>
      </c>
      <c r="L75" s="142">
        <v>1250915842.6999998</v>
      </c>
      <c r="M75" s="142">
        <v>1191412187.6600001</v>
      </c>
      <c r="N75" s="142">
        <v>1113352444.0599999</v>
      </c>
      <c r="O75" s="142">
        <v>1938392851.6699998</v>
      </c>
      <c r="P75" s="144">
        <v>2128414084.95</v>
      </c>
      <c r="Q75" s="144">
        <f t="shared" si="14"/>
        <v>13889254166.27</v>
      </c>
      <c r="R75" s="320"/>
      <c r="S75" s="320"/>
    </row>
    <row r="76" spans="2:37" x14ac:dyDescent="0.25">
      <c r="B76" s="158" t="s">
        <v>238</v>
      </c>
      <c r="C76" s="142">
        <v>744949995</v>
      </c>
      <c r="D76" s="142">
        <v>769580528</v>
      </c>
      <c r="E76" s="142">
        <v>41519744.770000003</v>
      </c>
      <c r="F76" s="142">
        <v>48513922.899999999</v>
      </c>
      <c r="G76" s="142">
        <v>71361397.739999995</v>
      </c>
      <c r="H76" s="142">
        <v>64978154.839999996</v>
      </c>
      <c r="I76" s="142">
        <v>51157157.210000001</v>
      </c>
      <c r="J76" s="142">
        <v>59595202.68</v>
      </c>
      <c r="K76" s="142">
        <v>58190814.380000003</v>
      </c>
      <c r="L76" s="142">
        <v>56983510.259999998</v>
      </c>
      <c r="M76" s="142">
        <v>50991222.359999999</v>
      </c>
      <c r="N76" s="142">
        <v>59957247.299999997</v>
      </c>
      <c r="O76" s="142">
        <v>86835180.540000007</v>
      </c>
      <c r="P76" s="144">
        <v>118830591.8</v>
      </c>
      <c r="Q76" s="144">
        <f t="shared" si="14"/>
        <v>768914146.77999985</v>
      </c>
      <c r="R76" s="320"/>
      <c r="S76" s="320"/>
    </row>
    <row r="77" spans="2:37" x14ac:dyDescent="0.25">
      <c r="B77" s="158" t="s">
        <v>437</v>
      </c>
      <c r="C77" s="184">
        <v>33945918</v>
      </c>
      <c r="D77" s="184">
        <v>34274830.460000001</v>
      </c>
      <c r="E77" s="184">
        <v>1310166.1499999999</v>
      </c>
      <c r="F77" s="184">
        <v>1457584.47</v>
      </c>
      <c r="G77" s="184">
        <v>2771801.36</v>
      </c>
      <c r="H77" s="184">
        <v>3033719.15</v>
      </c>
      <c r="I77" s="184">
        <v>2261112.2000000002</v>
      </c>
      <c r="J77" s="184">
        <v>2247660.7999999998</v>
      </c>
      <c r="K77" s="184">
        <v>2228606.4500000002</v>
      </c>
      <c r="L77" s="184">
        <v>1973466.03</v>
      </c>
      <c r="M77" s="184">
        <v>2807160.4</v>
      </c>
      <c r="N77" s="184">
        <v>5004841.76</v>
      </c>
      <c r="O77" s="184">
        <v>4856531.01</v>
      </c>
      <c r="P77" s="183">
        <v>4292409.79</v>
      </c>
      <c r="Q77" s="183">
        <f t="shared" si="14"/>
        <v>34245059.57</v>
      </c>
      <c r="R77" s="320"/>
      <c r="S77" s="320"/>
    </row>
    <row r="78" spans="2:37" x14ac:dyDescent="0.25">
      <c r="B78" s="158" t="s">
        <v>240</v>
      </c>
      <c r="C78" s="142">
        <v>103047702</v>
      </c>
      <c r="D78" s="142">
        <v>127049996</v>
      </c>
      <c r="E78" s="142">
        <v>5761948.1100000003</v>
      </c>
      <c r="F78" s="142">
        <v>6964834.7400000002</v>
      </c>
      <c r="G78" s="142">
        <v>9324136.9900000002</v>
      </c>
      <c r="H78" s="142">
        <v>8319401.4900000002</v>
      </c>
      <c r="I78" s="142">
        <v>6719664.3399999999</v>
      </c>
      <c r="J78" s="142">
        <v>8103071.2000000002</v>
      </c>
      <c r="K78" s="142">
        <v>7677100.2000000002</v>
      </c>
      <c r="L78" s="142">
        <v>7305480.71</v>
      </c>
      <c r="M78" s="142">
        <v>7770187.21</v>
      </c>
      <c r="N78" s="142">
        <v>8022176.7300000004</v>
      </c>
      <c r="O78" s="142">
        <v>16883769.510000002</v>
      </c>
      <c r="P78" s="144">
        <v>26507884.91</v>
      </c>
      <c r="Q78" s="144">
        <f t="shared" si="14"/>
        <v>119359656.14000002</v>
      </c>
      <c r="R78" s="320"/>
      <c r="S78" s="320"/>
    </row>
    <row r="79" spans="2:37" x14ac:dyDescent="0.25">
      <c r="B79" s="158" t="s">
        <v>241</v>
      </c>
      <c r="C79" s="142">
        <v>930879902</v>
      </c>
      <c r="D79" s="142">
        <v>1134256760.1500001</v>
      </c>
      <c r="E79" s="142">
        <v>64022702.43</v>
      </c>
      <c r="F79" s="142">
        <v>79292130.5</v>
      </c>
      <c r="G79" s="142">
        <v>70797829.480000004</v>
      </c>
      <c r="H79" s="142">
        <v>81212211.709999993</v>
      </c>
      <c r="I79" s="142">
        <v>73951665.810000002</v>
      </c>
      <c r="J79" s="142">
        <v>75575115.409999982</v>
      </c>
      <c r="K79" s="142">
        <v>87517411.189999998</v>
      </c>
      <c r="L79" s="142">
        <v>72184619.609999999</v>
      </c>
      <c r="M79" s="142">
        <v>86494647.559999987</v>
      </c>
      <c r="N79" s="142">
        <v>90948744.160000011</v>
      </c>
      <c r="O79" s="142">
        <v>160413536.28999999</v>
      </c>
      <c r="P79" s="144">
        <v>170671251.98000002</v>
      </c>
      <c r="Q79" s="144">
        <f t="shared" si="14"/>
        <v>1113081866.1299999</v>
      </c>
      <c r="R79" s="320"/>
      <c r="S79" s="320"/>
    </row>
    <row r="80" spans="2:37" x14ac:dyDescent="0.25">
      <c r="B80" s="158" t="s">
        <v>242</v>
      </c>
      <c r="C80" s="142">
        <v>44932006</v>
      </c>
      <c r="D80" s="142">
        <v>46834251</v>
      </c>
      <c r="E80" s="142">
        <v>2462351.4700000002</v>
      </c>
      <c r="F80" s="142">
        <v>3374756.57</v>
      </c>
      <c r="G80" s="142">
        <v>3449906.3899999997</v>
      </c>
      <c r="H80" s="142">
        <v>2840142.98</v>
      </c>
      <c r="I80" s="142">
        <v>2930297.9200000004</v>
      </c>
      <c r="J80" s="142">
        <v>3745728.59</v>
      </c>
      <c r="K80" s="142">
        <v>3036710.66</v>
      </c>
      <c r="L80" s="142">
        <v>3144325.62</v>
      </c>
      <c r="M80" s="142">
        <v>2983539.57</v>
      </c>
      <c r="N80" s="142">
        <v>3969104.36</v>
      </c>
      <c r="O80" s="142">
        <v>7080742.0299999993</v>
      </c>
      <c r="P80" s="144">
        <v>5143332.37</v>
      </c>
      <c r="Q80" s="144">
        <f t="shared" si="14"/>
        <v>44160938.530000001</v>
      </c>
      <c r="R80" s="320"/>
      <c r="S80" s="320"/>
    </row>
    <row r="81" spans="2:19" x14ac:dyDescent="0.25">
      <c r="B81" s="158" t="s">
        <v>243</v>
      </c>
      <c r="C81" s="142">
        <v>48550007</v>
      </c>
      <c r="D81" s="142">
        <v>50887147</v>
      </c>
      <c r="E81" s="142">
        <v>1988956.37</v>
      </c>
      <c r="F81" s="142">
        <v>5045893.3499999996</v>
      </c>
      <c r="G81" s="142">
        <v>4386668.6900000004</v>
      </c>
      <c r="H81" s="142">
        <v>3673613</v>
      </c>
      <c r="I81" s="142">
        <v>3961935.87</v>
      </c>
      <c r="J81" s="142">
        <v>2601703.37</v>
      </c>
      <c r="K81" s="142">
        <v>3857639.49</v>
      </c>
      <c r="L81" s="142">
        <v>3241718.52</v>
      </c>
      <c r="M81" s="142">
        <v>3355210.47</v>
      </c>
      <c r="N81" s="142">
        <v>5120433.21</v>
      </c>
      <c r="O81" s="142">
        <v>7151675.4700000007</v>
      </c>
      <c r="P81" s="144">
        <v>6487276.5499999998</v>
      </c>
      <c r="Q81" s="144">
        <f t="shared" si="14"/>
        <v>50872724.359999992</v>
      </c>
      <c r="R81" s="320"/>
      <c r="S81" s="320"/>
    </row>
    <row r="82" spans="2:19" x14ac:dyDescent="0.25">
      <c r="B82" s="158" t="s">
        <v>244</v>
      </c>
      <c r="C82" s="142">
        <v>22880448</v>
      </c>
      <c r="D82" s="142">
        <v>24249899.390000001</v>
      </c>
      <c r="E82" s="142">
        <v>1336643.6499999999</v>
      </c>
      <c r="F82" s="142">
        <v>2204980.11</v>
      </c>
      <c r="G82" s="142">
        <v>1337960.29</v>
      </c>
      <c r="H82" s="142">
        <v>1521083.65</v>
      </c>
      <c r="I82" s="142">
        <v>2403285.38</v>
      </c>
      <c r="J82" s="142">
        <v>1494518.7</v>
      </c>
      <c r="K82" s="142">
        <v>1674431.4</v>
      </c>
      <c r="L82" s="142">
        <v>1727475.06</v>
      </c>
      <c r="M82" s="142">
        <v>1664173.68</v>
      </c>
      <c r="N82" s="142">
        <v>1522009.76</v>
      </c>
      <c r="O82" s="142">
        <v>2603730.63</v>
      </c>
      <c r="P82" s="144">
        <v>4216985.67</v>
      </c>
      <c r="Q82" s="144">
        <f t="shared" si="14"/>
        <v>23707277.979999997</v>
      </c>
      <c r="R82" s="320"/>
      <c r="S82" s="320"/>
    </row>
    <row r="83" spans="2:19" x14ac:dyDescent="0.25">
      <c r="B83" s="158" t="s">
        <v>438</v>
      </c>
      <c r="C83" s="142">
        <v>45966882</v>
      </c>
      <c r="D83" s="142">
        <v>62671772</v>
      </c>
      <c r="E83" s="142">
        <v>5325898.24</v>
      </c>
      <c r="F83" s="142">
        <v>6322357.2599999998</v>
      </c>
      <c r="G83" s="142">
        <v>6931301.3799999999</v>
      </c>
      <c r="H83" s="142">
        <v>2870007.1100000003</v>
      </c>
      <c r="I83" s="142">
        <v>5103501.55</v>
      </c>
      <c r="J83" s="142">
        <v>3017823.23</v>
      </c>
      <c r="K83" s="142">
        <v>3921932.06</v>
      </c>
      <c r="L83" s="142">
        <v>3330427.77</v>
      </c>
      <c r="M83" s="142">
        <v>9901254.0399999991</v>
      </c>
      <c r="N83" s="142">
        <v>4598132.3</v>
      </c>
      <c r="O83" s="142">
        <v>4562122.4400000004</v>
      </c>
      <c r="P83" s="144">
        <v>6729559.2699999996</v>
      </c>
      <c r="Q83" s="144">
        <f t="shared" si="14"/>
        <v>62614316.649999991</v>
      </c>
      <c r="R83" s="320"/>
      <c r="S83" s="320"/>
    </row>
    <row r="84" spans="2:19" x14ac:dyDescent="0.25">
      <c r="B84" s="158" t="s">
        <v>246</v>
      </c>
      <c r="C84" s="142">
        <v>35548460</v>
      </c>
      <c r="D84" s="142">
        <v>41061377</v>
      </c>
      <c r="E84" s="142">
        <v>1824423.75</v>
      </c>
      <c r="F84" s="142">
        <v>3037764.68</v>
      </c>
      <c r="G84" s="142">
        <v>2496602.06</v>
      </c>
      <c r="H84" s="142">
        <v>2017118.87</v>
      </c>
      <c r="I84" s="142">
        <v>4924141.3099999996</v>
      </c>
      <c r="J84" s="142">
        <v>1841706.87</v>
      </c>
      <c r="K84" s="142">
        <v>2906955.1</v>
      </c>
      <c r="L84" s="142">
        <v>2433049.2599999998</v>
      </c>
      <c r="M84" s="142">
        <v>1847942.87</v>
      </c>
      <c r="N84" s="142">
        <v>5361601.7699999996</v>
      </c>
      <c r="O84" s="142">
        <v>5034487.21</v>
      </c>
      <c r="P84" s="144">
        <v>7261736.6300000008</v>
      </c>
      <c r="Q84" s="144">
        <f t="shared" si="14"/>
        <v>40987530.380000003</v>
      </c>
      <c r="R84" s="320"/>
      <c r="S84" s="320"/>
    </row>
    <row r="85" spans="2:19" x14ac:dyDescent="0.25">
      <c r="B85" s="158" t="s">
        <v>247</v>
      </c>
      <c r="C85" s="184">
        <v>26497431</v>
      </c>
      <c r="D85" s="184">
        <v>27335494</v>
      </c>
      <c r="E85" s="184">
        <v>1365027.14</v>
      </c>
      <c r="F85" s="184">
        <v>1882640.3</v>
      </c>
      <c r="G85" s="184">
        <v>2058689.58</v>
      </c>
      <c r="H85" s="184">
        <v>2037326.81</v>
      </c>
      <c r="I85" s="184">
        <v>1807180.98</v>
      </c>
      <c r="J85" s="184">
        <v>2273562.13</v>
      </c>
      <c r="K85" s="184">
        <v>2359323.02</v>
      </c>
      <c r="L85" s="184">
        <v>2382401.4500000002</v>
      </c>
      <c r="M85" s="184">
        <v>1643041.52</v>
      </c>
      <c r="N85" s="184">
        <v>2812688.43</v>
      </c>
      <c r="O85" s="184">
        <v>3836367.74</v>
      </c>
      <c r="P85" s="183">
        <v>2857656.06</v>
      </c>
      <c r="Q85" s="183">
        <f t="shared" si="14"/>
        <v>27315905.16</v>
      </c>
      <c r="R85" s="320"/>
      <c r="S85" s="320"/>
    </row>
    <row r="86" spans="2:19" x14ac:dyDescent="0.25">
      <c r="B86" s="158" t="s">
        <v>248</v>
      </c>
      <c r="C86" s="142">
        <v>502430792</v>
      </c>
      <c r="D86" s="142">
        <v>515780797</v>
      </c>
      <c r="E86" s="142">
        <v>28130095.079999998</v>
      </c>
      <c r="F86" s="142">
        <v>39877694.439999998</v>
      </c>
      <c r="G86" s="142">
        <v>49670435.310000002</v>
      </c>
      <c r="H86" s="142">
        <v>32066971.68</v>
      </c>
      <c r="I86" s="142">
        <v>32162605.300000001</v>
      </c>
      <c r="J86" s="142">
        <v>48028486.849999994</v>
      </c>
      <c r="K86" s="142">
        <v>36566814.220000006</v>
      </c>
      <c r="L86" s="142">
        <v>42429808.850000001</v>
      </c>
      <c r="M86" s="142">
        <v>34084713.079999998</v>
      </c>
      <c r="N86" s="142">
        <v>42577912.600000001</v>
      </c>
      <c r="O86" s="142">
        <v>65127233.580000006</v>
      </c>
      <c r="P86" s="144">
        <v>64814232.189999998</v>
      </c>
      <c r="Q86" s="144">
        <f t="shared" si="14"/>
        <v>515537003.18000001</v>
      </c>
      <c r="R86" s="320"/>
      <c r="S86" s="320"/>
    </row>
    <row r="87" spans="2:19" x14ac:dyDescent="0.25">
      <c r="B87" s="158" t="s">
        <v>249</v>
      </c>
      <c r="C87" s="142">
        <v>59148407</v>
      </c>
      <c r="D87" s="142">
        <v>64172188</v>
      </c>
      <c r="E87" s="142">
        <v>3599725.56</v>
      </c>
      <c r="F87" s="142">
        <v>5117386.74</v>
      </c>
      <c r="G87" s="142">
        <v>4450458.16</v>
      </c>
      <c r="H87" s="142">
        <v>4685901.16</v>
      </c>
      <c r="I87" s="142">
        <v>4596057.43</v>
      </c>
      <c r="J87" s="142">
        <v>3726357.61</v>
      </c>
      <c r="K87" s="142">
        <v>5830965.29</v>
      </c>
      <c r="L87" s="142">
        <v>3547580.16</v>
      </c>
      <c r="M87" s="142">
        <v>4073197.05</v>
      </c>
      <c r="N87" s="142">
        <v>8502705.5899999999</v>
      </c>
      <c r="O87" s="142">
        <v>5785058.9500000002</v>
      </c>
      <c r="P87" s="144">
        <v>9262346.6500000004</v>
      </c>
      <c r="Q87" s="144">
        <f t="shared" si="14"/>
        <v>63177740.350000001</v>
      </c>
      <c r="R87" s="320"/>
      <c r="S87" s="320"/>
    </row>
    <row r="88" spans="2:19" x14ac:dyDescent="0.25">
      <c r="B88" s="158" t="s">
        <v>250</v>
      </c>
      <c r="C88" s="142">
        <v>110678266</v>
      </c>
      <c r="D88" s="142">
        <v>134011823</v>
      </c>
      <c r="E88" s="142">
        <v>7681874.9900000002</v>
      </c>
      <c r="F88" s="142">
        <v>8226183.0199999996</v>
      </c>
      <c r="G88" s="142">
        <v>11551314.65</v>
      </c>
      <c r="H88" s="142">
        <v>9199202.2200000007</v>
      </c>
      <c r="I88" s="142">
        <v>10692282.09</v>
      </c>
      <c r="J88" s="142">
        <v>11258930.5</v>
      </c>
      <c r="K88" s="142">
        <v>8855217.1199999992</v>
      </c>
      <c r="L88" s="142">
        <v>14389691.77</v>
      </c>
      <c r="M88" s="142">
        <v>7911705.5899999999</v>
      </c>
      <c r="N88" s="142">
        <v>12529329.91</v>
      </c>
      <c r="O88" s="142">
        <v>17402045.370000001</v>
      </c>
      <c r="P88" s="144">
        <v>13522054.449999999</v>
      </c>
      <c r="Q88" s="144">
        <f t="shared" si="14"/>
        <v>133219831.68000001</v>
      </c>
      <c r="R88" s="320"/>
      <c r="S88" s="320"/>
    </row>
    <row r="89" spans="2:19" x14ac:dyDescent="0.25">
      <c r="B89" s="158" t="s">
        <v>251</v>
      </c>
      <c r="C89" s="142">
        <v>56066383</v>
      </c>
      <c r="D89" s="142">
        <v>57429839</v>
      </c>
      <c r="E89" s="142">
        <v>2933889.3299999996</v>
      </c>
      <c r="F89" s="142">
        <v>3499383.5</v>
      </c>
      <c r="G89" s="142">
        <v>5652637.4899999993</v>
      </c>
      <c r="H89" s="142">
        <v>4929963.1900000004</v>
      </c>
      <c r="I89" s="142">
        <v>6250794.5999999996</v>
      </c>
      <c r="J89" s="142">
        <v>3642425.96</v>
      </c>
      <c r="K89" s="142">
        <v>5255029.2600000007</v>
      </c>
      <c r="L89" s="142">
        <v>5595292.4800000004</v>
      </c>
      <c r="M89" s="142">
        <v>3456474.76</v>
      </c>
      <c r="N89" s="142">
        <v>4677774.76</v>
      </c>
      <c r="O89" s="142">
        <v>7469698.29</v>
      </c>
      <c r="P89" s="144">
        <v>3776366.54</v>
      </c>
      <c r="Q89" s="144">
        <f t="shared" si="14"/>
        <v>57139730.159999996</v>
      </c>
      <c r="R89" s="320"/>
      <c r="S89" s="320"/>
    </row>
    <row r="90" spans="2:19" x14ac:dyDescent="0.25">
      <c r="B90" s="158" t="s">
        <v>252</v>
      </c>
      <c r="C90" s="142">
        <v>67330163</v>
      </c>
      <c r="D90" s="142">
        <v>75569209</v>
      </c>
      <c r="E90" s="142">
        <v>3844456.14</v>
      </c>
      <c r="F90" s="142">
        <v>6102910.4500000002</v>
      </c>
      <c r="G90" s="142">
        <v>4593414.3</v>
      </c>
      <c r="H90" s="142">
        <v>7137752.79</v>
      </c>
      <c r="I90" s="142">
        <v>6466901.29</v>
      </c>
      <c r="J90" s="142">
        <v>6925341.2800000003</v>
      </c>
      <c r="K90" s="142">
        <v>6258270.4699999997</v>
      </c>
      <c r="L90" s="142">
        <v>4713347.3</v>
      </c>
      <c r="M90" s="142">
        <v>4766086.92</v>
      </c>
      <c r="N90" s="142">
        <v>6661259.7300000004</v>
      </c>
      <c r="O90" s="142">
        <v>9148918.5</v>
      </c>
      <c r="P90" s="144">
        <v>8681279.2400000002</v>
      </c>
      <c r="Q90" s="144">
        <f t="shared" si="14"/>
        <v>75299938.409999996</v>
      </c>
      <c r="R90" s="320"/>
      <c r="S90" s="320"/>
    </row>
    <row r="91" spans="2:19" x14ac:dyDescent="0.25">
      <c r="B91" s="158" t="s">
        <v>253</v>
      </c>
      <c r="C91" s="142">
        <v>349724674</v>
      </c>
      <c r="D91" s="142">
        <v>433604320.41999996</v>
      </c>
      <c r="E91" s="142">
        <v>23471729.609999999</v>
      </c>
      <c r="F91" s="142">
        <v>26860486.649999999</v>
      </c>
      <c r="G91" s="142">
        <v>37141817.18</v>
      </c>
      <c r="H91" s="142">
        <v>24379276.48</v>
      </c>
      <c r="I91" s="142">
        <v>26760998.400000002</v>
      </c>
      <c r="J91" s="142">
        <v>76321686.349999994</v>
      </c>
      <c r="K91" s="142">
        <v>30267124.82</v>
      </c>
      <c r="L91" s="142">
        <v>31915737.699999999</v>
      </c>
      <c r="M91" s="142">
        <v>31166313.380000003</v>
      </c>
      <c r="N91" s="142">
        <v>31019201.620000001</v>
      </c>
      <c r="O91" s="142">
        <v>54996175.480000004</v>
      </c>
      <c r="P91" s="144">
        <v>38136585.020000003</v>
      </c>
      <c r="Q91" s="144">
        <f t="shared" si="14"/>
        <v>432437132.69</v>
      </c>
      <c r="R91" s="320"/>
      <c r="S91" s="320"/>
    </row>
    <row r="92" spans="2:19" x14ac:dyDescent="0.25">
      <c r="B92" s="158" t="s">
        <v>254</v>
      </c>
      <c r="C92" s="142">
        <v>1438381563</v>
      </c>
      <c r="D92" s="142">
        <v>1409880062</v>
      </c>
      <c r="E92" s="142">
        <v>97166802.299999997</v>
      </c>
      <c r="F92" s="142">
        <v>93784820.180000007</v>
      </c>
      <c r="G92" s="142">
        <v>105422600.52999999</v>
      </c>
      <c r="H92" s="142">
        <v>106877466.45</v>
      </c>
      <c r="I92" s="142">
        <v>107220356.85000001</v>
      </c>
      <c r="J92" s="142">
        <v>94190258.469999999</v>
      </c>
      <c r="K92" s="142">
        <v>97985471.280000001</v>
      </c>
      <c r="L92" s="142">
        <v>100120439.89</v>
      </c>
      <c r="M92" s="142">
        <v>91014137.480000004</v>
      </c>
      <c r="N92" s="142">
        <v>104204153.48000002</v>
      </c>
      <c r="O92" s="142">
        <v>190056842.76999998</v>
      </c>
      <c r="P92" s="144">
        <v>203476421.46000001</v>
      </c>
      <c r="Q92" s="144">
        <f t="shared" si="14"/>
        <v>1391519771.1399999</v>
      </c>
      <c r="R92" s="320"/>
      <c r="S92" s="320"/>
    </row>
    <row r="93" spans="2:19" x14ac:dyDescent="0.25">
      <c r="B93" s="158" t="s">
        <v>255</v>
      </c>
      <c r="C93" s="142">
        <v>48158069</v>
      </c>
      <c r="D93" s="142">
        <v>48158069</v>
      </c>
      <c r="E93" s="142">
        <v>2397216.94</v>
      </c>
      <c r="F93" s="142">
        <v>5559139.4800000004</v>
      </c>
      <c r="G93" s="142">
        <v>3751998.58</v>
      </c>
      <c r="H93" s="142">
        <v>4191119.27</v>
      </c>
      <c r="I93" s="142">
        <v>3795882.04</v>
      </c>
      <c r="J93" s="142">
        <v>3804103.92</v>
      </c>
      <c r="K93" s="142">
        <v>2353283</v>
      </c>
      <c r="L93" s="142">
        <v>5252909.5</v>
      </c>
      <c r="M93" s="142">
        <v>3803096.25</v>
      </c>
      <c r="N93" s="142">
        <v>4297359.12</v>
      </c>
      <c r="O93" s="142">
        <v>4626764.68</v>
      </c>
      <c r="P93" s="144">
        <v>4323641.07</v>
      </c>
      <c r="Q93" s="144">
        <f t="shared" si="14"/>
        <v>48156513.849999994</v>
      </c>
      <c r="R93" s="320"/>
      <c r="S93" s="320"/>
    </row>
    <row r="94" spans="2:19" x14ac:dyDescent="0.25">
      <c r="B94" s="158" t="s">
        <v>256</v>
      </c>
      <c r="C94" s="142">
        <v>76493359</v>
      </c>
      <c r="D94" s="142">
        <v>130081206.5</v>
      </c>
      <c r="E94" s="142">
        <v>4214729.49</v>
      </c>
      <c r="F94" s="142">
        <v>7227242.0599999996</v>
      </c>
      <c r="G94" s="142">
        <v>5563690.21</v>
      </c>
      <c r="H94" s="142">
        <v>4701393.07</v>
      </c>
      <c r="I94" s="142">
        <v>7065031.8499999996</v>
      </c>
      <c r="J94" s="142">
        <v>5264635.41</v>
      </c>
      <c r="K94" s="142">
        <v>12063561.84</v>
      </c>
      <c r="L94" s="142">
        <v>13399280.449999999</v>
      </c>
      <c r="M94" s="142">
        <v>8303799.0599999996</v>
      </c>
      <c r="N94" s="142">
        <v>10721332.720000001</v>
      </c>
      <c r="O94" s="142">
        <v>19358685.529999997</v>
      </c>
      <c r="P94" s="144">
        <v>27406244.91</v>
      </c>
      <c r="Q94" s="144">
        <f t="shared" si="14"/>
        <v>125289626.60000001</v>
      </c>
      <c r="R94" s="320"/>
      <c r="S94" s="320"/>
    </row>
    <row r="95" spans="2:19" x14ac:dyDescent="0.25">
      <c r="B95" s="158" t="s">
        <v>257</v>
      </c>
      <c r="C95" s="153">
        <v>175132118</v>
      </c>
      <c r="D95" s="153">
        <v>179348784</v>
      </c>
      <c r="E95" s="153">
        <v>10573122.52</v>
      </c>
      <c r="F95" s="153">
        <v>18128884.52</v>
      </c>
      <c r="G95" s="153">
        <v>12332223</v>
      </c>
      <c r="H95" s="153">
        <v>16366372.15</v>
      </c>
      <c r="I95" s="153">
        <v>13006714.720000001</v>
      </c>
      <c r="J95" s="153">
        <v>10811024.74</v>
      </c>
      <c r="K95" s="153">
        <v>15151784.58</v>
      </c>
      <c r="L95" s="153">
        <v>12263006.890000001</v>
      </c>
      <c r="M95" s="153">
        <v>12954165.189999999</v>
      </c>
      <c r="N95" s="153">
        <v>13419961.92</v>
      </c>
      <c r="O95" s="153">
        <v>20779245.73</v>
      </c>
      <c r="P95" s="144">
        <v>16274049.76</v>
      </c>
      <c r="Q95" s="144">
        <f t="shared" si="14"/>
        <v>172060555.71999997</v>
      </c>
      <c r="R95" s="320"/>
      <c r="S95" s="320"/>
    </row>
    <row r="96" spans="2:19" x14ac:dyDescent="0.25">
      <c r="B96" s="158" t="s">
        <v>258</v>
      </c>
      <c r="C96" s="145">
        <v>59486279</v>
      </c>
      <c r="D96" s="145">
        <v>244854420.62</v>
      </c>
      <c r="E96" s="145">
        <v>3893774.35</v>
      </c>
      <c r="F96" s="145">
        <v>5662230.3200000003</v>
      </c>
      <c r="G96" s="145">
        <v>4017791.15</v>
      </c>
      <c r="H96" s="145">
        <v>5545080.0499999998</v>
      </c>
      <c r="I96" s="145">
        <v>17836755.789999999</v>
      </c>
      <c r="J96" s="145">
        <v>32410113.879999999</v>
      </c>
      <c r="K96" s="145">
        <v>20771145.84</v>
      </c>
      <c r="L96" s="145">
        <v>15942481.32</v>
      </c>
      <c r="M96" s="145">
        <v>4638137.34</v>
      </c>
      <c r="N96" s="145">
        <v>97598577.180000007</v>
      </c>
      <c r="O96" s="145">
        <v>8136057.3399999999</v>
      </c>
      <c r="P96" s="144">
        <v>27644442.23</v>
      </c>
      <c r="Q96" s="144">
        <f t="shared" si="14"/>
        <v>244096586.78999999</v>
      </c>
      <c r="R96" s="320"/>
      <c r="S96" s="320"/>
    </row>
    <row r="97" spans="2:37" x14ac:dyDescent="0.25">
      <c r="B97" s="158" t="s">
        <v>439</v>
      </c>
      <c r="C97" s="145">
        <v>0</v>
      </c>
      <c r="D97" s="145">
        <v>228469351.5</v>
      </c>
      <c r="E97" s="145">
        <v>0</v>
      </c>
      <c r="F97" s="145">
        <v>0</v>
      </c>
      <c r="G97" s="145">
        <v>0</v>
      </c>
      <c r="H97" s="145">
        <v>0</v>
      </c>
      <c r="I97" s="145">
        <v>0</v>
      </c>
      <c r="J97" s="145">
        <v>0</v>
      </c>
      <c r="K97" s="145">
        <v>0</v>
      </c>
      <c r="L97" s="145">
        <v>0</v>
      </c>
      <c r="M97" s="145">
        <v>0</v>
      </c>
      <c r="N97" s="145">
        <v>59463200.530000001</v>
      </c>
      <c r="O97" s="145">
        <v>87000619.890000001</v>
      </c>
      <c r="P97" s="144">
        <v>81854204.359999999</v>
      </c>
      <c r="Q97" s="144">
        <f t="shared" si="14"/>
        <v>228318024.78000003</v>
      </c>
      <c r="R97" s="320"/>
      <c r="S97" s="320"/>
    </row>
    <row r="98" spans="2:37" s="40" customFormat="1" ht="15" customHeight="1" x14ac:dyDescent="0.25">
      <c r="B98" s="159" t="s">
        <v>259</v>
      </c>
      <c r="C98" s="146">
        <f>SUM(C99:C102)</f>
        <v>17740340483</v>
      </c>
      <c r="D98" s="146">
        <v>19815596005.48</v>
      </c>
      <c r="E98" s="146">
        <v>1382025009.02</v>
      </c>
      <c r="F98" s="146">
        <v>1673527695.1300001</v>
      </c>
      <c r="G98" s="146">
        <v>1566153871.3199999</v>
      </c>
      <c r="H98" s="146">
        <v>1508060239.6399999</v>
      </c>
      <c r="I98" s="146">
        <v>1509484992.0899999</v>
      </c>
      <c r="J98" s="146">
        <v>1462714496.25</v>
      </c>
      <c r="K98" s="146">
        <v>1656571216.0699999</v>
      </c>
      <c r="L98" s="146">
        <v>1601912590.0899999</v>
      </c>
      <c r="M98" s="146">
        <v>1433735452.55</v>
      </c>
      <c r="N98" s="146">
        <v>1539312451.5499997</v>
      </c>
      <c r="O98" s="146">
        <v>2725115043</v>
      </c>
      <c r="P98" s="146">
        <v>1650194833.7099998</v>
      </c>
      <c r="Q98" s="143">
        <f t="shared" si="14"/>
        <v>19708807890.419998</v>
      </c>
      <c r="R98" s="320"/>
      <c r="S98" s="320"/>
      <c r="T98"/>
      <c r="U98"/>
      <c r="X98"/>
      <c r="Y98"/>
      <c r="Z98"/>
      <c r="AA98"/>
      <c r="AB98"/>
      <c r="AC98"/>
      <c r="AD98"/>
      <c r="AE98"/>
      <c r="AF98"/>
      <c r="AG98"/>
      <c r="AH98"/>
      <c r="AI98"/>
      <c r="AJ98"/>
      <c r="AK98"/>
    </row>
    <row r="99" spans="2:37" x14ac:dyDescent="0.25">
      <c r="B99" s="158" t="s">
        <v>260</v>
      </c>
      <c r="C99" s="145">
        <v>17612644404</v>
      </c>
      <c r="D99" s="145">
        <v>19595174038.48</v>
      </c>
      <c r="E99" s="145">
        <v>1375693659.4400001</v>
      </c>
      <c r="F99" s="145">
        <v>1663181935.1900001</v>
      </c>
      <c r="G99" s="145">
        <v>1558434943.21</v>
      </c>
      <c r="H99" s="145">
        <v>1500702574.97</v>
      </c>
      <c r="I99" s="145">
        <v>1499059654.77</v>
      </c>
      <c r="J99" s="145">
        <v>1454579567.5999999</v>
      </c>
      <c r="K99" s="145">
        <v>1644530972.3199999</v>
      </c>
      <c r="L99" s="145">
        <v>1586000883.23</v>
      </c>
      <c r="M99" s="145">
        <v>1426872791.3299999</v>
      </c>
      <c r="N99" s="145">
        <v>1519014451.6799998</v>
      </c>
      <c r="O99" s="145">
        <v>2670422227.2800002</v>
      </c>
      <c r="P99" s="144">
        <v>1591322535.3</v>
      </c>
      <c r="Q99" s="144">
        <f t="shared" si="14"/>
        <v>19489816196.32</v>
      </c>
      <c r="R99" s="320"/>
      <c r="S99" s="320"/>
    </row>
    <row r="100" spans="2:37" x14ac:dyDescent="0.25">
      <c r="B100" s="158" t="s">
        <v>261</v>
      </c>
      <c r="C100" s="145">
        <v>73836947</v>
      </c>
      <c r="D100" s="145">
        <v>73836947</v>
      </c>
      <c r="E100" s="145">
        <v>3660076.78</v>
      </c>
      <c r="F100" s="145">
        <v>5168653.2299999995</v>
      </c>
      <c r="G100" s="145">
        <v>4422191.3099999996</v>
      </c>
      <c r="H100" s="145">
        <v>4163909.87</v>
      </c>
      <c r="I100" s="145">
        <v>4056563.22</v>
      </c>
      <c r="J100" s="145">
        <v>5156926.8899999997</v>
      </c>
      <c r="K100" s="145">
        <v>8362336.2199999997</v>
      </c>
      <c r="L100" s="145">
        <v>8581480.0399999991</v>
      </c>
      <c r="M100" s="145">
        <v>4015321.9</v>
      </c>
      <c r="N100" s="145">
        <v>7949479.7999999998</v>
      </c>
      <c r="O100" s="145">
        <v>9470340.2000000011</v>
      </c>
      <c r="P100" s="144">
        <v>8271324.5299999993</v>
      </c>
      <c r="Q100" s="144">
        <f t="shared" si="14"/>
        <v>73278603.989999995</v>
      </c>
      <c r="R100" s="320"/>
      <c r="S100" s="320"/>
    </row>
    <row r="101" spans="2:37" x14ac:dyDescent="0.25">
      <c r="B101" s="158" t="s">
        <v>262</v>
      </c>
      <c r="C101" s="145">
        <v>53859132</v>
      </c>
      <c r="D101" s="145">
        <v>53859132</v>
      </c>
      <c r="E101" s="145">
        <v>2671272.7999999998</v>
      </c>
      <c r="F101" s="145">
        <v>5177106.71</v>
      </c>
      <c r="G101" s="145">
        <v>3296736.8</v>
      </c>
      <c r="H101" s="145">
        <v>3193754.8</v>
      </c>
      <c r="I101" s="145">
        <v>6368774.0999999996</v>
      </c>
      <c r="J101" s="145">
        <v>2978001.76</v>
      </c>
      <c r="K101" s="145">
        <v>3677907.5300000003</v>
      </c>
      <c r="L101" s="145">
        <v>7330226.8200000003</v>
      </c>
      <c r="M101" s="145">
        <v>2847339.32</v>
      </c>
      <c r="N101" s="145">
        <v>6448714.3200000003</v>
      </c>
      <c r="O101" s="145">
        <v>5846944.9500000002</v>
      </c>
      <c r="P101" s="144">
        <v>3947232.12</v>
      </c>
      <c r="Q101" s="144">
        <f t="shared" si="14"/>
        <v>53784012.030000001</v>
      </c>
      <c r="R101" s="320"/>
      <c r="S101" s="320"/>
    </row>
    <row r="102" spans="2:37" x14ac:dyDescent="0.25">
      <c r="B102" s="158" t="s">
        <v>440</v>
      </c>
      <c r="C102" s="145">
        <v>0</v>
      </c>
      <c r="D102" s="145">
        <v>92725888</v>
      </c>
      <c r="E102" s="145">
        <v>0</v>
      </c>
      <c r="F102" s="145">
        <v>0</v>
      </c>
      <c r="G102" s="145">
        <v>0</v>
      </c>
      <c r="H102" s="145">
        <v>0</v>
      </c>
      <c r="I102" s="145">
        <v>0</v>
      </c>
      <c r="J102" s="145">
        <v>0</v>
      </c>
      <c r="K102" s="145">
        <v>0</v>
      </c>
      <c r="L102" s="145">
        <v>0</v>
      </c>
      <c r="M102" s="145">
        <v>0</v>
      </c>
      <c r="N102" s="145">
        <v>5899805.75</v>
      </c>
      <c r="O102" s="145">
        <v>39375530.57</v>
      </c>
      <c r="P102" s="144">
        <v>46653741.759999998</v>
      </c>
      <c r="Q102" s="144">
        <f t="shared" si="14"/>
        <v>91929078.079999998</v>
      </c>
      <c r="R102" s="320"/>
      <c r="S102" s="320"/>
    </row>
    <row r="103" spans="2:37" s="40" customFormat="1" ht="15" customHeight="1" x14ac:dyDescent="0.25">
      <c r="B103" s="159" t="s">
        <v>263</v>
      </c>
      <c r="C103" s="146">
        <f t="shared" ref="C103" si="15">SUM(C104:C106)</f>
        <v>8162078164</v>
      </c>
      <c r="D103" s="146">
        <v>8760332718.0799999</v>
      </c>
      <c r="E103" s="146">
        <v>573979290.0999999</v>
      </c>
      <c r="F103" s="146">
        <v>625986101.88000011</v>
      </c>
      <c r="G103" s="146">
        <v>649340524.92999995</v>
      </c>
      <c r="H103" s="146">
        <v>654104786.83000004</v>
      </c>
      <c r="I103" s="146">
        <v>752363455.03999996</v>
      </c>
      <c r="J103" s="146">
        <v>679269250.7700001</v>
      </c>
      <c r="K103" s="146">
        <v>657477586.80000007</v>
      </c>
      <c r="L103" s="146">
        <v>668363647.61000001</v>
      </c>
      <c r="M103" s="146">
        <v>628866547.05999994</v>
      </c>
      <c r="N103" s="146">
        <v>667244119.91000009</v>
      </c>
      <c r="O103" s="146">
        <v>1165510715.6000001</v>
      </c>
      <c r="P103" s="143">
        <v>1027965806.51</v>
      </c>
      <c r="Q103" s="143">
        <f t="shared" si="14"/>
        <v>8750471833.039999</v>
      </c>
      <c r="R103" s="320"/>
      <c r="S103" s="320"/>
      <c r="T103"/>
      <c r="U103"/>
      <c r="X103"/>
      <c r="Y103"/>
      <c r="Z103"/>
      <c r="AA103"/>
      <c r="AB103"/>
      <c r="AC103"/>
      <c r="AD103"/>
      <c r="AE103"/>
      <c r="AF103"/>
      <c r="AG103"/>
      <c r="AH103"/>
      <c r="AI103"/>
      <c r="AJ103"/>
      <c r="AK103"/>
    </row>
    <row r="104" spans="2:37" x14ac:dyDescent="0.25">
      <c r="B104" s="158" t="s">
        <v>264</v>
      </c>
      <c r="C104" s="145">
        <v>8043373588</v>
      </c>
      <c r="D104" s="145">
        <v>8640351534.1299992</v>
      </c>
      <c r="E104" s="145">
        <v>568516121.96999991</v>
      </c>
      <c r="F104" s="145">
        <v>616440979.03000009</v>
      </c>
      <c r="G104" s="145">
        <v>638639711.74000001</v>
      </c>
      <c r="H104" s="145">
        <v>646120016.53000009</v>
      </c>
      <c r="I104" s="145">
        <v>739521685.67999995</v>
      </c>
      <c r="J104" s="145">
        <v>670353724.75000012</v>
      </c>
      <c r="K104" s="145">
        <v>647562263.04000008</v>
      </c>
      <c r="L104" s="145">
        <v>659148892.13999999</v>
      </c>
      <c r="M104" s="145">
        <v>619376969.13</v>
      </c>
      <c r="N104" s="145">
        <v>657045889.44000006</v>
      </c>
      <c r="O104" s="145">
        <v>1150874747.0900002</v>
      </c>
      <c r="P104" s="144">
        <v>1017625500.34</v>
      </c>
      <c r="Q104" s="144">
        <f t="shared" si="14"/>
        <v>8631226500.8800011</v>
      </c>
      <c r="R104" s="320"/>
      <c r="S104" s="320"/>
    </row>
    <row r="105" spans="2:37" x14ac:dyDescent="0.25">
      <c r="B105" s="158" t="s">
        <v>265</v>
      </c>
      <c r="C105" s="145">
        <v>78182369</v>
      </c>
      <c r="D105" s="145">
        <v>79458976.950000003</v>
      </c>
      <c r="E105" s="145">
        <v>3657180.63</v>
      </c>
      <c r="F105" s="145">
        <v>5211589.6499999994</v>
      </c>
      <c r="G105" s="145">
        <v>7624179.6500000004</v>
      </c>
      <c r="H105" s="145">
        <v>5198380.12</v>
      </c>
      <c r="I105" s="145">
        <v>9454197</v>
      </c>
      <c r="J105" s="145">
        <v>5228276.25</v>
      </c>
      <c r="K105" s="145">
        <v>6943481.9299999997</v>
      </c>
      <c r="L105" s="145">
        <v>6147037.8500000006</v>
      </c>
      <c r="M105" s="145">
        <v>6349126.04</v>
      </c>
      <c r="N105" s="145">
        <v>7510943.3600000003</v>
      </c>
      <c r="O105" s="145">
        <v>8723241.8100000005</v>
      </c>
      <c r="P105" s="144">
        <v>6830162.8099999996</v>
      </c>
      <c r="Q105" s="144">
        <f t="shared" si="14"/>
        <v>78877797.099999994</v>
      </c>
      <c r="R105" s="320"/>
      <c r="S105" s="320"/>
    </row>
    <row r="106" spans="2:37" x14ac:dyDescent="0.25">
      <c r="B106" s="158" t="s">
        <v>266</v>
      </c>
      <c r="C106" s="145">
        <v>40522207</v>
      </c>
      <c r="D106" s="145">
        <v>40522207</v>
      </c>
      <c r="E106" s="145">
        <v>1805987.5</v>
      </c>
      <c r="F106" s="145">
        <v>4333533.2</v>
      </c>
      <c r="G106" s="145">
        <v>3076633.54</v>
      </c>
      <c r="H106" s="145">
        <v>2786390.18</v>
      </c>
      <c r="I106" s="145">
        <v>3387572.36</v>
      </c>
      <c r="J106" s="145">
        <v>3687249.77</v>
      </c>
      <c r="K106" s="145">
        <v>2971841.83</v>
      </c>
      <c r="L106" s="145">
        <v>3067717.62</v>
      </c>
      <c r="M106" s="145">
        <v>3140451.89</v>
      </c>
      <c r="N106" s="145">
        <v>2687287.11</v>
      </c>
      <c r="O106" s="145">
        <v>5912726.7000000002</v>
      </c>
      <c r="P106" s="144">
        <v>3510143.3600000003</v>
      </c>
      <c r="Q106" s="144">
        <f t="shared" si="14"/>
        <v>40367535.060000002</v>
      </c>
      <c r="R106" s="320"/>
      <c r="S106" s="320"/>
    </row>
    <row r="107" spans="2:37" s="40" customFormat="1" ht="15" customHeight="1" x14ac:dyDescent="0.25">
      <c r="B107" s="159" t="s">
        <v>441</v>
      </c>
      <c r="C107" s="146">
        <f t="shared" ref="C107" si="16">SUM(C108:C110)</f>
        <v>12810849964</v>
      </c>
      <c r="D107" s="146">
        <v>12450113903.16</v>
      </c>
      <c r="E107" s="146">
        <v>875609908.76999998</v>
      </c>
      <c r="F107" s="146">
        <v>1115217386.25</v>
      </c>
      <c r="G107" s="146">
        <v>889243737.25000012</v>
      </c>
      <c r="H107" s="146">
        <v>896489703.37999988</v>
      </c>
      <c r="I107" s="146">
        <v>957160171.33999991</v>
      </c>
      <c r="J107" s="146">
        <v>952850576.98999989</v>
      </c>
      <c r="K107" s="146">
        <v>934153928.81000006</v>
      </c>
      <c r="L107" s="146">
        <v>956480275.76999998</v>
      </c>
      <c r="M107" s="146">
        <v>933686427.35000002</v>
      </c>
      <c r="N107" s="146">
        <v>924517007.13000011</v>
      </c>
      <c r="O107" s="146">
        <v>1629925126.26</v>
      </c>
      <c r="P107" s="143">
        <v>1118049576.5299997</v>
      </c>
      <c r="Q107" s="143">
        <f t="shared" si="14"/>
        <v>12183383825.830002</v>
      </c>
      <c r="R107" s="320"/>
      <c r="S107" s="320"/>
      <c r="T107"/>
      <c r="U107"/>
      <c r="X107"/>
      <c r="Y107"/>
      <c r="Z107"/>
      <c r="AA107"/>
      <c r="AB107"/>
      <c r="AC107"/>
      <c r="AD107"/>
      <c r="AE107"/>
      <c r="AF107"/>
      <c r="AG107"/>
      <c r="AH107"/>
      <c r="AI107"/>
      <c r="AJ107"/>
      <c r="AK107"/>
    </row>
    <row r="108" spans="2:37" x14ac:dyDescent="0.25">
      <c r="B108" s="158" t="s">
        <v>398</v>
      </c>
      <c r="C108" s="145">
        <v>11347215818</v>
      </c>
      <c r="D108" s="145">
        <v>11013551140.610001</v>
      </c>
      <c r="E108" s="145">
        <v>794503586.99000001</v>
      </c>
      <c r="F108" s="145">
        <v>1016791409.9199998</v>
      </c>
      <c r="G108" s="145">
        <v>795720033.94000018</v>
      </c>
      <c r="H108" s="145">
        <v>794978353.39999998</v>
      </c>
      <c r="I108" s="145">
        <v>858691765.99999988</v>
      </c>
      <c r="J108" s="145">
        <v>825772404.83999991</v>
      </c>
      <c r="K108" s="145">
        <v>830863829.35000002</v>
      </c>
      <c r="L108" s="145">
        <v>854639793.26999998</v>
      </c>
      <c r="M108" s="145">
        <v>810522005.61000001</v>
      </c>
      <c r="N108" s="145">
        <v>816658098.44000006</v>
      </c>
      <c r="O108" s="145">
        <v>1448690937.1299999</v>
      </c>
      <c r="P108" s="144">
        <v>904630979.41999984</v>
      </c>
      <c r="Q108" s="144">
        <f t="shared" si="14"/>
        <v>10752463198.309999</v>
      </c>
      <c r="R108" s="320"/>
      <c r="S108" s="320"/>
    </row>
    <row r="109" spans="2:37" x14ac:dyDescent="0.25">
      <c r="B109" s="158" t="s">
        <v>269</v>
      </c>
      <c r="C109" s="145">
        <v>1320019506</v>
      </c>
      <c r="D109" s="145">
        <v>1289268508.97</v>
      </c>
      <c r="E109" s="145">
        <v>71580704.390000001</v>
      </c>
      <c r="F109" s="145">
        <v>86609675.120000005</v>
      </c>
      <c r="G109" s="145">
        <v>83174724.439999998</v>
      </c>
      <c r="H109" s="145">
        <v>90993282.670000002</v>
      </c>
      <c r="I109" s="145">
        <v>86986401.890000001</v>
      </c>
      <c r="J109" s="145">
        <v>117210543.23999999</v>
      </c>
      <c r="K109" s="145">
        <v>93253911.319999993</v>
      </c>
      <c r="L109" s="145">
        <v>91337726.549999997</v>
      </c>
      <c r="M109" s="145">
        <v>113224141.14999999</v>
      </c>
      <c r="N109" s="145">
        <v>98045672.849999979</v>
      </c>
      <c r="O109" s="145">
        <v>157999540.45999998</v>
      </c>
      <c r="P109" s="144">
        <v>194451459.08000001</v>
      </c>
      <c r="Q109" s="144">
        <f t="shared" si="14"/>
        <v>1284867783.1599998</v>
      </c>
      <c r="R109" s="320"/>
      <c r="S109" s="320"/>
    </row>
    <row r="110" spans="2:37" x14ac:dyDescent="0.25">
      <c r="B110" s="158" t="s">
        <v>270</v>
      </c>
      <c r="C110" s="145">
        <v>143614640</v>
      </c>
      <c r="D110" s="145">
        <v>147294253.58000001</v>
      </c>
      <c r="E110" s="145">
        <v>9525617.3900000006</v>
      </c>
      <c r="F110" s="145">
        <v>11816301.210000001</v>
      </c>
      <c r="G110" s="145">
        <v>10348978.869999999</v>
      </c>
      <c r="H110" s="145">
        <v>10518067.310000001</v>
      </c>
      <c r="I110" s="145">
        <v>11482003.449999999</v>
      </c>
      <c r="J110" s="145">
        <v>9867628.9100000001</v>
      </c>
      <c r="K110" s="145">
        <v>10036188.140000001</v>
      </c>
      <c r="L110" s="145">
        <v>10502755.949999999</v>
      </c>
      <c r="M110" s="145">
        <v>9940280.5899999999</v>
      </c>
      <c r="N110" s="145">
        <v>9813235.8399999999</v>
      </c>
      <c r="O110" s="145">
        <v>23234648.670000002</v>
      </c>
      <c r="P110" s="144">
        <v>18967138.030000001</v>
      </c>
      <c r="Q110" s="144">
        <f t="shared" si="14"/>
        <v>146052844.36000001</v>
      </c>
      <c r="R110" s="320"/>
      <c r="S110" s="320"/>
    </row>
    <row r="111" spans="2:37" s="40" customFormat="1" ht="15" customHeight="1" x14ac:dyDescent="0.25">
      <c r="B111" s="26" t="s">
        <v>78</v>
      </c>
      <c r="C111" s="146">
        <f t="shared" ref="C111" si="17">C112</f>
        <v>13587977681</v>
      </c>
      <c r="D111" s="146">
        <v>12665719427.889999</v>
      </c>
      <c r="E111" s="146">
        <v>866446570.09000015</v>
      </c>
      <c r="F111" s="146">
        <v>810985545.1400001</v>
      </c>
      <c r="G111" s="146">
        <v>1096916983.51</v>
      </c>
      <c r="H111" s="146">
        <v>1102798452.1899998</v>
      </c>
      <c r="I111" s="146">
        <v>911554231.99000001</v>
      </c>
      <c r="J111" s="146">
        <v>1254900220.7</v>
      </c>
      <c r="K111" s="146">
        <v>862963354.41999996</v>
      </c>
      <c r="L111" s="146">
        <v>1057730021.75</v>
      </c>
      <c r="M111" s="146">
        <v>862159879.86000001</v>
      </c>
      <c r="N111" s="146">
        <v>991678349.99000001</v>
      </c>
      <c r="O111" s="146">
        <v>1100099908.79</v>
      </c>
      <c r="P111" s="146">
        <v>1502612701.7599998</v>
      </c>
      <c r="Q111" s="143">
        <f t="shared" si="14"/>
        <v>12420846220.190001</v>
      </c>
      <c r="R111" s="320"/>
      <c r="S111" s="320"/>
      <c r="T111"/>
      <c r="U111"/>
      <c r="X111"/>
      <c r="Y111"/>
      <c r="Z111"/>
      <c r="AA111"/>
      <c r="AB111"/>
      <c r="AC111"/>
      <c r="AD111"/>
      <c r="AE111"/>
      <c r="AF111"/>
      <c r="AG111"/>
      <c r="AH111"/>
      <c r="AI111"/>
      <c r="AJ111"/>
      <c r="AK111"/>
    </row>
    <row r="112" spans="2:37" s="40" customFormat="1" ht="15" customHeight="1" x14ac:dyDescent="0.25">
      <c r="B112" s="159" t="s">
        <v>271</v>
      </c>
      <c r="C112" s="146">
        <f t="shared" ref="C112" si="18">SUM(C113:C117)</f>
        <v>13587977681</v>
      </c>
      <c r="D112" s="146">
        <v>12665719427.889999</v>
      </c>
      <c r="E112" s="146">
        <v>866446570.09000015</v>
      </c>
      <c r="F112" s="146">
        <v>810985545.1400001</v>
      </c>
      <c r="G112" s="146">
        <v>1096916983.51</v>
      </c>
      <c r="H112" s="146">
        <v>1102798452.1899998</v>
      </c>
      <c r="I112" s="146">
        <v>911554231.99000001</v>
      </c>
      <c r="J112" s="146">
        <v>1254900220.7</v>
      </c>
      <c r="K112" s="146">
        <v>862963354.41999996</v>
      </c>
      <c r="L112" s="146">
        <v>1057730021.75</v>
      </c>
      <c r="M112" s="146">
        <v>862159879.86000001</v>
      </c>
      <c r="N112" s="146">
        <v>991678349.99000001</v>
      </c>
      <c r="O112" s="146">
        <v>1100099908.79</v>
      </c>
      <c r="P112" s="146">
        <v>1502612701.7599998</v>
      </c>
      <c r="Q112" s="143">
        <f t="shared" si="14"/>
        <v>12420846220.190001</v>
      </c>
      <c r="R112" s="320"/>
      <c r="S112" s="320"/>
      <c r="T112"/>
      <c r="U112"/>
      <c r="X112"/>
      <c r="Y112"/>
      <c r="Z112"/>
      <c r="AA112"/>
      <c r="AB112"/>
      <c r="AC112"/>
      <c r="AD112"/>
      <c r="AE112"/>
      <c r="AF112"/>
      <c r="AG112"/>
      <c r="AH112"/>
      <c r="AI112"/>
      <c r="AJ112"/>
      <c r="AK112"/>
    </row>
    <row r="113" spans="2:37" x14ac:dyDescent="0.25">
      <c r="B113" s="158" t="s">
        <v>272</v>
      </c>
      <c r="C113" s="145">
        <v>11286899086</v>
      </c>
      <c r="D113" s="145">
        <v>10687769606.93</v>
      </c>
      <c r="E113" s="145">
        <v>805141351.17000008</v>
      </c>
      <c r="F113" s="145">
        <v>731580077.84000003</v>
      </c>
      <c r="G113" s="145">
        <v>771638028.54999995</v>
      </c>
      <c r="H113" s="145">
        <v>961996546.79000008</v>
      </c>
      <c r="I113" s="145">
        <v>795587198.26999998</v>
      </c>
      <c r="J113" s="145">
        <v>839468875.75000012</v>
      </c>
      <c r="K113" s="145">
        <v>758333456.32000005</v>
      </c>
      <c r="L113" s="145">
        <v>976930721.87000012</v>
      </c>
      <c r="M113" s="145">
        <v>764596700.04999995</v>
      </c>
      <c r="N113" s="145">
        <v>864136716.26999998</v>
      </c>
      <c r="O113" s="145">
        <v>961546071.86000001</v>
      </c>
      <c r="P113" s="144">
        <v>1327462165.6399999</v>
      </c>
      <c r="Q113" s="144">
        <f t="shared" si="14"/>
        <v>10558417910.380001</v>
      </c>
      <c r="R113" s="320"/>
      <c r="S113" s="320"/>
    </row>
    <row r="114" spans="2:37" x14ac:dyDescent="0.25">
      <c r="B114" s="158" t="s">
        <v>273</v>
      </c>
      <c r="C114" s="145">
        <v>2025735038</v>
      </c>
      <c r="D114" s="145">
        <v>1722534545.96</v>
      </c>
      <c r="E114" s="145">
        <v>47414835.990000002</v>
      </c>
      <c r="F114" s="145">
        <v>64916036.079999998</v>
      </c>
      <c r="G114" s="145">
        <v>308738437.69</v>
      </c>
      <c r="H114" s="145">
        <v>122641424.5</v>
      </c>
      <c r="I114" s="145">
        <v>90915001.599999994</v>
      </c>
      <c r="J114" s="145">
        <v>398203826.96000004</v>
      </c>
      <c r="K114" s="145">
        <v>88695334.979999989</v>
      </c>
      <c r="L114" s="145">
        <v>65448140.780000001</v>
      </c>
      <c r="M114" s="145">
        <v>76819231.840000004</v>
      </c>
      <c r="N114" s="145">
        <v>104002519.18000001</v>
      </c>
      <c r="O114" s="145">
        <v>105928790.84999999</v>
      </c>
      <c r="P114" s="144">
        <v>144436811.74000001</v>
      </c>
      <c r="Q114" s="144">
        <f t="shared" si="14"/>
        <v>1618160392.1899998</v>
      </c>
      <c r="R114" s="320"/>
      <c r="S114" s="320"/>
    </row>
    <row r="115" spans="2:37" x14ac:dyDescent="0.25">
      <c r="B115" s="158" t="s">
        <v>274</v>
      </c>
      <c r="C115" s="145">
        <v>177246110</v>
      </c>
      <c r="D115" s="145">
        <v>170013091</v>
      </c>
      <c r="E115" s="145">
        <v>9207340.8399999999</v>
      </c>
      <c r="F115" s="145">
        <v>9211330.7899999991</v>
      </c>
      <c r="G115" s="145">
        <v>10309913.300000001</v>
      </c>
      <c r="H115" s="145">
        <v>11805890.48</v>
      </c>
      <c r="I115" s="145">
        <v>18131653.579999998</v>
      </c>
      <c r="J115" s="145">
        <v>10739310.789999999</v>
      </c>
      <c r="K115" s="145">
        <v>10463305.4</v>
      </c>
      <c r="L115" s="145">
        <v>9221320.5299999993</v>
      </c>
      <c r="M115" s="145">
        <v>15131028.399999999</v>
      </c>
      <c r="N115" s="145">
        <v>16944498.420000002</v>
      </c>
      <c r="O115" s="145">
        <v>22852380.73</v>
      </c>
      <c r="P115" s="144">
        <v>19618816.829999998</v>
      </c>
      <c r="Q115" s="144">
        <f t="shared" si="14"/>
        <v>163636790.09000003</v>
      </c>
      <c r="R115" s="320"/>
      <c r="S115" s="320"/>
    </row>
    <row r="116" spans="2:37" x14ac:dyDescent="0.25">
      <c r="B116" s="158" t="s">
        <v>275</v>
      </c>
      <c r="C116" s="145">
        <v>53537459</v>
      </c>
      <c r="D116" s="145">
        <v>52603340</v>
      </c>
      <c r="E116" s="145">
        <v>2989927.1</v>
      </c>
      <c r="F116" s="145">
        <v>3559549.22</v>
      </c>
      <c r="G116" s="145">
        <v>4570283.78</v>
      </c>
      <c r="H116" s="145">
        <v>3881288.12</v>
      </c>
      <c r="I116" s="145">
        <v>3988420.41</v>
      </c>
      <c r="J116" s="145">
        <v>4193456.81</v>
      </c>
      <c r="K116" s="145">
        <v>3518951.17</v>
      </c>
      <c r="L116" s="145">
        <v>3852868.31</v>
      </c>
      <c r="M116" s="145">
        <v>3581614.99</v>
      </c>
      <c r="N116" s="145">
        <v>3580146.6</v>
      </c>
      <c r="O116" s="145">
        <v>7027511</v>
      </c>
      <c r="P116" s="144">
        <v>7021453.8600000003</v>
      </c>
      <c r="Q116" s="144">
        <f t="shared" si="14"/>
        <v>51765471.369999997</v>
      </c>
      <c r="R116" s="320"/>
      <c r="S116" s="320"/>
    </row>
    <row r="117" spans="2:37" x14ac:dyDescent="0.25">
      <c r="B117" s="158" t="s">
        <v>276</v>
      </c>
      <c r="C117" s="145">
        <v>44559988</v>
      </c>
      <c r="D117" s="145">
        <v>32798844</v>
      </c>
      <c r="E117" s="145">
        <v>1693114.99</v>
      </c>
      <c r="F117" s="145">
        <v>1718551.21</v>
      </c>
      <c r="G117" s="145">
        <v>1660320.19</v>
      </c>
      <c r="H117" s="145">
        <v>2473302.2999999998</v>
      </c>
      <c r="I117" s="145">
        <v>2931958.13</v>
      </c>
      <c r="J117" s="145">
        <v>2294750.39</v>
      </c>
      <c r="K117" s="145">
        <v>1952306.55</v>
      </c>
      <c r="L117" s="145">
        <v>2276970.2599999998</v>
      </c>
      <c r="M117" s="145">
        <v>2031304.58</v>
      </c>
      <c r="N117" s="145">
        <v>3014469.52</v>
      </c>
      <c r="O117" s="145">
        <v>2745154.35</v>
      </c>
      <c r="P117" s="144">
        <v>4073453.69</v>
      </c>
      <c r="Q117" s="144">
        <f t="shared" si="14"/>
        <v>28865656.160000004</v>
      </c>
      <c r="R117" s="320"/>
      <c r="S117" s="320"/>
    </row>
    <row r="118" spans="2:37" s="40" customFormat="1" ht="15" customHeight="1" x14ac:dyDescent="0.25">
      <c r="B118" s="26" t="s">
        <v>79</v>
      </c>
      <c r="C118" s="143">
        <f t="shared" ref="C118" si="19">C119</f>
        <v>23351049641</v>
      </c>
      <c r="D118" s="143">
        <v>24498105488.399998</v>
      </c>
      <c r="E118" s="143">
        <v>1351481592.8699999</v>
      </c>
      <c r="F118" s="143">
        <v>1383734488.03</v>
      </c>
      <c r="G118" s="143">
        <v>1523098865.21</v>
      </c>
      <c r="H118" s="143">
        <v>2627208820.0699997</v>
      </c>
      <c r="I118" s="143">
        <v>1691566829.1199999</v>
      </c>
      <c r="J118" s="143">
        <v>1412696668.27</v>
      </c>
      <c r="K118" s="143">
        <v>1688385068.6600001</v>
      </c>
      <c r="L118" s="143">
        <v>1725742517.4099996</v>
      </c>
      <c r="M118" s="143">
        <v>2426759188.8500004</v>
      </c>
      <c r="N118" s="143">
        <v>2272973665.4500008</v>
      </c>
      <c r="O118" s="143">
        <v>1922915199.99</v>
      </c>
      <c r="P118" s="143">
        <v>3895251179.9500008</v>
      </c>
      <c r="Q118" s="143">
        <f t="shared" si="14"/>
        <v>23921814083.880005</v>
      </c>
      <c r="R118" s="320"/>
      <c r="S118" s="320"/>
      <c r="T118"/>
      <c r="U118"/>
      <c r="X118"/>
      <c r="Y118"/>
      <c r="Z118"/>
      <c r="AA118"/>
      <c r="AB118"/>
      <c r="AC118"/>
      <c r="AD118"/>
      <c r="AE118"/>
      <c r="AF118"/>
      <c r="AG118"/>
      <c r="AH118"/>
      <c r="AI118"/>
      <c r="AJ118"/>
      <c r="AK118"/>
    </row>
    <row r="119" spans="2:37" s="40" customFormat="1" ht="15" customHeight="1" x14ac:dyDescent="0.25">
      <c r="B119" s="159" t="s">
        <v>277</v>
      </c>
      <c r="C119" s="146">
        <f>SUM(C120:C130)</f>
        <v>23351049641</v>
      </c>
      <c r="D119" s="146">
        <v>24498105488.399998</v>
      </c>
      <c r="E119" s="146">
        <v>1351481592.8699999</v>
      </c>
      <c r="F119" s="146">
        <v>1383734488.03</v>
      </c>
      <c r="G119" s="146">
        <v>1523098865.21</v>
      </c>
      <c r="H119" s="146">
        <v>2627208820.0699997</v>
      </c>
      <c r="I119" s="146">
        <v>1691566829.1199999</v>
      </c>
      <c r="J119" s="146">
        <v>1412696668.27</v>
      </c>
      <c r="K119" s="146">
        <v>1688385068.6600001</v>
      </c>
      <c r="L119" s="146">
        <v>1725742517.4099996</v>
      </c>
      <c r="M119" s="146">
        <v>2426759188.8500004</v>
      </c>
      <c r="N119" s="146">
        <v>2272973665.4500008</v>
      </c>
      <c r="O119" s="146">
        <v>1922915199.99</v>
      </c>
      <c r="P119" s="143">
        <v>3895251179.9500008</v>
      </c>
      <c r="Q119" s="143">
        <f t="shared" si="14"/>
        <v>23921814083.880005</v>
      </c>
      <c r="R119" s="320"/>
      <c r="S119" s="320"/>
      <c r="T119"/>
      <c r="U119"/>
      <c r="X119"/>
      <c r="Y119"/>
      <c r="Z119"/>
      <c r="AA119"/>
      <c r="AB119"/>
      <c r="AC119"/>
      <c r="AD119"/>
      <c r="AE119"/>
      <c r="AF119"/>
      <c r="AG119"/>
      <c r="AH119"/>
      <c r="AI119"/>
      <c r="AJ119"/>
      <c r="AK119"/>
    </row>
    <row r="120" spans="2:37" x14ac:dyDescent="0.25">
      <c r="B120" s="158" t="s">
        <v>278</v>
      </c>
      <c r="C120" s="145">
        <v>17019125722</v>
      </c>
      <c r="D120" s="145">
        <v>19346242117.529999</v>
      </c>
      <c r="E120" s="145">
        <v>1105544472.6099999</v>
      </c>
      <c r="F120" s="145">
        <v>1114053951.8699999</v>
      </c>
      <c r="G120" s="145">
        <v>1238825122.5699999</v>
      </c>
      <c r="H120" s="145">
        <v>2179868257.7800002</v>
      </c>
      <c r="I120" s="145">
        <v>1383267458.6199999</v>
      </c>
      <c r="J120" s="145">
        <v>1103577312.53</v>
      </c>
      <c r="K120" s="145">
        <v>1389555722.5</v>
      </c>
      <c r="L120" s="145">
        <v>1393579582.9300001</v>
      </c>
      <c r="M120" s="145">
        <v>2130911965.8299999</v>
      </c>
      <c r="N120" s="145">
        <v>1757252347.5</v>
      </c>
      <c r="O120" s="145">
        <v>1441355016.7600002</v>
      </c>
      <c r="P120" s="144">
        <v>2872684891.8899999</v>
      </c>
      <c r="Q120" s="144">
        <f t="shared" si="14"/>
        <v>19110476103.389999</v>
      </c>
      <c r="R120" s="320"/>
      <c r="S120" s="320"/>
    </row>
    <row r="121" spans="2:37" x14ac:dyDescent="0.25">
      <c r="B121" s="158" t="s">
        <v>279</v>
      </c>
      <c r="C121" s="145">
        <v>315600396</v>
      </c>
      <c r="D121" s="145">
        <v>327743884</v>
      </c>
      <c r="E121" s="145">
        <v>17017309.539999999</v>
      </c>
      <c r="F121" s="145">
        <v>17608196.940000001</v>
      </c>
      <c r="G121" s="145">
        <v>17628132.699999999</v>
      </c>
      <c r="H121" s="145">
        <v>31459283.719999999</v>
      </c>
      <c r="I121" s="145">
        <v>19923758.120000001</v>
      </c>
      <c r="J121" s="145">
        <v>19606612.100000001</v>
      </c>
      <c r="K121" s="145">
        <v>19435574.59</v>
      </c>
      <c r="L121" s="145">
        <v>23160250.099999998</v>
      </c>
      <c r="M121" s="145">
        <v>21291903.170000002</v>
      </c>
      <c r="N121" s="145">
        <v>33416037.41</v>
      </c>
      <c r="O121" s="145">
        <v>38455105.859999999</v>
      </c>
      <c r="P121" s="144">
        <v>59652587.530000001</v>
      </c>
      <c r="Q121" s="144">
        <f t="shared" si="14"/>
        <v>318654751.77999997</v>
      </c>
      <c r="R121" s="320"/>
      <c r="S121" s="320"/>
    </row>
    <row r="122" spans="2:37" x14ac:dyDescent="0.25">
      <c r="B122" s="158" t="s">
        <v>280</v>
      </c>
      <c r="C122" s="145">
        <v>2457348209</v>
      </c>
      <c r="D122" s="145">
        <v>1229282076.6800005</v>
      </c>
      <c r="E122" s="145">
        <v>56380248.789999999</v>
      </c>
      <c r="F122" s="145">
        <v>66070527.990000002</v>
      </c>
      <c r="G122" s="145">
        <v>62862453.330000006</v>
      </c>
      <c r="H122" s="145">
        <v>104525107.23999999</v>
      </c>
      <c r="I122" s="145">
        <v>70758816.290000007</v>
      </c>
      <c r="J122" s="145">
        <v>63629645.600000001</v>
      </c>
      <c r="K122" s="145">
        <v>71978624.370000005</v>
      </c>
      <c r="L122" s="145">
        <v>76674331.310000002</v>
      </c>
      <c r="M122" s="145">
        <v>66946917.119999997</v>
      </c>
      <c r="N122" s="145">
        <v>111783946.16</v>
      </c>
      <c r="O122" s="145">
        <v>111808231.48999999</v>
      </c>
      <c r="P122" s="183">
        <v>346888255.26999998</v>
      </c>
      <c r="Q122" s="183">
        <f t="shared" si="14"/>
        <v>1210307104.96</v>
      </c>
      <c r="R122" s="320"/>
      <c r="S122" s="320"/>
    </row>
    <row r="123" spans="2:37" x14ac:dyDescent="0.25">
      <c r="B123" s="158" t="s">
        <v>281</v>
      </c>
      <c r="C123" s="145">
        <v>585577987</v>
      </c>
      <c r="D123" s="145">
        <v>583707514.25</v>
      </c>
      <c r="E123" s="145">
        <v>28148420.469999999</v>
      </c>
      <c r="F123" s="145">
        <v>32417675.18</v>
      </c>
      <c r="G123" s="145">
        <v>32264840.350000001</v>
      </c>
      <c r="H123" s="145">
        <v>56506953.139999993</v>
      </c>
      <c r="I123" s="145">
        <v>35542783.190000005</v>
      </c>
      <c r="J123" s="145">
        <v>33776738.57</v>
      </c>
      <c r="K123" s="145">
        <v>30859168.260000002</v>
      </c>
      <c r="L123" s="145">
        <v>45307410.509999998</v>
      </c>
      <c r="M123" s="145">
        <v>34526181.530000001</v>
      </c>
      <c r="N123" s="145">
        <v>63120660.18</v>
      </c>
      <c r="O123" s="145">
        <v>58916187.950000003</v>
      </c>
      <c r="P123" s="144">
        <v>97788556.169999987</v>
      </c>
      <c r="Q123" s="144">
        <f t="shared" si="14"/>
        <v>549175575.49999988</v>
      </c>
      <c r="R123" s="320"/>
      <c r="S123" s="320"/>
    </row>
    <row r="124" spans="2:37" x14ac:dyDescent="0.25">
      <c r="B124" s="158" t="s">
        <v>282</v>
      </c>
      <c r="C124" s="145">
        <v>130210775</v>
      </c>
      <c r="D124" s="145">
        <v>139925800.62</v>
      </c>
      <c r="E124" s="145">
        <v>6061594.1100000003</v>
      </c>
      <c r="F124" s="145">
        <v>6122689.7699999996</v>
      </c>
      <c r="G124" s="145">
        <v>8012604.0899999999</v>
      </c>
      <c r="H124" s="145">
        <v>12817086.699999999</v>
      </c>
      <c r="I124" s="145">
        <v>6486564.9800000004</v>
      </c>
      <c r="J124" s="145">
        <v>5972825.8899999997</v>
      </c>
      <c r="K124" s="145">
        <v>6754164.8200000003</v>
      </c>
      <c r="L124" s="145">
        <v>5653767.4699999997</v>
      </c>
      <c r="M124" s="145">
        <v>10095153.220000001</v>
      </c>
      <c r="N124" s="145">
        <v>14235660.560000001</v>
      </c>
      <c r="O124" s="145">
        <v>11935458.91</v>
      </c>
      <c r="P124" s="144">
        <v>21625744.34</v>
      </c>
      <c r="Q124" s="144">
        <f t="shared" si="14"/>
        <v>115773314.86</v>
      </c>
      <c r="R124" s="320"/>
      <c r="S124" s="320"/>
    </row>
    <row r="125" spans="2:37" x14ac:dyDescent="0.25">
      <c r="B125" s="158" t="s">
        <v>283</v>
      </c>
      <c r="C125" s="145">
        <v>286290776</v>
      </c>
      <c r="D125" s="145">
        <v>289921214.59000003</v>
      </c>
      <c r="E125" s="145">
        <v>12055076.41</v>
      </c>
      <c r="F125" s="145">
        <v>14289724.42</v>
      </c>
      <c r="G125" s="145">
        <v>14406715.960000001</v>
      </c>
      <c r="H125" s="145">
        <v>12220219.27</v>
      </c>
      <c r="I125" s="145">
        <v>23805765.240000002</v>
      </c>
      <c r="J125" s="145">
        <v>24084439.709999997</v>
      </c>
      <c r="K125" s="145">
        <v>13783851.780000001</v>
      </c>
      <c r="L125" s="145">
        <v>16821014.359999999</v>
      </c>
      <c r="M125" s="145">
        <v>14296189.09</v>
      </c>
      <c r="N125" s="145">
        <v>23945546.920000002</v>
      </c>
      <c r="O125" s="145">
        <v>15016337.300000001</v>
      </c>
      <c r="P125" s="144">
        <v>44935058.799999997</v>
      </c>
      <c r="Q125" s="144">
        <f t="shared" si="14"/>
        <v>229659939.26000005</v>
      </c>
      <c r="R125" s="320"/>
      <c r="S125" s="320"/>
    </row>
    <row r="126" spans="2:37" x14ac:dyDescent="0.25">
      <c r="B126" s="158" t="s">
        <v>285</v>
      </c>
      <c r="C126" s="145">
        <v>494722596</v>
      </c>
      <c r="D126" s="145">
        <v>488898354.51999998</v>
      </c>
      <c r="E126" s="145">
        <v>20932341.579999998</v>
      </c>
      <c r="F126" s="145">
        <v>21875853.82</v>
      </c>
      <c r="G126" s="145">
        <v>38098408.420000002</v>
      </c>
      <c r="H126" s="145">
        <v>38618399.399999999</v>
      </c>
      <c r="I126" s="145">
        <v>26075542.469999999</v>
      </c>
      <c r="J126" s="145">
        <v>43604464.949999996</v>
      </c>
      <c r="K126" s="145">
        <v>35314026.299999997</v>
      </c>
      <c r="L126" s="145">
        <v>33389460.770000003</v>
      </c>
      <c r="M126" s="145">
        <v>25379877.48</v>
      </c>
      <c r="N126" s="145">
        <v>57162415.990000002</v>
      </c>
      <c r="O126" s="145">
        <v>41178343.550000004</v>
      </c>
      <c r="P126" s="144">
        <v>73535191.359999999</v>
      </c>
      <c r="Q126" s="144">
        <f t="shared" si="14"/>
        <v>455164326.09000003</v>
      </c>
      <c r="R126" s="320"/>
      <c r="S126" s="320"/>
    </row>
    <row r="127" spans="2:37" x14ac:dyDescent="0.25">
      <c r="B127" s="158" t="s">
        <v>286</v>
      </c>
      <c r="C127" s="145">
        <v>553271603</v>
      </c>
      <c r="D127" s="145">
        <v>556133496</v>
      </c>
      <c r="E127" s="145">
        <v>28789623.710000001</v>
      </c>
      <c r="F127" s="145">
        <v>34330994.109999999</v>
      </c>
      <c r="G127" s="145">
        <v>34208523.450000003</v>
      </c>
      <c r="H127" s="145">
        <v>56335108.579999998</v>
      </c>
      <c r="I127" s="145">
        <v>33827414.949999996</v>
      </c>
      <c r="J127" s="145">
        <v>34340335.670000002</v>
      </c>
      <c r="K127" s="145">
        <v>33795749.149999999</v>
      </c>
      <c r="L127" s="145">
        <v>36473547.060000002</v>
      </c>
      <c r="M127" s="145">
        <v>40380855.609999999</v>
      </c>
      <c r="N127" s="145">
        <v>58938006.329999998</v>
      </c>
      <c r="O127" s="145">
        <v>61423920.710000001</v>
      </c>
      <c r="P127" s="144">
        <v>102068023.88</v>
      </c>
      <c r="Q127" s="144">
        <f t="shared" si="14"/>
        <v>554912103.21000004</v>
      </c>
      <c r="R127" s="320"/>
      <c r="S127" s="320"/>
    </row>
    <row r="128" spans="2:37" x14ac:dyDescent="0.25">
      <c r="B128" s="158" t="s">
        <v>287</v>
      </c>
      <c r="C128" s="145">
        <v>721592971</v>
      </c>
      <c r="D128" s="145">
        <v>776971471</v>
      </c>
      <c r="E128" s="145">
        <v>34143561.25</v>
      </c>
      <c r="F128" s="145">
        <v>35086298.409999996</v>
      </c>
      <c r="G128" s="145">
        <v>34109128.770000003</v>
      </c>
      <c r="H128" s="145">
        <v>64889193.149999999</v>
      </c>
      <c r="I128" s="145">
        <v>42188371.579999998</v>
      </c>
      <c r="J128" s="145">
        <v>37488425.369999997</v>
      </c>
      <c r="K128" s="145">
        <v>42897186.409999996</v>
      </c>
      <c r="L128" s="145">
        <v>47539692.979999997</v>
      </c>
      <c r="M128" s="145">
        <v>35618238.280000001</v>
      </c>
      <c r="N128" s="145">
        <v>72258572.530000001</v>
      </c>
      <c r="O128" s="145">
        <v>69177386.760000005</v>
      </c>
      <c r="P128" s="144">
        <v>142008178.35999998</v>
      </c>
      <c r="Q128" s="144">
        <f t="shared" si="14"/>
        <v>657404233.85000002</v>
      </c>
      <c r="R128" s="320"/>
      <c r="S128" s="320"/>
    </row>
    <row r="129" spans="2:37" x14ac:dyDescent="0.25">
      <c r="B129" s="158" t="s">
        <v>288</v>
      </c>
      <c r="C129" s="145">
        <v>165461386</v>
      </c>
      <c r="D129" s="145">
        <v>134032383.21000001</v>
      </c>
      <c r="E129" s="145">
        <v>5224585.43</v>
      </c>
      <c r="F129" s="145">
        <v>5949928.6099999994</v>
      </c>
      <c r="G129" s="145">
        <v>5846951.4000000004</v>
      </c>
      <c r="H129" s="145">
        <v>10446335.129999999</v>
      </c>
      <c r="I129" s="145">
        <v>7003304.9000000004</v>
      </c>
      <c r="J129" s="145">
        <v>5753396.6299999999</v>
      </c>
      <c r="K129" s="145">
        <v>5761196.7999999998</v>
      </c>
      <c r="L129" s="145">
        <v>6792795.1200000001</v>
      </c>
      <c r="M129" s="145">
        <v>8510405.2199999988</v>
      </c>
      <c r="N129" s="145">
        <v>9976892.7599999998</v>
      </c>
      <c r="O129" s="145">
        <v>7630449.8700000001</v>
      </c>
      <c r="P129" s="144">
        <v>20521335.460000001</v>
      </c>
      <c r="Q129" s="144">
        <f t="shared" si="14"/>
        <v>99417577.330000013</v>
      </c>
      <c r="R129" s="320"/>
      <c r="S129" s="320"/>
    </row>
    <row r="130" spans="2:37" x14ac:dyDescent="0.25">
      <c r="B130" s="158" t="s">
        <v>289</v>
      </c>
      <c r="C130" s="145">
        <v>621847220</v>
      </c>
      <c r="D130" s="145">
        <v>625247176</v>
      </c>
      <c r="E130" s="145">
        <v>37184358.969999999</v>
      </c>
      <c r="F130" s="145">
        <v>35928646.909999996</v>
      </c>
      <c r="G130" s="145">
        <v>36835984.170000002</v>
      </c>
      <c r="H130" s="145">
        <v>59522875.960000001</v>
      </c>
      <c r="I130" s="145">
        <v>42687048.780000001</v>
      </c>
      <c r="J130" s="145">
        <v>40862471.25</v>
      </c>
      <c r="K130" s="145">
        <v>38249803.68</v>
      </c>
      <c r="L130" s="145">
        <v>40350664.799999997</v>
      </c>
      <c r="M130" s="145">
        <v>38801502.299999997</v>
      </c>
      <c r="N130" s="145">
        <v>70883579.109999999</v>
      </c>
      <c r="O130" s="145">
        <v>66018760.829999998</v>
      </c>
      <c r="P130" s="144">
        <v>113543356.89</v>
      </c>
      <c r="Q130" s="144">
        <f t="shared" si="14"/>
        <v>620869053.64999998</v>
      </c>
      <c r="R130" s="320"/>
      <c r="S130" s="320"/>
    </row>
    <row r="131" spans="2:37" x14ac:dyDescent="0.25">
      <c r="B131" s="40" t="s">
        <v>80</v>
      </c>
      <c r="C131" s="146">
        <f t="shared" ref="C131" si="20">C132</f>
        <v>297041500000</v>
      </c>
      <c r="D131" s="146">
        <v>295815499999.99994</v>
      </c>
      <c r="E131" s="146">
        <v>17370365621.450001</v>
      </c>
      <c r="F131" s="146">
        <v>20533020720.040001</v>
      </c>
      <c r="G131" s="146">
        <v>20758442691.339996</v>
      </c>
      <c r="H131" s="146">
        <v>23500712862.579998</v>
      </c>
      <c r="I131" s="146">
        <v>23858096870.18</v>
      </c>
      <c r="J131" s="146">
        <v>22696211617.680004</v>
      </c>
      <c r="K131" s="146">
        <v>23379974753.09</v>
      </c>
      <c r="L131" s="146">
        <v>25201710203.490005</v>
      </c>
      <c r="M131" s="146">
        <v>21226289580.09</v>
      </c>
      <c r="N131" s="146">
        <v>26184941255.580009</v>
      </c>
      <c r="O131" s="146">
        <v>29663600894.709999</v>
      </c>
      <c r="P131" s="182">
        <v>36478987099.399994</v>
      </c>
      <c r="Q131" s="182">
        <f t="shared" si="14"/>
        <v>290852354169.63</v>
      </c>
      <c r="R131" s="320"/>
      <c r="S131" s="320"/>
    </row>
    <row r="132" spans="2:37" s="40" customFormat="1" ht="15" customHeight="1" x14ac:dyDescent="0.25">
      <c r="B132" s="159" t="s">
        <v>290</v>
      </c>
      <c r="C132" s="146">
        <f>SUM(C133:C141)</f>
        <v>297041500000</v>
      </c>
      <c r="D132" s="146">
        <v>295815499999.99994</v>
      </c>
      <c r="E132" s="146">
        <v>17370365621.450001</v>
      </c>
      <c r="F132" s="146">
        <v>20533020720.040001</v>
      </c>
      <c r="G132" s="146">
        <v>20758442691.339996</v>
      </c>
      <c r="H132" s="146">
        <v>23500712862.579998</v>
      </c>
      <c r="I132" s="146">
        <v>23858096870.18</v>
      </c>
      <c r="J132" s="146">
        <v>22696211617.680004</v>
      </c>
      <c r="K132" s="146">
        <v>23379974753.09</v>
      </c>
      <c r="L132" s="146">
        <v>25201710203.490005</v>
      </c>
      <c r="M132" s="146">
        <v>21226289580.09</v>
      </c>
      <c r="N132" s="146">
        <v>26184941255.580009</v>
      </c>
      <c r="O132" s="146">
        <v>29663600894.709999</v>
      </c>
      <c r="P132" s="143">
        <v>36478987099.399994</v>
      </c>
      <c r="Q132" s="143">
        <f t="shared" si="14"/>
        <v>290852354169.63</v>
      </c>
      <c r="R132" s="320"/>
      <c r="S132" s="320"/>
      <c r="T132"/>
      <c r="U132"/>
      <c r="X132"/>
      <c r="Y132"/>
      <c r="Z132"/>
      <c r="AA132"/>
      <c r="AB132"/>
      <c r="AC132"/>
      <c r="AD132"/>
      <c r="AE132"/>
      <c r="AF132"/>
      <c r="AG132"/>
      <c r="AH132"/>
      <c r="AI132"/>
      <c r="AJ132"/>
      <c r="AK132"/>
    </row>
    <row r="133" spans="2:37" x14ac:dyDescent="0.25">
      <c r="B133" s="158" t="s">
        <v>291</v>
      </c>
      <c r="C133" s="145">
        <v>232828502416</v>
      </c>
      <c r="D133" s="145">
        <v>225903754621.78</v>
      </c>
      <c r="E133" s="145">
        <v>13601979350.48</v>
      </c>
      <c r="F133" s="145">
        <v>15529453067.390001</v>
      </c>
      <c r="G133" s="145">
        <v>13298286610.099998</v>
      </c>
      <c r="H133" s="145">
        <v>18384499329.799999</v>
      </c>
      <c r="I133" s="145">
        <v>18116842234.84</v>
      </c>
      <c r="J133" s="145">
        <v>16898022890.910002</v>
      </c>
      <c r="K133" s="145">
        <v>17525714827.230003</v>
      </c>
      <c r="L133" s="145">
        <v>17987586168.810001</v>
      </c>
      <c r="M133" s="145">
        <v>15836598879.580002</v>
      </c>
      <c r="N133" s="145">
        <v>20880995907.710003</v>
      </c>
      <c r="O133" s="145">
        <v>21339105381.469997</v>
      </c>
      <c r="P133" s="144">
        <v>32212239838.869995</v>
      </c>
      <c r="Q133" s="144">
        <f t="shared" si="14"/>
        <v>221611324487.19</v>
      </c>
      <c r="R133" s="320"/>
      <c r="S133" s="320"/>
    </row>
    <row r="134" spans="2:37" x14ac:dyDescent="0.25">
      <c r="B134" s="158" t="s">
        <v>292</v>
      </c>
      <c r="C134" s="145">
        <v>2471721073</v>
      </c>
      <c r="D134" s="145">
        <v>3126773603.8299999</v>
      </c>
      <c r="E134" s="145">
        <v>529993.63</v>
      </c>
      <c r="F134" s="145">
        <v>17649025.810000002</v>
      </c>
      <c r="G134" s="145">
        <v>1552063443.9699998</v>
      </c>
      <c r="H134" s="145">
        <v>79632546.769999996</v>
      </c>
      <c r="I134" s="145">
        <v>177938333.60999998</v>
      </c>
      <c r="J134" s="145">
        <v>36686324.5</v>
      </c>
      <c r="K134" s="145">
        <v>96820532.940000013</v>
      </c>
      <c r="L134" s="145">
        <v>264136381.07000002</v>
      </c>
      <c r="M134" s="145">
        <v>106735209.64</v>
      </c>
      <c r="N134" s="145">
        <v>85294836.029999986</v>
      </c>
      <c r="O134" s="145">
        <v>178416038.41999999</v>
      </c>
      <c r="P134" s="144">
        <v>455080682.86000001</v>
      </c>
      <c r="Q134" s="144">
        <f t="shared" si="14"/>
        <v>3050983349.25</v>
      </c>
      <c r="R134" s="320"/>
      <c r="S134" s="320"/>
    </row>
    <row r="135" spans="2:37" x14ac:dyDescent="0.25">
      <c r="B135" s="158" t="s">
        <v>293</v>
      </c>
      <c r="C135" s="145">
        <v>830569217</v>
      </c>
      <c r="D135" s="145">
        <v>1616335955.77</v>
      </c>
      <c r="E135" s="145">
        <v>29837764.34</v>
      </c>
      <c r="F135" s="145">
        <v>41372781.909999996</v>
      </c>
      <c r="G135" s="145">
        <v>41096473.160000004</v>
      </c>
      <c r="H135" s="145">
        <v>66884325.919999987</v>
      </c>
      <c r="I135" s="145">
        <v>213296977.73000002</v>
      </c>
      <c r="J135" s="145">
        <v>85172080.600000009</v>
      </c>
      <c r="K135" s="145">
        <v>351590312.06</v>
      </c>
      <c r="L135" s="145">
        <v>77508779.319999993</v>
      </c>
      <c r="M135" s="145">
        <v>95937149.230000004</v>
      </c>
      <c r="N135" s="145">
        <v>170891246.47</v>
      </c>
      <c r="O135" s="145">
        <v>139514182.33000001</v>
      </c>
      <c r="P135" s="144">
        <v>177782195.27999997</v>
      </c>
      <c r="Q135" s="144">
        <f t="shared" si="14"/>
        <v>1490884268.3499999</v>
      </c>
      <c r="R135" s="320"/>
      <c r="S135" s="320"/>
    </row>
    <row r="136" spans="2:37" x14ac:dyDescent="0.25">
      <c r="B136" s="158" t="s">
        <v>294</v>
      </c>
      <c r="C136" s="145">
        <v>21215522200</v>
      </c>
      <c r="D136" s="145">
        <v>22360129653.460003</v>
      </c>
      <c r="E136" s="145">
        <v>1625088318.04</v>
      </c>
      <c r="F136" s="145">
        <v>1656740177.28</v>
      </c>
      <c r="G136" s="145">
        <v>1656881870.8900001</v>
      </c>
      <c r="H136" s="145">
        <v>1671877597.3600001</v>
      </c>
      <c r="I136" s="145">
        <v>1659600281.1300001</v>
      </c>
      <c r="J136" s="145">
        <v>1662655936.1500001</v>
      </c>
      <c r="K136" s="145">
        <v>1652201546.7599998</v>
      </c>
      <c r="L136" s="145">
        <v>1653985891.3099999</v>
      </c>
      <c r="M136" s="145">
        <v>1828777522.6399999</v>
      </c>
      <c r="N136" s="145">
        <v>1842651022.74</v>
      </c>
      <c r="O136" s="145">
        <v>3485433955.7399998</v>
      </c>
      <c r="P136" s="144">
        <v>1896766398.52</v>
      </c>
      <c r="Q136" s="144">
        <f t="shared" si="14"/>
        <v>22292660518.560001</v>
      </c>
      <c r="R136" s="320"/>
      <c r="S136" s="320"/>
    </row>
    <row r="137" spans="2:37" x14ac:dyDescent="0.25">
      <c r="B137" s="158" t="s">
        <v>295</v>
      </c>
      <c r="C137" s="145">
        <v>280000000</v>
      </c>
      <c r="D137" s="145">
        <v>277406395</v>
      </c>
      <c r="E137" s="145">
        <v>9025607.2899999991</v>
      </c>
      <c r="F137" s="145">
        <v>27362401.93</v>
      </c>
      <c r="G137" s="145">
        <v>11427169.549999999</v>
      </c>
      <c r="H137" s="145">
        <v>22015200.710000001</v>
      </c>
      <c r="I137" s="145">
        <v>26359301.57</v>
      </c>
      <c r="J137" s="145">
        <v>20737105.18</v>
      </c>
      <c r="K137" s="145">
        <v>11108520.029999999</v>
      </c>
      <c r="L137" s="145">
        <v>17223635.449999999</v>
      </c>
      <c r="M137" s="145">
        <v>20094136.52</v>
      </c>
      <c r="N137" s="145">
        <v>21242041.060000002</v>
      </c>
      <c r="O137" s="145">
        <v>20657908.450000003</v>
      </c>
      <c r="P137" s="144">
        <v>45579931.030000001</v>
      </c>
      <c r="Q137" s="144">
        <f t="shared" si="14"/>
        <v>252832958.77000001</v>
      </c>
      <c r="R137" s="320"/>
      <c r="S137" s="320"/>
    </row>
    <row r="138" spans="2:37" x14ac:dyDescent="0.25">
      <c r="B138" s="158" t="s">
        <v>399</v>
      </c>
      <c r="C138" s="145">
        <v>3466956135</v>
      </c>
      <c r="D138" s="145">
        <v>4120139560</v>
      </c>
      <c r="E138" s="145">
        <v>208720955.83000001</v>
      </c>
      <c r="F138" s="145">
        <v>393074557.16000003</v>
      </c>
      <c r="G138" s="145">
        <v>350065033.64999998</v>
      </c>
      <c r="H138" s="145">
        <v>270550906.63999999</v>
      </c>
      <c r="I138" s="145">
        <v>394999827.73000002</v>
      </c>
      <c r="J138" s="145">
        <v>431790000</v>
      </c>
      <c r="K138" s="145">
        <v>220000504.92000002</v>
      </c>
      <c r="L138" s="145">
        <v>312771712.58000004</v>
      </c>
      <c r="M138" s="145">
        <v>212237933.49000001</v>
      </c>
      <c r="N138" s="145">
        <v>555740261.78999996</v>
      </c>
      <c r="O138" s="145">
        <v>380211656.40999997</v>
      </c>
      <c r="P138" s="144">
        <v>332642772.43000001</v>
      </c>
      <c r="Q138" s="144">
        <f t="shared" ref="Q138:Q201" si="21">SUM(E138:P138)</f>
        <v>4062806122.6299996</v>
      </c>
      <c r="R138" s="320"/>
      <c r="S138" s="320"/>
    </row>
    <row r="139" spans="2:37" x14ac:dyDescent="0.25">
      <c r="B139" s="158" t="s">
        <v>400</v>
      </c>
      <c r="C139" s="145">
        <v>2948228959</v>
      </c>
      <c r="D139" s="145">
        <v>2697016575</v>
      </c>
      <c r="E139" s="145">
        <v>106251237.12</v>
      </c>
      <c r="F139" s="145">
        <v>174722622.65000001</v>
      </c>
      <c r="G139" s="145">
        <v>187022717.64000002</v>
      </c>
      <c r="H139" s="145">
        <v>216675655.19999999</v>
      </c>
      <c r="I139" s="145">
        <v>176583690.87</v>
      </c>
      <c r="J139" s="145">
        <v>224384689.06</v>
      </c>
      <c r="K139" s="145">
        <v>238800943.64999998</v>
      </c>
      <c r="L139" s="145">
        <v>172822982.41000003</v>
      </c>
      <c r="M139" s="145">
        <v>193379099.06999999</v>
      </c>
      <c r="N139" s="145">
        <v>210213849.49000001</v>
      </c>
      <c r="O139" s="145">
        <v>341424559.67000002</v>
      </c>
      <c r="P139" s="144">
        <v>359308621.36000001</v>
      </c>
      <c r="Q139" s="144">
        <f t="shared" si="21"/>
        <v>2601590668.1900001</v>
      </c>
      <c r="R139" s="320"/>
      <c r="S139" s="320"/>
    </row>
    <row r="140" spans="2:37" x14ac:dyDescent="0.25">
      <c r="B140" s="158" t="s">
        <v>299</v>
      </c>
      <c r="C140" s="145">
        <v>33000000000</v>
      </c>
      <c r="D140" s="145">
        <v>35408901418.849998</v>
      </c>
      <c r="E140" s="145">
        <v>1788932394.72</v>
      </c>
      <c r="F140" s="145">
        <v>2692646085.9099998</v>
      </c>
      <c r="G140" s="145">
        <v>3661599372.3799996</v>
      </c>
      <c r="H140" s="145">
        <v>2788577300.1800003</v>
      </c>
      <c r="I140" s="145">
        <v>3092476222.6999998</v>
      </c>
      <c r="J140" s="145">
        <v>3336762591.2800002</v>
      </c>
      <c r="K140" s="145">
        <v>3283737565.5</v>
      </c>
      <c r="L140" s="145">
        <v>4715674652.54</v>
      </c>
      <c r="M140" s="145">
        <v>2899415019.9399996</v>
      </c>
      <c r="N140" s="145">
        <v>2344119876.3100004</v>
      </c>
      <c r="O140" s="145">
        <v>3701069944.1999998</v>
      </c>
      <c r="P140" s="144">
        <v>900607475.37</v>
      </c>
      <c r="Q140" s="144">
        <f t="shared" si="21"/>
        <v>35205618501.029999</v>
      </c>
      <c r="R140" s="320"/>
      <c r="S140" s="320"/>
    </row>
    <row r="141" spans="2:37" x14ac:dyDescent="0.25">
      <c r="B141" s="322" t="s">
        <v>442</v>
      </c>
      <c r="C141" s="201">
        <v>0</v>
      </c>
      <c r="D141" s="201">
        <v>305042216.30999994</v>
      </c>
      <c r="E141" s="145">
        <v>0</v>
      </c>
      <c r="F141" s="145">
        <v>0</v>
      </c>
      <c r="G141" s="145">
        <v>0</v>
      </c>
      <c r="H141" s="145">
        <v>0</v>
      </c>
      <c r="I141" s="145">
        <v>0</v>
      </c>
      <c r="J141" s="145">
        <v>0</v>
      </c>
      <c r="K141" s="145">
        <v>0</v>
      </c>
      <c r="L141" s="145">
        <v>0</v>
      </c>
      <c r="M141" s="145">
        <v>33114629.98</v>
      </c>
      <c r="N141" s="145">
        <v>73792213.979999989</v>
      </c>
      <c r="O141" s="145">
        <v>77767268.019999996</v>
      </c>
      <c r="P141" s="144">
        <v>98979183.680000007</v>
      </c>
      <c r="Q141" s="144">
        <f t="shared" si="21"/>
        <v>283653295.65999997</v>
      </c>
      <c r="R141" s="320"/>
      <c r="S141" s="320"/>
    </row>
    <row r="142" spans="2:37" s="40" customFormat="1" ht="15" customHeight="1" x14ac:dyDescent="0.25">
      <c r="B142" s="40" t="s">
        <v>81</v>
      </c>
      <c r="C142" s="146">
        <f t="shared" ref="C142" si="22">C143</f>
        <v>146276983678</v>
      </c>
      <c r="D142" s="267">
        <v>160673340925.26999</v>
      </c>
      <c r="E142" s="146">
        <v>9953668390.0600014</v>
      </c>
      <c r="F142" s="146">
        <v>11476745993.990002</v>
      </c>
      <c r="G142" s="146">
        <v>11481881954.84</v>
      </c>
      <c r="H142" s="146">
        <v>12597128626.379999</v>
      </c>
      <c r="I142" s="146">
        <v>10355107256.539999</v>
      </c>
      <c r="J142" s="146">
        <v>12199358220.82</v>
      </c>
      <c r="K142" s="146">
        <v>12724702855.460001</v>
      </c>
      <c r="L142" s="146">
        <v>10710893619.929998</v>
      </c>
      <c r="M142" s="146">
        <v>12751595512.880001</v>
      </c>
      <c r="N142" s="146">
        <v>13396626625.41</v>
      </c>
      <c r="O142" s="146">
        <v>14851215135.199999</v>
      </c>
      <c r="P142" s="143">
        <v>27215397702.980003</v>
      </c>
      <c r="Q142" s="143">
        <f t="shared" si="21"/>
        <v>159714321894.49002</v>
      </c>
      <c r="R142" s="320"/>
      <c r="S142" s="320"/>
      <c r="T142"/>
      <c r="U142"/>
      <c r="X142"/>
      <c r="Y142"/>
      <c r="Z142"/>
      <c r="AA142"/>
      <c r="AB142"/>
      <c r="AC142"/>
      <c r="AD142"/>
      <c r="AE142"/>
      <c r="AF142"/>
      <c r="AG142"/>
      <c r="AH142"/>
      <c r="AI142"/>
      <c r="AJ142"/>
      <c r="AK142"/>
    </row>
    <row r="143" spans="2:37" s="40" customFormat="1" ht="15" customHeight="1" x14ac:dyDescent="0.25">
      <c r="B143" s="159" t="s">
        <v>300</v>
      </c>
      <c r="C143" s="146">
        <f>SUM(C144:C148)</f>
        <v>146276983678</v>
      </c>
      <c r="D143" s="201">
        <v>160673340925.26999</v>
      </c>
      <c r="E143" s="146">
        <v>9953668390.0600014</v>
      </c>
      <c r="F143" s="146">
        <v>11476745993.990002</v>
      </c>
      <c r="G143" s="146">
        <v>11481881954.84</v>
      </c>
      <c r="H143" s="146">
        <v>12597128626.379999</v>
      </c>
      <c r="I143" s="146">
        <v>10355107256.539999</v>
      </c>
      <c r="J143" s="146">
        <v>12199358220.82</v>
      </c>
      <c r="K143" s="146">
        <v>12724702855.460001</v>
      </c>
      <c r="L143" s="146">
        <v>10710893619.929998</v>
      </c>
      <c r="M143" s="146">
        <v>12751595512.880001</v>
      </c>
      <c r="N143" s="146">
        <v>13396626625.41</v>
      </c>
      <c r="O143" s="146">
        <v>14851215135.199999</v>
      </c>
      <c r="P143" s="143">
        <v>27215397702.980003</v>
      </c>
      <c r="Q143" s="143">
        <f t="shared" si="21"/>
        <v>159714321894.49002</v>
      </c>
      <c r="R143" s="320"/>
      <c r="S143" s="320"/>
      <c r="T143"/>
      <c r="U143"/>
      <c r="X143"/>
      <c r="Y143"/>
      <c r="Z143"/>
      <c r="AA143"/>
      <c r="AB143"/>
      <c r="AC143"/>
      <c r="AD143"/>
      <c r="AE143"/>
      <c r="AF143"/>
      <c r="AG143"/>
      <c r="AH143"/>
      <c r="AI143"/>
      <c r="AJ143"/>
      <c r="AK143"/>
    </row>
    <row r="144" spans="2:37" x14ac:dyDescent="0.25">
      <c r="B144" s="158" t="s">
        <v>301</v>
      </c>
      <c r="C144" s="145">
        <v>129251551355</v>
      </c>
      <c r="D144" s="201">
        <v>145622724320.42999</v>
      </c>
      <c r="E144" s="145">
        <v>9740716257.1000004</v>
      </c>
      <c r="F144" s="145">
        <v>10672346690.740002</v>
      </c>
      <c r="G144" s="145">
        <v>10858603926.15</v>
      </c>
      <c r="H144" s="145">
        <v>11950445318.629999</v>
      </c>
      <c r="I144" s="145">
        <v>9679353615.3099995</v>
      </c>
      <c r="J144" s="145">
        <v>9377425632.5599995</v>
      </c>
      <c r="K144" s="145">
        <v>11110382472.09</v>
      </c>
      <c r="L144" s="145">
        <v>9718757771.1499977</v>
      </c>
      <c r="M144" s="145">
        <v>12202038880.300001</v>
      </c>
      <c r="N144" s="145">
        <v>10896650263.470001</v>
      </c>
      <c r="O144" s="145">
        <v>13253151641.91</v>
      </c>
      <c r="P144" s="144">
        <v>25639599663.75</v>
      </c>
      <c r="Q144" s="144">
        <f t="shared" si="21"/>
        <v>145099472133.16</v>
      </c>
      <c r="R144" s="320"/>
      <c r="S144" s="320"/>
    </row>
    <row r="145" spans="2:37" x14ac:dyDescent="0.25">
      <c r="B145" s="158" t="s">
        <v>305</v>
      </c>
      <c r="C145" s="145">
        <v>615399033</v>
      </c>
      <c r="D145" s="201">
        <v>697679217.90999997</v>
      </c>
      <c r="E145" s="145">
        <v>9414522.6999999993</v>
      </c>
      <c r="F145" s="145">
        <v>39750767.479999997</v>
      </c>
      <c r="G145" s="145">
        <v>12560007.649999999</v>
      </c>
      <c r="H145" s="145">
        <v>18111137.129999999</v>
      </c>
      <c r="I145" s="145">
        <v>23651886.969999999</v>
      </c>
      <c r="J145" s="145">
        <v>33358892.25</v>
      </c>
      <c r="K145" s="145">
        <v>52256372.869999997</v>
      </c>
      <c r="L145" s="145">
        <v>64992518.439999998</v>
      </c>
      <c r="M145" s="145">
        <v>28203317.480000004</v>
      </c>
      <c r="N145" s="145">
        <v>29546877.379999999</v>
      </c>
      <c r="O145" s="145">
        <v>39996265.219999999</v>
      </c>
      <c r="P145" s="144">
        <v>273195105.24000001</v>
      </c>
      <c r="Q145" s="144">
        <f t="shared" si="21"/>
        <v>625037670.81000006</v>
      </c>
      <c r="R145" s="320"/>
      <c r="S145" s="320"/>
    </row>
    <row r="146" spans="2:37" x14ac:dyDescent="0.25">
      <c r="B146" s="158" t="s">
        <v>306</v>
      </c>
      <c r="C146" s="145">
        <v>15080529512</v>
      </c>
      <c r="D146" s="201">
        <v>13580401932.190001</v>
      </c>
      <c r="E146" s="145">
        <v>153872335.44</v>
      </c>
      <c r="F146" s="145">
        <v>711090949.35000014</v>
      </c>
      <c r="G146" s="145">
        <v>555319969.40999997</v>
      </c>
      <c r="H146" s="145">
        <v>555288376.24000001</v>
      </c>
      <c r="I146" s="145">
        <v>569296395.88999999</v>
      </c>
      <c r="J146" s="145">
        <v>2722191136.7599998</v>
      </c>
      <c r="K146" s="145">
        <v>1503023894.9400003</v>
      </c>
      <c r="L146" s="145">
        <v>871002415.06999993</v>
      </c>
      <c r="M146" s="145">
        <v>493846835.18999994</v>
      </c>
      <c r="N146" s="145">
        <v>2436012158.4299998</v>
      </c>
      <c r="O146" s="145">
        <v>1518838928.6600001</v>
      </c>
      <c r="P146" s="144">
        <v>1259140349.7900002</v>
      </c>
      <c r="Q146" s="144">
        <f t="shared" si="21"/>
        <v>13348923745.17</v>
      </c>
      <c r="R146" s="320"/>
      <c r="S146" s="320"/>
    </row>
    <row r="147" spans="2:37" x14ac:dyDescent="0.25">
      <c r="B147" s="158" t="s">
        <v>401</v>
      </c>
      <c r="C147" s="145">
        <v>566728425</v>
      </c>
      <c r="D147" s="201">
        <v>346924183.74000001</v>
      </c>
      <c r="E147" s="145">
        <v>31379194.57</v>
      </c>
      <c r="F147" s="145">
        <v>33928169.629999995</v>
      </c>
      <c r="G147" s="145">
        <v>35850586.270000003</v>
      </c>
      <c r="H147" s="145">
        <v>39247770.869999997</v>
      </c>
      <c r="I147" s="145">
        <v>62051957.939999998</v>
      </c>
      <c r="J147" s="145">
        <v>45430072.299999997</v>
      </c>
      <c r="K147" s="145">
        <v>39105086</v>
      </c>
      <c r="L147" s="145">
        <v>36534425.99000001</v>
      </c>
      <c r="M147" s="145">
        <v>7119457.9400000004</v>
      </c>
      <c r="N147" s="145">
        <v>0</v>
      </c>
      <c r="O147" s="145">
        <v>0</v>
      </c>
      <c r="P147" s="144">
        <v>0</v>
      </c>
      <c r="Q147" s="144">
        <f t="shared" si="21"/>
        <v>330646721.50999999</v>
      </c>
      <c r="R147" s="320"/>
      <c r="S147" s="320"/>
    </row>
    <row r="148" spans="2:37" x14ac:dyDescent="0.25">
      <c r="B148" s="158" t="s">
        <v>443</v>
      </c>
      <c r="C148" s="145">
        <v>762775353</v>
      </c>
      <c r="D148" s="201">
        <v>425611271</v>
      </c>
      <c r="E148" s="145">
        <v>18286080.25</v>
      </c>
      <c r="F148" s="145">
        <v>19629416.789999999</v>
      </c>
      <c r="G148" s="145">
        <v>19547465.359999999</v>
      </c>
      <c r="H148" s="145">
        <v>34036023.509999998</v>
      </c>
      <c r="I148" s="145">
        <v>20753400.43</v>
      </c>
      <c r="J148" s="145">
        <v>20952486.949999999</v>
      </c>
      <c r="K148" s="145">
        <v>19935029.559999999</v>
      </c>
      <c r="L148" s="145">
        <v>19606489.280000001</v>
      </c>
      <c r="M148" s="145">
        <v>20387021.969999999</v>
      </c>
      <c r="N148" s="145">
        <v>34417326.130000003</v>
      </c>
      <c r="O148" s="145">
        <v>39228299.409999996</v>
      </c>
      <c r="P148" s="144">
        <v>43462584.200000003</v>
      </c>
      <c r="Q148" s="144">
        <f t="shared" si="21"/>
        <v>310241623.83999997</v>
      </c>
      <c r="R148" s="320"/>
      <c r="S148" s="320"/>
    </row>
    <row r="149" spans="2:37" s="40" customFormat="1" ht="15" customHeight="1" x14ac:dyDescent="0.25">
      <c r="B149" s="40" t="s">
        <v>163</v>
      </c>
      <c r="C149" s="143">
        <f t="shared" ref="C149" si="23">C150</f>
        <v>3827865389</v>
      </c>
      <c r="D149" s="267">
        <v>4672128145.7699995</v>
      </c>
      <c r="E149" s="143">
        <v>149834282.25</v>
      </c>
      <c r="F149" s="143">
        <v>230954210.66</v>
      </c>
      <c r="G149" s="143">
        <v>558104801.39999998</v>
      </c>
      <c r="H149" s="143">
        <v>282014558.48000002</v>
      </c>
      <c r="I149" s="143">
        <v>345384535.24999994</v>
      </c>
      <c r="J149" s="143">
        <v>213808493.27000001</v>
      </c>
      <c r="K149" s="143">
        <v>370613901.24000001</v>
      </c>
      <c r="L149" s="143">
        <v>239696452.15000004</v>
      </c>
      <c r="M149" s="143">
        <v>275361124.66000003</v>
      </c>
      <c r="N149" s="143">
        <v>260944098.46999997</v>
      </c>
      <c r="O149" s="143">
        <v>262194874.64000002</v>
      </c>
      <c r="P149" s="143">
        <v>1446692774.4299998</v>
      </c>
      <c r="Q149" s="143">
        <f t="shared" si="21"/>
        <v>4635604106.8999996</v>
      </c>
      <c r="R149" s="320"/>
      <c r="S149" s="320"/>
      <c r="T149"/>
      <c r="U149"/>
      <c r="X149"/>
      <c r="Y149"/>
      <c r="Z149"/>
      <c r="AA149"/>
      <c r="AB149"/>
      <c r="AC149"/>
      <c r="AD149"/>
      <c r="AE149"/>
      <c r="AF149"/>
      <c r="AG149"/>
      <c r="AH149"/>
      <c r="AI149"/>
      <c r="AJ149"/>
      <c r="AK149"/>
    </row>
    <row r="150" spans="2:37" s="40" customFormat="1" ht="15" customHeight="1" x14ac:dyDescent="0.25">
      <c r="B150" s="159" t="s">
        <v>309</v>
      </c>
      <c r="C150" s="146">
        <f>SUM(C151:C153)</f>
        <v>3827865389</v>
      </c>
      <c r="D150" s="201">
        <v>4672128145.7699995</v>
      </c>
      <c r="E150" s="146">
        <v>149834282.25</v>
      </c>
      <c r="F150" s="146">
        <v>230954210.66</v>
      </c>
      <c r="G150" s="146">
        <v>558104801.39999998</v>
      </c>
      <c r="H150" s="146">
        <v>282014558.48000002</v>
      </c>
      <c r="I150" s="146">
        <v>345384535.24999994</v>
      </c>
      <c r="J150" s="146">
        <v>213808493.27000001</v>
      </c>
      <c r="K150" s="146">
        <v>370613901.24000001</v>
      </c>
      <c r="L150" s="146">
        <v>239696452.15000004</v>
      </c>
      <c r="M150" s="146">
        <v>275361124.66000003</v>
      </c>
      <c r="N150" s="146">
        <v>260944098.46999997</v>
      </c>
      <c r="O150" s="146">
        <v>262194874.64000002</v>
      </c>
      <c r="P150" s="143">
        <v>1446692774.4299998</v>
      </c>
      <c r="Q150" s="143">
        <f t="shared" si="21"/>
        <v>4635604106.8999996</v>
      </c>
      <c r="R150" s="320"/>
      <c r="S150" s="320"/>
      <c r="T150"/>
      <c r="U150"/>
      <c r="X150"/>
      <c r="Y150"/>
      <c r="Z150"/>
      <c r="AA150"/>
      <c r="AB150"/>
      <c r="AC150"/>
      <c r="AD150"/>
      <c r="AE150"/>
      <c r="AF150"/>
      <c r="AG150"/>
      <c r="AH150"/>
      <c r="AI150"/>
      <c r="AJ150"/>
      <c r="AK150"/>
    </row>
    <row r="151" spans="2:37" x14ac:dyDescent="0.25">
      <c r="B151" s="158" t="s">
        <v>310</v>
      </c>
      <c r="C151" s="145">
        <v>3672537739</v>
      </c>
      <c r="D151" s="201">
        <v>4550565276.79</v>
      </c>
      <c r="E151" s="145">
        <v>143238692.44999999</v>
      </c>
      <c r="F151" s="145">
        <v>223682798.06</v>
      </c>
      <c r="G151" s="145">
        <v>552169372.67999995</v>
      </c>
      <c r="H151" s="145">
        <v>275322587.14000005</v>
      </c>
      <c r="I151" s="145">
        <v>338670304.50999993</v>
      </c>
      <c r="J151" s="145">
        <v>207167052.55000001</v>
      </c>
      <c r="K151" s="145">
        <v>363888488.38999999</v>
      </c>
      <c r="L151" s="145">
        <v>233073558.88000003</v>
      </c>
      <c r="M151" s="145">
        <v>268728601.69</v>
      </c>
      <c r="N151" s="145">
        <v>243971614.63</v>
      </c>
      <c r="O151" s="145">
        <v>245942902.17000002</v>
      </c>
      <c r="P151" s="144">
        <v>1431720468.1699998</v>
      </c>
      <c r="Q151" s="144">
        <f t="shared" si="21"/>
        <v>4527576441.3199997</v>
      </c>
      <c r="R151" s="320"/>
      <c r="S151" s="320"/>
    </row>
    <row r="152" spans="2:37" x14ac:dyDescent="0.25">
      <c r="B152" s="158" t="s">
        <v>402</v>
      </c>
      <c r="C152" s="145">
        <v>155327650</v>
      </c>
      <c r="D152" s="201">
        <v>92077417</v>
      </c>
      <c r="E152" s="145">
        <v>6595589.7999999998</v>
      </c>
      <c r="F152" s="145">
        <v>7271412.5999999996</v>
      </c>
      <c r="G152" s="145">
        <v>5935428.7199999997</v>
      </c>
      <c r="H152" s="145">
        <v>6691971.3399999999</v>
      </c>
      <c r="I152" s="145">
        <v>6714230.7400000002</v>
      </c>
      <c r="J152" s="145">
        <v>6641440.7199999997</v>
      </c>
      <c r="K152" s="145">
        <v>6725412.8499999996</v>
      </c>
      <c r="L152" s="145">
        <v>6622893.2699999996</v>
      </c>
      <c r="M152" s="145">
        <v>6632522.9699999997</v>
      </c>
      <c r="N152" s="145">
        <v>6578551.1399999997</v>
      </c>
      <c r="O152" s="145">
        <v>11760016.27</v>
      </c>
      <c r="P152" s="183">
        <v>6850167.3899999997</v>
      </c>
      <c r="Q152" s="183">
        <f t="shared" si="21"/>
        <v>85019637.809999987</v>
      </c>
      <c r="R152" s="320"/>
      <c r="S152" s="320"/>
    </row>
    <row r="153" spans="2:37" x14ac:dyDescent="0.25">
      <c r="B153" s="158" t="s">
        <v>444</v>
      </c>
      <c r="C153" s="145">
        <v>0</v>
      </c>
      <c r="D153" s="201">
        <v>29485451.980000004</v>
      </c>
      <c r="E153" s="145">
        <v>0</v>
      </c>
      <c r="F153" s="145">
        <v>0</v>
      </c>
      <c r="G153" s="145">
        <v>0</v>
      </c>
      <c r="H153" s="145">
        <v>0</v>
      </c>
      <c r="I153" s="145">
        <v>0</v>
      </c>
      <c r="J153" s="145">
        <v>0</v>
      </c>
      <c r="K153" s="145">
        <v>0</v>
      </c>
      <c r="L153" s="145">
        <v>0</v>
      </c>
      <c r="M153" s="145">
        <v>0</v>
      </c>
      <c r="N153" s="145">
        <v>10393932.699999999</v>
      </c>
      <c r="O153" s="145">
        <v>4491956.2</v>
      </c>
      <c r="P153" s="183">
        <v>8122138.8700000001</v>
      </c>
      <c r="Q153" s="183">
        <f t="shared" si="21"/>
        <v>23008027.77</v>
      </c>
      <c r="R153" s="320"/>
      <c r="S153" s="320"/>
    </row>
    <row r="154" spans="2:37" s="40" customFormat="1" ht="15" customHeight="1" x14ac:dyDescent="0.25">
      <c r="B154" s="40" t="s">
        <v>83</v>
      </c>
      <c r="C154" s="143">
        <f t="shared" ref="C154" si="24">C155</f>
        <v>2838762408</v>
      </c>
      <c r="D154" s="143">
        <v>2906288178.6300001</v>
      </c>
      <c r="E154" s="143">
        <v>144979158.31999999</v>
      </c>
      <c r="F154" s="143">
        <v>188392077.21000001</v>
      </c>
      <c r="G154" s="143">
        <v>321126080.68000001</v>
      </c>
      <c r="H154" s="143">
        <v>191892350.72</v>
      </c>
      <c r="I154" s="143">
        <v>181614860.30000001</v>
      </c>
      <c r="J154" s="143">
        <v>256906326.64999998</v>
      </c>
      <c r="K154" s="143">
        <v>176786364.46000001</v>
      </c>
      <c r="L154" s="143">
        <v>174288937.83999997</v>
      </c>
      <c r="M154" s="143">
        <v>303578541.41999996</v>
      </c>
      <c r="N154" s="143">
        <v>387330057.41000003</v>
      </c>
      <c r="O154" s="143">
        <v>220313162.22000003</v>
      </c>
      <c r="P154" s="143">
        <v>300946012.82000005</v>
      </c>
      <c r="Q154" s="143">
        <f t="shared" si="21"/>
        <v>2848153930.0499997</v>
      </c>
      <c r="R154" s="320"/>
      <c r="S154" s="320"/>
      <c r="T154"/>
      <c r="U154"/>
      <c r="X154"/>
      <c r="Y154"/>
      <c r="Z154"/>
      <c r="AA154"/>
      <c r="AB154"/>
      <c r="AC154"/>
      <c r="AD154"/>
      <c r="AE154"/>
      <c r="AF154"/>
      <c r="AG154"/>
      <c r="AH154"/>
      <c r="AI154"/>
      <c r="AJ154"/>
      <c r="AK154"/>
    </row>
    <row r="155" spans="2:37" s="40" customFormat="1" ht="15" customHeight="1" x14ac:dyDescent="0.25">
      <c r="B155" s="159" t="s">
        <v>311</v>
      </c>
      <c r="C155" s="146">
        <f t="shared" ref="C155" si="25">SUM(C156)</f>
        <v>2838762408</v>
      </c>
      <c r="D155" s="146">
        <v>2906288178.6300001</v>
      </c>
      <c r="E155" s="146">
        <v>144979158.31999999</v>
      </c>
      <c r="F155" s="146">
        <v>188392077.21000001</v>
      </c>
      <c r="G155" s="146">
        <v>321126080.68000001</v>
      </c>
      <c r="H155" s="146">
        <v>191892350.72</v>
      </c>
      <c r="I155" s="146">
        <v>181614860.30000001</v>
      </c>
      <c r="J155" s="146">
        <v>256906326.64999998</v>
      </c>
      <c r="K155" s="146">
        <v>176786364.46000001</v>
      </c>
      <c r="L155" s="146">
        <v>174288937.83999997</v>
      </c>
      <c r="M155" s="146">
        <v>303578541.41999996</v>
      </c>
      <c r="N155" s="146">
        <v>387330057.41000003</v>
      </c>
      <c r="O155" s="146">
        <v>220313162.22000003</v>
      </c>
      <c r="P155" s="143">
        <v>300946012.82000005</v>
      </c>
      <c r="Q155" s="143">
        <f t="shared" si="21"/>
        <v>2848153930.0499997</v>
      </c>
      <c r="R155" s="320"/>
      <c r="S155" s="320"/>
      <c r="T155"/>
      <c r="U155"/>
      <c r="X155"/>
      <c r="Y155"/>
      <c r="Z155"/>
      <c r="AA155"/>
      <c r="AB155"/>
      <c r="AC155"/>
      <c r="AD155"/>
      <c r="AE155"/>
      <c r="AF155"/>
      <c r="AG155"/>
      <c r="AH155"/>
      <c r="AI155"/>
      <c r="AJ155"/>
      <c r="AK155"/>
    </row>
    <row r="156" spans="2:37" x14ac:dyDescent="0.25">
      <c r="B156" s="158" t="s">
        <v>312</v>
      </c>
      <c r="C156" s="145">
        <v>2838762408</v>
      </c>
      <c r="D156" s="145">
        <v>2906288178.6300001</v>
      </c>
      <c r="E156" s="145">
        <v>144979158.31999999</v>
      </c>
      <c r="F156" s="145">
        <v>188392077.21000001</v>
      </c>
      <c r="G156" s="145">
        <v>321126080.68000001</v>
      </c>
      <c r="H156" s="145">
        <v>191892350.72</v>
      </c>
      <c r="I156" s="145">
        <v>181614860.30000001</v>
      </c>
      <c r="J156" s="145">
        <v>256906326.64999998</v>
      </c>
      <c r="K156" s="145">
        <v>176786364.46000001</v>
      </c>
      <c r="L156" s="145">
        <v>174288937.83999997</v>
      </c>
      <c r="M156" s="145">
        <v>303578541.41999996</v>
      </c>
      <c r="N156" s="145">
        <v>387330057.41000003</v>
      </c>
      <c r="O156" s="145">
        <v>220313162.22000003</v>
      </c>
      <c r="P156" s="144">
        <v>300946012.82000005</v>
      </c>
      <c r="Q156" s="144">
        <f t="shared" si="21"/>
        <v>2848153930.0499997</v>
      </c>
      <c r="R156" s="320"/>
      <c r="S156" s="320"/>
    </row>
    <row r="157" spans="2:37" s="40" customFormat="1" ht="15" customHeight="1" x14ac:dyDescent="0.25">
      <c r="B157" s="40" t="s">
        <v>84</v>
      </c>
      <c r="C157" s="143">
        <f t="shared" ref="C157" si="26">C158</f>
        <v>18541650695</v>
      </c>
      <c r="D157" s="143">
        <v>21627728480.07</v>
      </c>
      <c r="E157" s="143">
        <v>1273139929.9400001</v>
      </c>
      <c r="F157" s="143">
        <v>1102963848.5699999</v>
      </c>
      <c r="G157" s="143">
        <v>1507776803.0499997</v>
      </c>
      <c r="H157" s="143">
        <v>1505595437.1500001</v>
      </c>
      <c r="I157" s="143">
        <v>1523778004.26</v>
      </c>
      <c r="J157" s="143">
        <v>1507080670.4399998</v>
      </c>
      <c r="K157" s="143">
        <v>1267987839.95</v>
      </c>
      <c r="L157" s="143">
        <v>1874077523.3999999</v>
      </c>
      <c r="M157" s="143">
        <v>1254958905.7400002</v>
      </c>
      <c r="N157" s="143">
        <v>1592389331.4000001</v>
      </c>
      <c r="O157" s="143">
        <v>1909588736.1099999</v>
      </c>
      <c r="P157" s="143">
        <v>4980255148.7299995</v>
      </c>
      <c r="Q157" s="143">
        <f t="shared" si="21"/>
        <v>21299592178.739998</v>
      </c>
      <c r="R157" s="320"/>
      <c r="S157" s="320"/>
      <c r="T157"/>
      <c r="U157"/>
      <c r="X157"/>
      <c r="Y157"/>
      <c r="Z157"/>
      <c r="AA157"/>
      <c r="AB157"/>
      <c r="AC157"/>
      <c r="AD157"/>
      <c r="AE157"/>
      <c r="AF157"/>
      <c r="AG157"/>
      <c r="AH157"/>
      <c r="AI157"/>
      <c r="AJ157"/>
      <c r="AK157"/>
    </row>
    <row r="158" spans="2:37" s="40" customFormat="1" ht="15" customHeight="1" x14ac:dyDescent="0.25">
      <c r="B158" s="159" t="s">
        <v>313</v>
      </c>
      <c r="C158" s="146">
        <f>SUM(C159:C164)</f>
        <v>18541650695</v>
      </c>
      <c r="D158" s="146">
        <v>21627728480.07</v>
      </c>
      <c r="E158" s="146">
        <v>1273139929.9400001</v>
      </c>
      <c r="F158" s="146">
        <v>1102963848.5699999</v>
      </c>
      <c r="G158" s="146">
        <v>1507776803.0499997</v>
      </c>
      <c r="H158" s="146">
        <v>1505595437.1500001</v>
      </c>
      <c r="I158" s="146">
        <v>1523778004.26</v>
      </c>
      <c r="J158" s="146">
        <v>1507080670.4399998</v>
      </c>
      <c r="K158" s="146">
        <v>1267987839.95</v>
      </c>
      <c r="L158" s="146">
        <v>1874077523.3999999</v>
      </c>
      <c r="M158" s="146">
        <v>1254958905.7400002</v>
      </c>
      <c r="N158" s="146">
        <v>1592389331.4000001</v>
      </c>
      <c r="O158" s="146">
        <v>1909588736.1099999</v>
      </c>
      <c r="P158" s="143">
        <v>4980255148.7299995</v>
      </c>
      <c r="Q158" s="143">
        <f t="shared" si="21"/>
        <v>21299592178.739998</v>
      </c>
      <c r="R158" s="320"/>
      <c r="S158" s="320"/>
      <c r="T158"/>
      <c r="U158"/>
      <c r="X158"/>
      <c r="Y158"/>
      <c r="Z158"/>
      <c r="AA158"/>
      <c r="AB158"/>
      <c r="AC158"/>
      <c r="AD158"/>
      <c r="AE158"/>
      <c r="AF158"/>
      <c r="AG158"/>
      <c r="AH158"/>
      <c r="AI158"/>
      <c r="AJ158"/>
      <c r="AK158"/>
    </row>
    <row r="159" spans="2:37" x14ac:dyDescent="0.25">
      <c r="B159" s="158" t="s">
        <v>314</v>
      </c>
      <c r="C159" s="145">
        <v>17417799267</v>
      </c>
      <c r="D159" s="145">
        <v>20529157533.5</v>
      </c>
      <c r="E159" s="145">
        <v>1226788600.28</v>
      </c>
      <c r="F159" s="145">
        <v>1051694771.4399999</v>
      </c>
      <c r="G159" s="145">
        <v>1441458432.8499999</v>
      </c>
      <c r="H159" s="145">
        <v>1455234050.9300001</v>
      </c>
      <c r="I159" s="145">
        <v>1453502502.5</v>
      </c>
      <c r="J159" s="145">
        <v>1450240614.9499998</v>
      </c>
      <c r="K159" s="145">
        <v>1197885382.0699999</v>
      </c>
      <c r="L159" s="145">
        <v>1791692406.27</v>
      </c>
      <c r="M159" s="145">
        <v>1141798071.3100002</v>
      </c>
      <c r="N159" s="145">
        <v>1468504917.5400002</v>
      </c>
      <c r="O159" s="145">
        <v>1821894137.2499998</v>
      </c>
      <c r="P159" s="144">
        <v>4762647555.75</v>
      </c>
      <c r="Q159" s="144">
        <f t="shared" si="21"/>
        <v>20263341443.139999</v>
      </c>
      <c r="R159" s="320"/>
      <c r="S159" s="320"/>
    </row>
    <row r="160" spans="2:37" x14ac:dyDescent="0.25">
      <c r="B160" s="158" t="s">
        <v>315</v>
      </c>
      <c r="C160" s="145">
        <v>669691884</v>
      </c>
      <c r="D160" s="145">
        <v>731409993.56999993</v>
      </c>
      <c r="E160" s="145">
        <v>37250977.169999994</v>
      </c>
      <c r="F160" s="145">
        <v>35075709.739999995</v>
      </c>
      <c r="G160" s="145">
        <v>47471362.870000005</v>
      </c>
      <c r="H160" s="145">
        <v>40837982.579999998</v>
      </c>
      <c r="I160" s="145">
        <v>37807524.770000003</v>
      </c>
      <c r="J160" s="145">
        <v>39354740.289999999</v>
      </c>
      <c r="K160" s="145">
        <v>51590299.640000001</v>
      </c>
      <c r="L160" s="145">
        <v>60655171.75</v>
      </c>
      <c r="M160" s="145">
        <v>89540521.50999999</v>
      </c>
      <c r="N160" s="145">
        <v>48944737.82</v>
      </c>
      <c r="O160" s="145">
        <v>53630454.890000001</v>
      </c>
      <c r="P160" s="144">
        <v>133586524.73</v>
      </c>
      <c r="Q160" s="144">
        <f t="shared" si="21"/>
        <v>675746007.75999999</v>
      </c>
      <c r="R160" s="320"/>
      <c r="S160" s="320"/>
    </row>
    <row r="161" spans="2:37" x14ac:dyDescent="0.25">
      <c r="B161" s="158" t="s">
        <v>316</v>
      </c>
      <c r="C161" s="145">
        <v>28022531</v>
      </c>
      <c r="D161" s="145">
        <v>26222531</v>
      </c>
      <c r="E161" s="145">
        <v>981417.48</v>
      </c>
      <c r="F161" s="145">
        <v>1540430.72</v>
      </c>
      <c r="G161" s="145">
        <v>1465770.3</v>
      </c>
      <c r="H161" s="145">
        <v>1833253.65</v>
      </c>
      <c r="I161" s="145">
        <v>2474025.7599999998</v>
      </c>
      <c r="J161" s="145">
        <v>1223499.95</v>
      </c>
      <c r="K161" s="145">
        <v>2966861.5700000003</v>
      </c>
      <c r="L161" s="145">
        <v>1553221.1099999999</v>
      </c>
      <c r="M161" s="145">
        <v>1216012.22</v>
      </c>
      <c r="N161" s="145">
        <v>2281403.06</v>
      </c>
      <c r="O161" s="145">
        <v>2647891.39</v>
      </c>
      <c r="P161" s="144">
        <v>2835743.14</v>
      </c>
      <c r="Q161" s="144">
        <f t="shared" si="21"/>
        <v>23019530.350000001</v>
      </c>
      <c r="R161" s="320"/>
      <c r="S161" s="320"/>
    </row>
    <row r="162" spans="2:37" x14ac:dyDescent="0.25">
      <c r="B162" s="158" t="s">
        <v>403</v>
      </c>
      <c r="C162" s="145">
        <v>191121879</v>
      </c>
      <c r="D162" s="145">
        <v>186121879</v>
      </c>
      <c r="E162" s="145">
        <v>8118935.0099999998</v>
      </c>
      <c r="F162" s="145">
        <v>10932784.92</v>
      </c>
      <c r="G162" s="145">
        <v>10041727.190000001</v>
      </c>
      <c r="H162" s="145">
        <v>3956646.72</v>
      </c>
      <c r="I162" s="145">
        <v>26316838.16</v>
      </c>
      <c r="J162" s="145">
        <v>12573043.390000001</v>
      </c>
      <c r="K162" s="145">
        <v>11864316.23</v>
      </c>
      <c r="L162" s="145">
        <v>13754965.26</v>
      </c>
      <c r="M162" s="145">
        <v>15841849.220000001</v>
      </c>
      <c r="N162" s="145">
        <v>21198127.27</v>
      </c>
      <c r="O162" s="145">
        <v>25063713.759999998</v>
      </c>
      <c r="P162" s="144">
        <v>23204847.529999997</v>
      </c>
      <c r="Q162" s="144">
        <f t="shared" si="21"/>
        <v>182867794.66</v>
      </c>
      <c r="R162" s="320"/>
      <c r="S162" s="320"/>
    </row>
    <row r="163" spans="2:37" x14ac:dyDescent="0.25">
      <c r="B163" s="158" t="s">
        <v>445</v>
      </c>
      <c r="C163" s="145">
        <v>49015134</v>
      </c>
      <c r="D163" s="145">
        <v>49015134</v>
      </c>
      <c r="E163" s="145">
        <v>0</v>
      </c>
      <c r="F163" s="145">
        <v>3720151.75</v>
      </c>
      <c r="G163" s="145">
        <v>7339509.8399999999</v>
      </c>
      <c r="H163" s="145">
        <v>3733503.27</v>
      </c>
      <c r="I163" s="145">
        <v>3677113.07</v>
      </c>
      <c r="J163" s="145">
        <v>3688771.86</v>
      </c>
      <c r="K163" s="145">
        <v>3680980.44</v>
      </c>
      <c r="L163" s="145">
        <v>3731654.95</v>
      </c>
      <c r="M163" s="145">
        <v>3643496.77</v>
      </c>
      <c r="N163" s="145">
        <v>3685394</v>
      </c>
      <c r="O163" s="145">
        <v>3589316.11</v>
      </c>
      <c r="P163" s="144">
        <v>8401290.8399999999</v>
      </c>
      <c r="Q163" s="144">
        <f t="shared" si="21"/>
        <v>48891182.900000006</v>
      </c>
      <c r="R163" s="320"/>
      <c r="S163" s="320"/>
    </row>
    <row r="164" spans="2:37" x14ac:dyDescent="0.25">
      <c r="B164" s="158" t="s">
        <v>446</v>
      </c>
      <c r="C164" s="145">
        <v>186000000</v>
      </c>
      <c r="D164" s="145">
        <v>105801409</v>
      </c>
      <c r="E164" s="145">
        <v>0</v>
      </c>
      <c r="F164" s="145">
        <v>0</v>
      </c>
      <c r="G164" s="145">
        <v>0</v>
      </c>
      <c r="H164" s="145">
        <v>0</v>
      </c>
      <c r="I164" s="145">
        <v>0</v>
      </c>
      <c r="J164" s="145">
        <v>0</v>
      </c>
      <c r="K164" s="145">
        <v>0</v>
      </c>
      <c r="L164" s="145">
        <v>2690104.06</v>
      </c>
      <c r="M164" s="145">
        <v>2918954.71</v>
      </c>
      <c r="N164" s="145">
        <v>47774751.710000001</v>
      </c>
      <c r="O164" s="145">
        <v>2763222.71</v>
      </c>
      <c r="P164" s="144">
        <v>49579186.740000002</v>
      </c>
      <c r="Q164" s="144">
        <f t="shared" si="21"/>
        <v>105726219.93000001</v>
      </c>
      <c r="R164" s="320"/>
      <c r="S164" s="320"/>
    </row>
    <row r="165" spans="2:37" s="40" customFormat="1" ht="15" customHeight="1" x14ac:dyDescent="0.25">
      <c r="B165" s="40" t="s">
        <v>317</v>
      </c>
      <c r="C165" s="143">
        <f t="shared" ref="C165" si="27">C166</f>
        <v>85145723816</v>
      </c>
      <c r="D165" s="143">
        <v>70603608482.329987</v>
      </c>
      <c r="E165" s="143">
        <v>3708620509.7100005</v>
      </c>
      <c r="F165" s="143">
        <v>5772213638.7500019</v>
      </c>
      <c r="G165" s="143">
        <v>5184617476.0300016</v>
      </c>
      <c r="H165" s="143">
        <v>7216576170.3100004</v>
      </c>
      <c r="I165" s="143">
        <v>3091701390.9000006</v>
      </c>
      <c r="J165" s="143">
        <v>6016906654.0700006</v>
      </c>
      <c r="K165" s="143">
        <v>4311954367.7299995</v>
      </c>
      <c r="L165" s="143">
        <v>7881625828.3999996</v>
      </c>
      <c r="M165" s="143">
        <v>4230978215.3499994</v>
      </c>
      <c r="N165" s="143">
        <v>6096445436.4499989</v>
      </c>
      <c r="O165" s="143">
        <v>5841994630.3899994</v>
      </c>
      <c r="P165" s="143">
        <v>9296204983.75</v>
      </c>
      <c r="Q165" s="143">
        <f t="shared" si="21"/>
        <v>68649839301.840004</v>
      </c>
      <c r="R165" s="320"/>
      <c r="S165" s="320"/>
      <c r="T165"/>
      <c r="U165"/>
      <c r="X165"/>
      <c r="Y165"/>
      <c r="Z165"/>
      <c r="AA165"/>
      <c r="AB165"/>
      <c r="AC165"/>
      <c r="AD165"/>
      <c r="AE165"/>
      <c r="AF165"/>
      <c r="AG165"/>
      <c r="AH165"/>
      <c r="AI165"/>
      <c r="AJ165"/>
      <c r="AK165"/>
    </row>
    <row r="166" spans="2:37" s="40" customFormat="1" ht="15" customHeight="1" x14ac:dyDescent="0.25">
      <c r="B166" s="159" t="s">
        <v>318</v>
      </c>
      <c r="C166" s="146">
        <f>SUM(C167:C173)</f>
        <v>85145723816</v>
      </c>
      <c r="D166" s="146">
        <v>70603608482.329987</v>
      </c>
      <c r="E166" s="146">
        <v>3708620509.7100005</v>
      </c>
      <c r="F166" s="146">
        <v>5772213638.7500019</v>
      </c>
      <c r="G166" s="146">
        <v>5184617476.0300016</v>
      </c>
      <c r="H166" s="146">
        <v>7216576170.3100004</v>
      </c>
      <c r="I166" s="146">
        <v>3091701390.9000006</v>
      </c>
      <c r="J166" s="146">
        <v>6016906654.0700006</v>
      </c>
      <c r="K166" s="146">
        <v>4311954367.7299995</v>
      </c>
      <c r="L166" s="146">
        <v>7881625828.3999996</v>
      </c>
      <c r="M166" s="146">
        <v>4230978215.3499994</v>
      </c>
      <c r="N166" s="146">
        <v>6096445436.4499989</v>
      </c>
      <c r="O166" s="146">
        <v>5841994630.3899994</v>
      </c>
      <c r="P166" s="143">
        <v>9296204983.75</v>
      </c>
      <c r="Q166" s="143">
        <f t="shared" si="21"/>
        <v>68649839301.840004</v>
      </c>
      <c r="R166" s="320"/>
      <c r="S166" s="320"/>
      <c r="T166"/>
      <c r="U166"/>
      <c r="X166"/>
      <c r="Y166"/>
      <c r="Z166"/>
      <c r="AA166"/>
      <c r="AB166"/>
      <c r="AC166"/>
      <c r="AD166"/>
      <c r="AE166"/>
      <c r="AF166"/>
      <c r="AG166"/>
      <c r="AH166"/>
      <c r="AI166"/>
      <c r="AJ166"/>
      <c r="AK166"/>
    </row>
    <row r="167" spans="2:37" x14ac:dyDescent="0.25">
      <c r="B167" s="158" t="s">
        <v>319</v>
      </c>
      <c r="C167" s="145">
        <v>66126298418</v>
      </c>
      <c r="D167" s="145">
        <v>52051166803.939995</v>
      </c>
      <c r="E167" s="145">
        <v>3364627899.0100007</v>
      </c>
      <c r="F167" s="145">
        <v>3991147131.5500002</v>
      </c>
      <c r="G167" s="145">
        <v>4458479630.3500004</v>
      </c>
      <c r="H167" s="145">
        <v>5144563040.2799997</v>
      </c>
      <c r="I167" s="145">
        <v>2563839552.9499998</v>
      </c>
      <c r="J167" s="145">
        <v>4555217811.1300011</v>
      </c>
      <c r="K167" s="145">
        <v>3352603352.6399994</v>
      </c>
      <c r="L167" s="145">
        <v>4292191246.8099999</v>
      </c>
      <c r="M167" s="145">
        <v>3364022908.1699996</v>
      </c>
      <c r="N167" s="145">
        <v>4544559630.7599993</v>
      </c>
      <c r="O167" s="145">
        <v>3702257552.9000001</v>
      </c>
      <c r="P167" s="144">
        <v>6989942143.1599998</v>
      </c>
      <c r="Q167" s="144">
        <f t="shared" si="21"/>
        <v>50323451899.710007</v>
      </c>
      <c r="R167" s="320"/>
      <c r="S167" s="320"/>
    </row>
    <row r="168" spans="2:37" x14ac:dyDescent="0.25">
      <c r="B168" s="158" t="s">
        <v>320</v>
      </c>
      <c r="C168" s="145">
        <v>392135778</v>
      </c>
      <c r="D168" s="145">
        <v>406307822</v>
      </c>
      <c r="E168" s="145">
        <v>20665046.350000001</v>
      </c>
      <c r="F168" s="145">
        <v>25766840.510000002</v>
      </c>
      <c r="G168" s="145">
        <v>36591229</v>
      </c>
      <c r="H168" s="145">
        <v>23345180.950000003</v>
      </c>
      <c r="I168" s="145">
        <v>37512884.520000003</v>
      </c>
      <c r="J168" s="145">
        <v>30660398.789999999</v>
      </c>
      <c r="K168" s="145">
        <v>26510964.559999999</v>
      </c>
      <c r="L168" s="145">
        <v>30170717.990000002</v>
      </c>
      <c r="M168" s="145">
        <v>26982261.040000003</v>
      </c>
      <c r="N168" s="145">
        <v>40879198.799999997</v>
      </c>
      <c r="O168" s="145">
        <v>39775354.43</v>
      </c>
      <c r="P168" s="144">
        <v>61748616.030000001</v>
      </c>
      <c r="Q168" s="144">
        <f t="shared" si="21"/>
        <v>400608692.97000003</v>
      </c>
      <c r="R168" s="320"/>
      <c r="S168" s="320"/>
    </row>
    <row r="169" spans="2:37" x14ac:dyDescent="0.25">
      <c r="B169" s="158" t="s">
        <v>321</v>
      </c>
      <c r="C169" s="145">
        <v>17608637249</v>
      </c>
      <c r="D169" s="145">
        <v>17232896394.790001</v>
      </c>
      <c r="E169" s="145">
        <v>293967832.19</v>
      </c>
      <c r="F169" s="145">
        <v>1719663977.3099999</v>
      </c>
      <c r="G169" s="145">
        <v>649097041.69000006</v>
      </c>
      <c r="H169" s="145">
        <v>2002516712.8600001</v>
      </c>
      <c r="I169" s="145">
        <v>441145787.56999999</v>
      </c>
      <c r="J169" s="145">
        <v>1383783946.54</v>
      </c>
      <c r="K169" s="145">
        <v>858402661.09000003</v>
      </c>
      <c r="L169" s="145">
        <v>3515620303.71</v>
      </c>
      <c r="M169" s="145">
        <v>584303280.13</v>
      </c>
      <c r="N169" s="145">
        <v>1418266294.1000001</v>
      </c>
      <c r="O169" s="145">
        <v>2024350680.3300002</v>
      </c>
      <c r="P169" s="144">
        <v>2159335069.6199999</v>
      </c>
      <c r="Q169" s="144">
        <f t="shared" si="21"/>
        <v>17050453587.139999</v>
      </c>
      <c r="R169" s="320"/>
      <c r="S169" s="320"/>
    </row>
    <row r="170" spans="2:37" x14ac:dyDescent="0.25">
      <c r="B170" s="158" t="s">
        <v>323</v>
      </c>
      <c r="C170" s="145">
        <v>177195695</v>
      </c>
      <c r="D170" s="145">
        <v>320637493.97999996</v>
      </c>
      <c r="E170" s="145">
        <v>11277365.350000001</v>
      </c>
      <c r="F170" s="145">
        <v>10850530.720000001</v>
      </c>
      <c r="G170" s="145">
        <v>17279743.52</v>
      </c>
      <c r="H170" s="145">
        <v>23320627.02</v>
      </c>
      <c r="I170" s="145">
        <v>21418894.280000001</v>
      </c>
      <c r="J170" s="145">
        <v>24214616.279999997</v>
      </c>
      <c r="K170" s="145">
        <v>49696186.120000005</v>
      </c>
      <c r="L170" s="145">
        <v>18931239.739999998</v>
      </c>
      <c r="M170" s="145">
        <v>35128258.329999998</v>
      </c>
      <c r="N170" s="145">
        <v>34742825.149999999</v>
      </c>
      <c r="O170" s="145">
        <v>30133077.349999998</v>
      </c>
      <c r="P170" s="144">
        <v>37955443.890000001</v>
      </c>
      <c r="Q170" s="144">
        <f t="shared" si="21"/>
        <v>314948807.75</v>
      </c>
      <c r="R170" s="320"/>
      <c r="S170" s="320"/>
    </row>
    <row r="171" spans="2:37" x14ac:dyDescent="0.25">
      <c r="B171" s="158" t="s">
        <v>324</v>
      </c>
      <c r="C171" s="145">
        <v>245998207</v>
      </c>
      <c r="D171" s="145">
        <v>251834583</v>
      </c>
      <c r="E171" s="145">
        <v>14414060.27</v>
      </c>
      <c r="F171" s="145">
        <v>19046262.390000001</v>
      </c>
      <c r="G171" s="145">
        <v>18199242.27</v>
      </c>
      <c r="H171" s="145">
        <v>17860821.329999998</v>
      </c>
      <c r="I171" s="145">
        <v>22274614.670000002</v>
      </c>
      <c r="J171" s="145">
        <v>17879751.18</v>
      </c>
      <c r="K171" s="145">
        <v>15852287.52</v>
      </c>
      <c r="L171" s="145">
        <v>19847484.329999998</v>
      </c>
      <c r="M171" s="145">
        <v>15687629.75</v>
      </c>
      <c r="N171" s="145">
        <v>21058417.399999999</v>
      </c>
      <c r="O171" s="145">
        <v>27564990.48</v>
      </c>
      <c r="P171" s="144">
        <v>35005862.289999999</v>
      </c>
      <c r="Q171" s="144">
        <f t="shared" si="21"/>
        <v>244691423.87999997</v>
      </c>
      <c r="R171" s="320"/>
      <c r="S171" s="320"/>
    </row>
    <row r="172" spans="2:37" x14ac:dyDescent="0.25">
      <c r="B172" s="158" t="s">
        <v>325</v>
      </c>
      <c r="C172" s="145">
        <v>81082204</v>
      </c>
      <c r="D172" s="145">
        <v>68152434</v>
      </c>
      <c r="E172" s="145">
        <v>3668306.54</v>
      </c>
      <c r="F172" s="145">
        <v>5737212.7699999996</v>
      </c>
      <c r="G172" s="145">
        <v>4644694.16</v>
      </c>
      <c r="H172" s="145">
        <v>4517943</v>
      </c>
      <c r="I172" s="145">
        <v>4088351.28</v>
      </c>
      <c r="J172" s="145">
        <v>4243812.99</v>
      </c>
      <c r="K172" s="145">
        <v>5567188.0800000001</v>
      </c>
      <c r="L172" s="145">
        <v>4031092.45</v>
      </c>
      <c r="M172" s="145">
        <v>4539970.71</v>
      </c>
      <c r="N172" s="145">
        <v>9544195.6600000001</v>
      </c>
      <c r="O172" s="145">
        <v>4804763.32</v>
      </c>
      <c r="P172" s="144">
        <v>11118316.060000001</v>
      </c>
      <c r="Q172" s="144">
        <f t="shared" si="21"/>
        <v>66505847.020000003</v>
      </c>
      <c r="R172" s="320"/>
      <c r="S172" s="320"/>
    </row>
    <row r="173" spans="2:37" x14ac:dyDescent="0.25">
      <c r="B173" s="158" t="s">
        <v>447</v>
      </c>
      <c r="C173" s="145">
        <v>514376265</v>
      </c>
      <c r="D173" s="145">
        <v>272612950.62</v>
      </c>
      <c r="E173" s="145">
        <v>0</v>
      </c>
      <c r="F173" s="145">
        <v>1683.5</v>
      </c>
      <c r="G173" s="145">
        <v>325895.03999999998</v>
      </c>
      <c r="H173" s="145">
        <v>451844.87000000005</v>
      </c>
      <c r="I173" s="145">
        <v>1421305.63</v>
      </c>
      <c r="J173" s="145">
        <v>906317.16</v>
      </c>
      <c r="K173" s="145">
        <v>3321727.7199999997</v>
      </c>
      <c r="L173" s="145">
        <v>833743.37</v>
      </c>
      <c r="M173" s="145">
        <v>200313907.22</v>
      </c>
      <c r="N173" s="145">
        <v>27394874.579999998</v>
      </c>
      <c r="O173" s="145">
        <v>13108211.58</v>
      </c>
      <c r="P173" s="144">
        <v>1099532.7</v>
      </c>
      <c r="Q173" s="144">
        <f t="shared" si="21"/>
        <v>249179043.36999997</v>
      </c>
      <c r="R173" s="320"/>
      <c r="S173" s="320"/>
    </row>
    <row r="174" spans="2:37" s="40" customFormat="1" ht="15" customHeight="1" x14ac:dyDescent="0.25">
      <c r="B174" s="40" t="s">
        <v>326</v>
      </c>
      <c r="C174" s="143">
        <f t="shared" ref="C174" si="28">C175</f>
        <v>22483984637</v>
      </c>
      <c r="D174" s="143">
        <v>27802819318.420002</v>
      </c>
      <c r="E174" s="143">
        <v>493799005.76000005</v>
      </c>
      <c r="F174" s="143">
        <v>1430541808.3199997</v>
      </c>
      <c r="G174" s="143">
        <v>3115136944.8199997</v>
      </c>
      <c r="H174" s="143">
        <v>4592716421.0200005</v>
      </c>
      <c r="I174" s="143">
        <v>3313771314.5999999</v>
      </c>
      <c r="J174" s="143">
        <v>2016207841.7400002</v>
      </c>
      <c r="K174" s="143">
        <v>2424843647.0899997</v>
      </c>
      <c r="L174" s="143">
        <v>2976033700.1999998</v>
      </c>
      <c r="M174" s="143">
        <v>2039032935.3899999</v>
      </c>
      <c r="N174" s="143">
        <v>1315656861.1100001</v>
      </c>
      <c r="O174" s="143">
        <v>2047988577.97</v>
      </c>
      <c r="P174" s="143">
        <v>1909714194.3799999</v>
      </c>
      <c r="Q174" s="143">
        <f t="shared" si="21"/>
        <v>27675443252.400002</v>
      </c>
      <c r="R174" s="320"/>
      <c r="S174" s="320"/>
      <c r="T174"/>
      <c r="U174"/>
      <c r="X174"/>
      <c r="Y174"/>
      <c r="Z174"/>
      <c r="AA174"/>
      <c r="AB174"/>
      <c r="AC174"/>
      <c r="AD174"/>
      <c r="AE174"/>
      <c r="AF174"/>
      <c r="AG174"/>
      <c r="AH174"/>
      <c r="AI174"/>
      <c r="AJ174"/>
      <c r="AK174"/>
    </row>
    <row r="175" spans="2:37" s="40" customFormat="1" ht="15" customHeight="1" x14ac:dyDescent="0.25">
      <c r="B175" s="159" t="s">
        <v>327</v>
      </c>
      <c r="C175" s="146">
        <f t="shared" ref="C175" si="29">SUM(C176:C180)</f>
        <v>22483984637</v>
      </c>
      <c r="D175" s="146">
        <v>27802819318.420002</v>
      </c>
      <c r="E175" s="146">
        <v>493799005.76000005</v>
      </c>
      <c r="F175" s="146">
        <v>1430541808.3199997</v>
      </c>
      <c r="G175" s="146">
        <v>3115136944.8199997</v>
      </c>
      <c r="H175" s="146">
        <v>4592716421.0200005</v>
      </c>
      <c r="I175" s="146">
        <v>3313771314.5999999</v>
      </c>
      <c r="J175" s="146">
        <v>2016207841.7400002</v>
      </c>
      <c r="K175" s="146">
        <v>2424843647.0899997</v>
      </c>
      <c r="L175" s="146">
        <v>2976033700.1999998</v>
      </c>
      <c r="M175" s="146">
        <v>2039032935.3899999</v>
      </c>
      <c r="N175" s="146">
        <v>1315656861.1100001</v>
      </c>
      <c r="O175" s="146">
        <v>2047988577.97</v>
      </c>
      <c r="P175" s="143">
        <v>1909714194.3799999</v>
      </c>
      <c r="Q175" s="143">
        <f t="shared" si="21"/>
        <v>27675443252.400002</v>
      </c>
      <c r="R175" s="320"/>
      <c r="S175" s="320"/>
      <c r="T175"/>
      <c r="U175"/>
      <c r="X175"/>
      <c r="Y175"/>
      <c r="Z175"/>
      <c r="AA175"/>
      <c r="AB175"/>
      <c r="AC175"/>
      <c r="AD175"/>
      <c r="AE175"/>
      <c r="AF175"/>
      <c r="AG175"/>
      <c r="AH175"/>
      <c r="AI175"/>
      <c r="AJ175"/>
      <c r="AK175"/>
    </row>
    <row r="176" spans="2:37" x14ac:dyDescent="0.25">
      <c r="B176" s="158" t="s">
        <v>328</v>
      </c>
      <c r="C176" s="145">
        <v>21932536118</v>
      </c>
      <c r="D176" s="145">
        <v>27247328729.120003</v>
      </c>
      <c r="E176" s="145">
        <v>469079832.93000007</v>
      </c>
      <c r="F176" s="145">
        <v>1402421334.1499999</v>
      </c>
      <c r="G176" s="145">
        <v>3065315732.5700002</v>
      </c>
      <c r="H176" s="145">
        <v>4546435800.0699997</v>
      </c>
      <c r="I176" s="145">
        <v>3280132232.3300004</v>
      </c>
      <c r="J176" s="145">
        <v>1973263870.2</v>
      </c>
      <c r="K176" s="145">
        <v>2376591293.1499996</v>
      </c>
      <c r="L176" s="145">
        <v>2936681185.02</v>
      </c>
      <c r="M176" s="145">
        <v>1999197493.01</v>
      </c>
      <c r="N176" s="145">
        <v>1266886646.1700001</v>
      </c>
      <c r="O176" s="145">
        <v>1983495251.3199999</v>
      </c>
      <c r="P176" s="144">
        <v>1828946460.4400001</v>
      </c>
      <c r="Q176" s="144">
        <f t="shared" si="21"/>
        <v>27128447131.359997</v>
      </c>
      <c r="R176" s="320"/>
      <c r="S176" s="320"/>
    </row>
    <row r="177" spans="2:37" x14ac:dyDescent="0.25">
      <c r="B177" s="158" t="s">
        <v>329</v>
      </c>
      <c r="C177" s="145">
        <v>234477905</v>
      </c>
      <c r="D177" s="145">
        <v>243130232</v>
      </c>
      <c r="E177" s="145">
        <v>9309517.8699999992</v>
      </c>
      <c r="F177" s="145">
        <v>11082982.58</v>
      </c>
      <c r="G177" s="145">
        <v>29216989.48</v>
      </c>
      <c r="H177" s="145">
        <v>19163071.559999999</v>
      </c>
      <c r="I177" s="145">
        <v>14494638.66</v>
      </c>
      <c r="J177" s="145">
        <v>19603590.829999998</v>
      </c>
      <c r="K177" s="145">
        <v>22383520.32</v>
      </c>
      <c r="L177" s="145">
        <v>19065573.91</v>
      </c>
      <c r="M177" s="145">
        <v>20036271.329999998</v>
      </c>
      <c r="N177" s="145">
        <v>19259096.049999997</v>
      </c>
      <c r="O177" s="145">
        <v>25843024.670000002</v>
      </c>
      <c r="P177" s="144">
        <v>31968492.32</v>
      </c>
      <c r="Q177" s="144">
        <f t="shared" si="21"/>
        <v>241426769.57999998</v>
      </c>
      <c r="R177" s="320"/>
      <c r="S177" s="320"/>
    </row>
    <row r="178" spans="2:37" x14ac:dyDescent="0.25">
      <c r="B178" s="158" t="s">
        <v>330</v>
      </c>
      <c r="C178" s="145">
        <v>170603388</v>
      </c>
      <c r="D178" s="145">
        <v>164715876.26999998</v>
      </c>
      <c r="E178" s="145">
        <v>7455319.0499999998</v>
      </c>
      <c r="F178" s="145">
        <v>8122178.8600000003</v>
      </c>
      <c r="G178" s="145">
        <v>11010098.720000001</v>
      </c>
      <c r="H178" s="145">
        <v>15263941.539999999</v>
      </c>
      <c r="I178" s="145">
        <v>10051555.390000001</v>
      </c>
      <c r="J178" s="145">
        <v>10745109.189999999</v>
      </c>
      <c r="K178" s="145">
        <v>13636512.5</v>
      </c>
      <c r="L178" s="145">
        <v>11037524.27</v>
      </c>
      <c r="M178" s="145">
        <v>10562250.98</v>
      </c>
      <c r="N178" s="145">
        <v>17478862.210000001</v>
      </c>
      <c r="O178" s="145">
        <v>20906583.150000002</v>
      </c>
      <c r="P178" s="144">
        <v>24407998.479999997</v>
      </c>
      <c r="Q178" s="144">
        <f t="shared" si="21"/>
        <v>160677934.34</v>
      </c>
      <c r="R178" s="320"/>
      <c r="S178" s="320"/>
    </row>
    <row r="179" spans="2:37" x14ac:dyDescent="0.25">
      <c r="B179" s="158" t="s">
        <v>331</v>
      </c>
      <c r="C179" s="145">
        <v>62534600</v>
      </c>
      <c r="D179" s="145">
        <v>61297123</v>
      </c>
      <c r="E179" s="145">
        <v>2952412.03</v>
      </c>
      <c r="F179" s="145">
        <v>3205505.85</v>
      </c>
      <c r="G179" s="145">
        <v>4186454.89</v>
      </c>
      <c r="H179" s="145">
        <v>5756404.5</v>
      </c>
      <c r="I179" s="145">
        <v>3710088.8499999996</v>
      </c>
      <c r="J179" s="145">
        <v>3382570.13</v>
      </c>
      <c r="K179" s="145">
        <v>5839785.9499999993</v>
      </c>
      <c r="L179" s="145">
        <v>2740059.65</v>
      </c>
      <c r="M179" s="145">
        <v>4088648.0300000003</v>
      </c>
      <c r="N179" s="145">
        <v>5758653.46</v>
      </c>
      <c r="O179" s="145">
        <v>3641436.83</v>
      </c>
      <c r="P179" s="144">
        <v>13780128.550000001</v>
      </c>
      <c r="Q179" s="144">
        <f t="shared" si="21"/>
        <v>59042148.719999999</v>
      </c>
      <c r="R179" s="320"/>
      <c r="S179" s="320"/>
    </row>
    <row r="180" spans="2:37" x14ac:dyDescent="0.25">
      <c r="B180" s="158" t="s">
        <v>332</v>
      </c>
      <c r="C180" s="145">
        <v>83832626</v>
      </c>
      <c r="D180" s="145">
        <v>86347358.030000001</v>
      </c>
      <c r="E180" s="145">
        <v>5001923.88</v>
      </c>
      <c r="F180" s="145">
        <v>5709806.8799999999</v>
      </c>
      <c r="G180" s="145">
        <v>5407669.1600000001</v>
      </c>
      <c r="H180" s="145">
        <v>6097203.3499999996</v>
      </c>
      <c r="I180" s="145">
        <v>5382799.3700000001</v>
      </c>
      <c r="J180" s="145">
        <v>9212701.3900000006</v>
      </c>
      <c r="K180" s="145">
        <v>6392535.1699999999</v>
      </c>
      <c r="L180" s="145">
        <v>6509357.3499999996</v>
      </c>
      <c r="M180" s="145">
        <v>5148272.04</v>
      </c>
      <c r="N180" s="145">
        <v>6273603.2199999997</v>
      </c>
      <c r="O180" s="145">
        <v>14102282</v>
      </c>
      <c r="P180" s="144">
        <v>10611114.59</v>
      </c>
      <c r="Q180" s="144">
        <f t="shared" si="21"/>
        <v>85849268.400000006</v>
      </c>
      <c r="R180" s="320"/>
      <c r="S180" s="320"/>
    </row>
    <row r="181" spans="2:37" s="40" customFormat="1" ht="15" customHeight="1" x14ac:dyDescent="0.25">
      <c r="B181" s="40" t="s">
        <v>87</v>
      </c>
      <c r="C181" s="143">
        <f t="shared" ref="C181" si="30">C182</f>
        <v>10076578352</v>
      </c>
      <c r="D181" s="143">
        <v>7603307394.0799999</v>
      </c>
      <c r="E181" s="143">
        <v>177807225.09999996</v>
      </c>
      <c r="F181" s="143">
        <v>458852196.37</v>
      </c>
      <c r="G181" s="143">
        <v>604236932.12</v>
      </c>
      <c r="H181" s="143">
        <v>536512347.78000003</v>
      </c>
      <c r="I181" s="143">
        <v>600623673.95000005</v>
      </c>
      <c r="J181" s="143">
        <v>428138595</v>
      </c>
      <c r="K181" s="143">
        <v>469311928.47000003</v>
      </c>
      <c r="L181" s="143">
        <v>390515948.62</v>
      </c>
      <c r="M181" s="143">
        <v>437113984.60999995</v>
      </c>
      <c r="N181" s="143">
        <v>953800880.07999992</v>
      </c>
      <c r="O181" s="143">
        <v>482953792.55999994</v>
      </c>
      <c r="P181" s="143">
        <v>1727340902.3200002</v>
      </c>
      <c r="Q181" s="143">
        <f t="shared" si="21"/>
        <v>7267208406.9799995</v>
      </c>
      <c r="R181" s="320"/>
      <c r="S181" s="320"/>
      <c r="T181"/>
      <c r="U181"/>
      <c r="X181"/>
      <c r="Y181"/>
      <c r="Z181"/>
      <c r="AA181"/>
      <c r="AB181"/>
      <c r="AC181"/>
      <c r="AD181"/>
      <c r="AE181"/>
      <c r="AF181"/>
      <c r="AG181"/>
      <c r="AH181"/>
      <c r="AI181"/>
      <c r="AJ181"/>
      <c r="AK181"/>
    </row>
    <row r="182" spans="2:37" s="40" customFormat="1" ht="15" customHeight="1" x14ac:dyDescent="0.25">
      <c r="B182" s="159" t="s">
        <v>333</v>
      </c>
      <c r="C182" s="146">
        <f t="shared" ref="C182" si="31">SUM(C183:C184)</f>
        <v>10076578352</v>
      </c>
      <c r="D182" s="146">
        <v>7603307394.0799999</v>
      </c>
      <c r="E182" s="146">
        <v>177807225.09999996</v>
      </c>
      <c r="F182" s="146">
        <v>458852196.37</v>
      </c>
      <c r="G182" s="146">
        <v>604236932.12</v>
      </c>
      <c r="H182" s="146">
        <v>536512347.78000003</v>
      </c>
      <c r="I182" s="146">
        <v>600623673.95000005</v>
      </c>
      <c r="J182" s="146">
        <v>428138595</v>
      </c>
      <c r="K182" s="146">
        <v>469311928.47000003</v>
      </c>
      <c r="L182" s="146">
        <v>390515948.62</v>
      </c>
      <c r="M182" s="146">
        <v>437113984.60999995</v>
      </c>
      <c r="N182" s="146">
        <v>953800880.07999992</v>
      </c>
      <c r="O182" s="146">
        <v>482953792.55999994</v>
      </c>
      <c r="P182" s="143">
        <v>1727340902.3200002</v>
      </c>
      <c r="Q182" s="143">
        <f t="shared" si="21"/>
        <v>7267208406.9799995</v>
      </c>
      <c r="R182" s="320"/>
      <c r="S182" s="320"/>
      <c r="T182"/>
      <c r="U182"/>
      <c r="X182"/>
      <c r="Y182"/>
      <c r="Z182"/>
      <c r="AA182"/>
      <c r="AB182"/>
      <c r="AC182"/>
      <c r="AD182"/>
      <c r="AE182"/>
      <c r="AF182"/>
      <c r="AG182"/>
      <c r="AH182"/>
      <c r="AI182"/>
      <c r="AJ182"/>
      <c r="AK182"/>
    </row>
    <row r="183" spans="2:37" x14ac:dyDescent="0.25">
      <c r="B183" s="158" t="s">
        <v>334</v>
      </c>
      <c r="C183" s="145">
        <v>4695487652</v>
      </c>
      <c r="D183" s="145">
        <v>4851384960.9299994</v>
      </c>
      <c r="E183" s="145">
        <v>146372907.45999998</v>
      </c>
      <c r="F183" s="145">
        <v>223336150.69999999</v>
      </c>
      <c r="G183" s="145">
        <v>366579037.31999999</v>
      </c>
      <c r="H183" s="145">
        <v>355614021.35000002</v>
      </c>
      <c r="I183" s="145">
        <v>397659471.40000004</v>
      </c>
      <c r="J183" s="145">
        <v>206922930.17999998</v>
      </c>
      <c r="K183" s="145">
        <v>264410143.63</v>
      </c>
      <c r="L183" s="145">
        <v>153483575.63</v>
      </c>
      <c r="M183" s="145">
        <v>177790269.20999998</v>
      </c>
      <c r="N183" s="145">
        <v>756298937.29999995</v>
      </c>
      <c r="O183" s="145">
        <v>304835871.32999998</v>
      </c>
      <c r="P183" s="144">
        <v>1212081081.4200001</v>
      </c>
      <c r="Q183" s="144">
        <f t="shared" si="21"/>
        <v>4565384396.9300003</v>
      </c>
      <c r="R183" s="320"/>
      <c r="S183" s="320"/>
    </row>
    <row r="184" spans="2:37" x14ac:dyDescent="0.25">
      <c r="B184" s="158" t="s">
        <v>335</v>
      </c>
      <c r="C184" s="145">
        <v>5381090700</v>
      </c>
      <c r="D184" s="145">
        <v>2751922433.1500006</v>
      </c>
      <c r="E184" s="145">
        <v>31434317.640000001</v>
      </c>
      <c r="F184" s="145">
        <v>235516045.66999999</v>
      </c>
      <c r="G184" s="145">
        <v>237657894.80000001</v>
      </c>
      <c r="H184" s="145">
        <v>180898326.43000001</v>
      </c>
      <c r="I184" s="145">
        <v>202964202.54999998</v>
      </c>
      <c r="J184" s="145">
        <v>221215664.81999999</v>
      </c>
      <c r="K184" s="145">
        <v>204901784.84</v>
      </c>
      <c r="L184" s="145">
        <v>237032372.99000001</v>
      </c>
      <c r="M184" s="145">
        <v>259323715.39999998</v>
      </c>
      <c r="N184" s="145">
        <v>197501942.78</v>
      </c>
      <c r="O184" s="145">
        <v>178117921.22999999</v>
      </c>
      <c r="P184" s="144">
        <v>515259820.90000004</v>
      </c>
      <c r="Q184" s="144">
        <f t="shared" si="21"/>
        <v>2701824010.0499997</v>
      </c>
      <c r="R184" s="320"/>
      <c r="S184" s="320"/>
    </row>
    <row r="185" spans="2:37" s="40" customFormat="1" ht="15" customHeight="1" x14ac:dyDescent="0.25">
      <c r="B185" s="40" t="s">
        <v>336</v>
      </c>
      <c r="C185" s="143">
        <f t="shared" ref="C185" si="32">C186</f>
        <v>9648535941</v>
      </c>
      <c r="D185" s="143">
        <v>10278917599.18</v>
      </c>
      <c r="E185" s="143">
        <v>792151785.01000011</v>
      </c>
      <c r="F185" s="143">
        <v>764315847.88</v>
      </c>
      <c r="G185" s="143">
        <v>1185095098.8500001</v>
      </c>
      <c r="H185" s="143">
        <v>745737326.38</v>
      </c>
      <c r="I185" s="143">
        <v>759933913.92000008</v>
      </c>
      <c r="J185" s="143">
        <v>766603760.33000004</v>
      </c>
      <c r="K185" s="143">
        <v>780452671.78000009</v>
      </c>
      <c r="L185" s="143">
        <v>785817458.08000004</v>
      </c>
      <c r="M185" s="143">
        <v>765196988.34000003</v>
      </c>
      <c r="N185" s="143">
        <v>693392554.06000006</v>
      </c>
      <c r="O185" s="143">
        <v>750823577.63000011</v>
      </c>
      <c r="P185" s="143">
        <v>1401089245.6399999</v>
      </c>
      <c r="Q185" s="143">
        <f t="shared" si="21"/>
        <v>10190610227.900002</v>
      </c>
      <c r="R185" s="320"/>
      <c r="S185" s="320"/>
      <c r="T185"/>
      <c r="U185"/>
      <c r="X185"/>
      <c r="Y185"/>
      <c r="Z185"/>
      <c r="AA185"/>
      <c r="AB185"/>
      <c r="AC185"/>
      <c r="AD185"/>
      <c r="AE185"/>
      <c r="AF185"/>
      <c r="AG185"/>
      <c r="AH185"/>
      <c r="AI185"/>
      <c r="AJ185"/>
      <c r="AK185"/>
    </row>
    <row r="186" spans="2:37" s="40" customFormat="1" ht="15" customHeight="1" x14ac:dyDescent="0.25">
      <c r="B186" s="159" t="s">
        <v>337</v>
      </c>
      <c r="C186" s="146">
        <f t="shared" ref="C186" si="33">SUM(C187)</f>
        <v>9648535941</v>
      </c>
      <c r="D186" s="146">
        <v>10278917599.18</v>
      </c>
      <c r="E186" s="146">
        <v>792151785.01000011</v>
      </c>
      <c r="F186" s="146">
        <v>764315847.88</v>
      </c>
      <c r="G186" s="146">
        <v>1185095098.8500001</v>
      </c>
      <c r="H186" s="146">
        <v>745737326.38</v>
      </c>
      <c r="I186" s="146">
        <v>759933913.92000008</v>
      </c>
      <c r="J186" s="146">
        <v>766603760.33000004</v>
      </c>
      <c r="K186" s="146">
        <v>780452671.78000009</v>
      </c>
      <c r="L186" s="146">
        <v>785817458.08000004</v>
      </c>
      <c r="M186" s="146">
        <v>765196988.34000003</v>
      </c>
      <c r="N186" s="146">
        <v>693392554.06000006</v>
      </c>
      <c r="O186" s="146">
        <v>750823577.63000011</v>
      </c>
      <c r="P186" s="143">
        <v>1401089245.6399999</v>
      </c>
      <c r="Q186" s="143">
        <f t="shared" si="21"/>
        <v>10190610227.900002</v>
      </c>
      <c r="R186" s="320"/>
      <c r="S186" s="320"/>
      <c r="T186"/>
      <c r="U186"/>
      <c r="X186"/>
      <c r="Y186"/>
      <c r="Z186"/>
      <c r="AA186"/>
      <c r="AB186"/>
      <c r="AC186"/>
      <c r="AD186"/>
      <c r="AE186"/>
      <c r="AF186"/>
      <c r="AG186"/>
      <c r="AH186"/>
      <c r="AI186"/>
      <c r="AJ186"/>
      <c r="AK186"/>
    </row>
    <row r="187" spans="2:37" x14ac:dyDescent="0.25">
      <c r="B187" s="158" t="s">
        <v>338</v>
      </c>
      <c r="C187" s="145">
        <v>9648535941</v>
      </c>
      <c r="D187" s="145">
        <v>10278917599.18</v>
      </c>
      <c r="E187" s="145">
        <v>792151785.01000011</v>
      </c>
      <c r="F187" s="145">
        <v>764315847.88</v>
      </c>
      <c r="G187" s="145">
        <v>1185095098.8500001</v>
      </c>
      <c r="H187" s="145">
        <v>745737326.38</v>
      </c>
      <c r="I187" s="145">
        <v>759933913.92000008</v>
      </c>
      <c r="J187" s="145">
        <v>766603760.33000004</v>
      </c>
      <c r="K187" s="145">
        <v>780452671.78000009</v>
      </c>
      <c r="L187" s="145">
        <v>785817458.08000004</v>
      </c>
      <c r="M187" s="145">
        <v>765196988.34000003</v>
      </c>
      <c r="N187" s="145">
        <v>693392554.06000006</v>
      </c>
      <c r="O187" s="145">
        <v>750823577.63000011</v>
      </c>
      <c r="P187" s="144">
        <v>1401089245.6399999</v>
      </c>
      <c r="Q187" s="144">
        <f t="shared" si="21"/>
        <v>10190610227.900002</v>
      </c>
      <c r="R187" s="320"/>
      <c r="S187" s="320"/>
    </row>
    <row r="188" spans="2:37" s="40" customFormat="1" ht="15" customHeight="1" x14ac:dyDescent="0.25">
      <c r="B188" s="40" t="s">
        <v>88</v>
      </c>
      <c r="C188" s="143">
        <f t="shared" ref="C188" si="34">C189</f>
        <v>1360249191</v>
      </c>
      <c r="D188" s="143">
        <v>1527418066.3299999</v>
      </c>
      <c r="E188" s="143">
        <v>56519176.910000004</v>
      </c>
      <c r="F188" s="143">
        <v>82748441.709999993</v>
      </c>
      <c r="G188" s="143">
        <v>85656133.650000006</v>
      </c>
      <c r="H188" s="143">
        <v>91884405.579999998</v>
      </c>
      <c r="I188" s="143">
        <v>143568088.10999998</v>
      </c>
      <c r="J188" s="143">
        <v>85218531.159999996</v>
      </c>
      <c r="K188" s="143">
        <v>90466902.069999993</v>
      </c>
      <c r="L188" s="143">
        <v>97553613.769999981</v>
      </c>
      <c r="M188" s="143">
        <v>84204056.760000005</v>
      </c>
      <c r="N188" s="143">
        <v>160372253.06999999</v>
      </c>
      <c r="O188" s="143">
        <v>148918847.55000001</v>
      </c>
      <c r="P188" s="143">
        <v>162726113.39999998</v>
      </c>
      <c r="Q188" s="143">
        <f t="shared" si="21"/>
        <v>1289836563.7399998</v>
      </c>
      <c r="R188" s="320"/>
      <c r="S188" s="320"/>
      <c r="T188"/>
      <c r="U188"/>
      <c r="X188"/>
      <c r="Y188"/>
      <c r="Z188"/>
      <c r="AA188"/>
      <c r="AB188"/>
      <c r="AC188"/>
      <c r="AD188"/>
      <c r="AE188"/>
      <c r="AF188"/>
      <c r="AG188"/>
      <c r="AH188"/>
      <c r="AI188"/>
      <c r="AJ188"/>
      <c r="AK188"/>
    </row>
    <row r="189" spans="2:37" s="40" customFormat="1" ht="15" customHeight="1" x14ac:dyDescent="0.25">
      <c r="B189" s="159" t="s">
        <v>339</v>
      </c>
      <c r="C189" s="146">
        <f t="shared" ref="C189" si="35">SUM(C190)</f>
        <v>1360249191</v>
      </c>
      <c r="D189" s="146">
        <v>1527418066.3299999</v>
      </c>
      <c r="E189" s="146">
        <v>56519176.910000004</v>
      </c>
      <c r="F189" s="146">
        <v>82748441.709999993</v>
      </c>
      <c r="G189" s="146">
        <v>85656133.650000006</v>
      </c>
      <c r="H189" s="146">
        <v>91884405.579999998</v>
      </c>
      <c r="I189" s="146">
        <v>143568088.10999998</v>
      </c>
      <c r="J189" s="146">
        <v>85218531.159999996</v>
      </c>
      <c r="K189" s="146">
        <v>90466902.069999993</v>
      </c>
      <c r="L189" s="146">
        <v>97553613.769999981</v>
      </c>
      <c r="M189" s="146">
        <v>84204056.760000005</v>
      </c>
      <c r="N189" s="146">
        <v>160372253.06999999</v>
      </c>
      <c r="O189" s="146">
        <v>148918847.55000001</v>
      </c>
      <c r="P189" s="143">
        <v>162726113.39999998</v>
      </c>
      <c r="Q189" s="143">
        <f t="shared" si="21"/>
        <v>1289836563.7399998</v>
      </c>
      <c r="R189" s="320"/>
      <c r="S189" s="320"/>
      <c r="T189"/>
      <c r="U189"/>
      <c r="X189"/>
      <c r="Y189"/>
      <c r="Z189"/>
      <c r="AA189"/>
      <c r="AB189"/>
      <c r="AC189"/>
      <c r="AD189"/>
      <c r="AE189"/>
      <c r="AF189"/>
      <c r="AG189"/>
      <c r="AH189"/>
      <c r="AI189"/>
      <c r="AJ189"/>
      <c r="AK189"/>
    </row>
    <row r="190" spans="2:37" x14ac:dyDescent="0.25">
      <c r="B190" s="158" t="s">
        <v>340</v>
      </c>
      <c r="C190" s="145">
        <v>1360249191</v>
      </c>
      <c r="D190" s="145">
        <v>1527418066.3299999</v>
      </c>
      <c r="E190" s="145">
        <v>56519176.910000004</v>
      </c>
      <c r="F190" s="145">
        <v>82748441.709999993</v>
      </c>
      <c r="G190" s="145">
        <v>85656133.650000006</v>
      </c>
      <c r="H190" s="145">
        <v>91884405.579999998</v>
      </c>
      <c r="I190" s="145">
        <v>143568088.10999998</v>
      </c>
      <c r="J190" s="145">
        <v>85218531.159999996</v>
      </c>
      <c r="K190" s="145">
        <v>90466902.069999993</v>
      </c>
      <c r="L190" s="145">
        <v>97553613.769999981</v>
      </c>
      <c r="M190" s="145">
        <v>84204056.760000005</v>
      </c>
      <c r="N190" s="145">
        <v>160372253.06999999</v>
      </c>
      <c r="O190" s="145">
        <v>148918847.55000001</v>
      </c>
      <c r="P190" s="144">
        <v>162726113.39999998</v>
      </c>
      <c r="Q190" s="144">
        <f t="shared" si="21"/>
        <v>1289836563.7399998</v>
      </c>
      <c r="R190" s="320"/>
      <c r="S190" s="320"/>
    </row>
    <row r="191" spans="2:37" s="40" customFormat="1" ht="15" customHeight="1" x14ac:dyDescent="0.25">
      <c r="B191" s="40" t="s">
        <v>89</v>
      </c>
      <c r="C191" s="143">
        <f t="shared" ref="C191" si="36">C192</f>
        <v>4168041298</v>
      </c>
      <c r="D191" s="143">
        <v>4128357036.5499997</v>
      </c>
      <c r="E191" s="143">
        <v>206637204.41</v>
      </c>
      <c r="F191" s="143">
        <v>263945232.90000001</v>
      </c>
      <c r="G191" s="143">
        <v>244840834.43000001</v>
      </c>
      <c r="H191" s="143">
        <v>350947850.06999993</v>
      </c>
      <c r="I191" s="143">
        <v>337464021.71999997</v>
      </c>
      <c r="J191" s="143">
        <v>311933553.48000002</v>
      </c>
      <c r="K191" s="143">
        <v>291401300.21000004</v>
      </c>
      <c r="L191" s="143">
        <v>257168396.19</v>
      </c>
      <c r="M191" s="143">
        <v>268930768.80000001</v>
      </c>
      <c r="N191" s="143">
        <v>382571543.36000001</v>
      </c>
      <c r="O191" s="143">
        <v>535553695.32000005</v>
      </c>
      <c r="P191" s="143">
        <v>606087986.98000014</v>
      </c>
      <c r="Q191" s="143">
        <f t="shared" si="21"/>
        <v>4057482387.8700004</v>
      </c>
      <c r="R191" s="320"/>
      <c r="S191" s="320"/>
      <c r="T191"/>
      <c r="U191"/>
      <c r="X191"/>
      <c r="Y191"/>
      <c r="Z191"/>
      <c r="AA191"/>
      <c r="AB191"/>
      <c r="AC191"/>
      <c r="AD191"/>
      <c r="AE191"/>
      <c r="AF191"/>
      <c r="AG191"/>
      <c r="AH191"/>
      <c r="AI191"/>
      <c r="AJ191"/>
      <c r="AK191"/>
    </row>
    <row r="192" spans="2:37" s="40" customFormat="1" ht="15" customHeight="1" x14ac:dyDescent="0.25">
      <c r="B192" s="159" t="s">
        <v>341</v>
      </c>
      <c r="C192" s="146">
        <f t="shared" ref="C192" si="37">SUM(C193:C197)</f>
        <v>4168041298</v>
      </c>
      <c r="D192" s="146">
        <v>4128357036.5499997</v>
      </c>
      <c r="E192" s="146">
        <v>206637204.41</v>
      </c>
      <c r="F192" s="146">
        <v>263945232.90000001</v>
      </c>
      <c r="G192" s="146">
        <v>244840834.43000001</v>
      </c>
      <c r="H192" s="146">
        <v>350947850.06999993</v>
      </c>
      <c r="I192" s="146">
        <v>337464021.71999997</v>
      </c>
      <c r="J192" s="146">
        <v>311933553.48000002</v>
      </c>
      <c r="K192" s="146">
        <v>291401300.21000004</v>
      </c>
      <c r="L192" s="146">
        <v>257168396.19</v>
      </c>
      <c r="M192" s="146">
        <v>268930768.80000001</v>
      </c>
      <c r="N192" s="146">
        <v>382571543.36000001</v>
      </c>
      <c r="O192" s="146">
        <v>535553695.32000005</v>
      </c>
      <c r="P192" s="146">
        <v>606087986.98000014</v>
      </c>
      <c r="Q192" s="143">
        <f t="shared" si="21"/>
        <v>4057482387.8700004</v>
      </c>
      <c r="R192" s="320"/>
      <c r="S192" s="320"/>
      <c r="T192"/>
      <c r="U192"/>
      <c r="X192"/>
      <c r="Y192"/>
      <c r="Z192"/>
      <c r="AA192"/>
      <c r="AB192"/>
      <c r="AC192"/>
      <c r="AD192"/>
      <c r="AE192"/>
      <c r="AF192"/>
      <c r="AG192"/>
      <c r="AH192"/>
      <c r="AI192"/>
      <c r="AJ192"/>
      <c r="AK192"/>
    </row>
    <row r="193" spans="2:37" x14ac:dyDescent="0.25">
      <c r="B193" s="158" t="s">
        <v>342</v>
      </c>
      <c r="C193" s="145">
        <v>2818906675</v>
      </c>
      <c r="D193" s="145">
        <v>2695190405.9499998</v>
      </c>
      <c r="E193" s="145">
        <v>124218898.17</v>
      </c>
      <c r="F193" s="145">
        <v>180375713.22</v>
      </c>
      <c r="G193" s="145">
        <v>153203720.46000001</v>
      </c>
      <c r="H193" s="145">
        <v>261213462.57999998</v>
      </c>
      <c r="I193" s="145">
        <v>227220036.13999999</v>
      </c>
      <c r="J193" s="145">
        <v>163708062.03</v>
      </c>
      <c r="K193" s="145">
        <v>197378381.02000001</v>
      </c>
      <c r="L193" s="145">
        <v>156354479.22999999</v>
      </c>
      <c r="M193" s="145">
        <v>171483590.98999998</v>
      </c>
      <c r="N193" s="145">
        <v>262989861.09</v>
      </c>
      <c r="O193" s="145">
        <v>360012544.02000004</v>
      </c>
      <c r="P193" s="144">
        <v>392824628.01000005</v>
      </c>
      <c r="Q193" s="144">
        <f t="shared" si="21"/>
        <v>2650983376.9600005</v>
      </c>
      <c r="R193" s="320"/>
      <c r="S193" s="320"/>
    </row>
    <row r="194" spans="2:37" x14ac:dyDescent="0.25">
      <c r="B194" s="158" t="s">
        <v>343</v>
      </c>
      <c r="C194" s="145">
        <v>118324536</v>
      </c>
      <c r="D194" s="145">
        <v>119145118.59999999</v>
      </c>
      <c r="E194" s="145">
        <v>7996706.7599999998</v>
      </c>
      <c r="F194" s="145">
        <v>7322426.5499999998</v>
      </c>
      <c r="G194" s="145">
        <v>8441731.1300000008</v>
      </c>
      <c r="H194" s="145">
        <v>8019481.5899999999</v>
      </c>
      <c r="I194" s="145">
        <v>10554372.789999999</v>
      </c>
      <c r="J194" s="145">
        <v>7281435.6699999999</v>
      </c>
      <c r="K194" s="145">
        <v>7922478.9000000004</v>
      </c>
      <c r="L194" s="145">
        <v>7260144.3899999997</v>
      </c>
      <c r="M194" s="145">
        <v>8833329.4000000004</v>
      </c>
      <c r="N194" s="145">
        <v>10268560.32</v>
      </c>
      <c r="O194" s="145">
        <v>22278266.670000002</v>
      </c>
      <c r="P194" s="144">
        <v>10739842.42</v>
      </c>
      <c r="Q194" s="144">
        <f t="shared" si="21"/>
        <v>116918776.59</v>
      </c>
      <c r="R194" s="320"/>
      <c r="S194" s="320"/>
    </row>
    <row r="195" spans="2:37" x14ac:dyDescent="0.25">
      <c r="B195" s="158" t="s">
        <v>344</v>
      </c>
      <c r="C195" s="145">
        <v>198118888</v>
      </c>
      <c r="D195" s="145">
        <v>210501040</v>
      </c>
      <c r="E195" s="145">
        <v>8918929.8800000008</v>
      </c>
      <c r="F195" s="145">
        <v>10601300.220000001</v>
      </c>
      <c r="G195" s="145">
        <v>13087345.640000001</v>
      </c>
      <c r="H195" s="145">
        <v>11542807.970000001</v>
      </c>
      <c r="I195" s="145">
        <v>26891727.02</v>
      </c>
      <c r="J195" s="145">
        <v>21467755.990000002</v>
      </c>
      <c r="K195" s="145">
        <v>12739376.109999999</v>
      </c>
      <c r="L195" s="145">
        <v>14139635.83</v>
      </c>
      <c r="M195" s="145">
        <v>9976715.8599999994</v>
      </c>
      <c r="N195" s="145">
        <v>30115790.260000002</v>
      </c>
      <c r="O195" s="145">
        <v>21846981.050000001</v>
      </c>
      <c r="P195" s="144">
        <v>23493815.5</v>
      </c>
      <c r="Q195" s="144">
        <f t="shared" si="21"/>
        <v>204822181.33000001</v>
      </c>
      <c r="R195" s="320"/>
      <c r="S195" s="320"/>
    </row>
    <row r="196" spans="2:37" x14ac:dyDescent="0.25">
      <c r="B196" s="158" t="s">
        <v>345</v>
      </c>
      <c r="C196" s="145">
        <v>696521299</v>
      </c>
      <c r="D196" s="145">
        <v>763618758</v>
      </c>
      <c r="E196" s="145">
        <v>44862620.939999998</v>
      </c>
      <c r="F196" s="145">
        <v>45603368.07</v>
      </c>
      <c r="G196" s="145">
        <v>47846368.329999998</v>
      </c>
      <c r="H196" s="145">
        <v>49296720.529999994</v>
      </c>
      <c r="I196" s="145">
        <v>50599283.899999999</v>
      </c>
      <c r="J196" s="145">
        <v>81906443.040000007</v>
      </c>
      <c r="K196" s="145">
        <v>50411896.68</v>
      </c>
      <c r="L196" s="145">
        <v>56022294.159999996</v>
      </c>
      <c r="M196" s="145">
        <v>51541260.43</v>
      </c>
      <c r="N196" s="145">
        <v>54490295.079999998</v>
      </c>
      <c r="O196" s="145">
        <v>91368803.590000004</v>
      </c>
      <c r="P196" s="144">
        <v>126740592.47999999</v>
      </c>
      <c r="Q196" s="144">
        <f t="shared" si="21"/>
        <v>750689947.23000002</v>
      </c>
      <c r="R196" s="320"/>
      <c r="S196" s="320"/>
    </row>
    <row r="197" spans="2:37" x14ac:dyDescent="0.25">
      <c r="B197" s="158" t="s">
        <v>448</v>
      </c>
      <c r="C197" s="145">
        <v>336169900</v>
      </c>
      <c r="D197" s="145">
        <v>339901714</v>
      </c>
      <c r="E197" s="145">
        <v>20640048.66</v>
      </c>
      <c r="F197" s="145">
        <v>20042424.84</v>
      </c>
      <c r="G197" s="145">
        <v>22261668.870000001</v>
      </c>
      <c r="H197" s="145">
        <v>20875377.399999999</v>
      </c>
      <c r="I197" s="145">
        <v>22198601.870000001</v>
      </c>
      <c r="J197" s="145">
        <v>37569856.75</v>
      </c>
      <c r="K197" s="145">
        <v>22949167.5</v>
      </c>
      <c r="L197" s="145">
        <v>23391842.579999998</v>
      </c>
      <c r="M197" s="145">
        <v>27095872.119999997</v>
      </c>
      <c r="N197" s="145">
        <v>24707036.609999999</v>
      </c>
      <c r="O197" s="145">
        <v>40047099.990000002</v>
      </c>
      <c r="P197" s="144">
        <v>52289108.57</v>
      </c>
      <c r="Q197" s="144">
        <f t="shared" si="21"/>
        <v>334068105.76000005</v>
      </c>
      <c r="R197" s="320"/>
      <c r="S197" s="320"/>
    </row>
    <row r="198" spans="2:37" s="40" customFormat="1" ht="15" customHeight="1" x14ac:dyDescent="0.25">
      <c r="B198" s="40" t="s">
        <v>90</v>
      </c>
      <c r="C198" s="143">
        <f t="shared" ref="C198" si="38">C199</f>
        <v>681242676</v>
      </c>
      <c r="D198" s="143">
        <v>686691121</v>
      </c>
      <c r="E198" s="143">
        <v>33455517.329999998</v>
      </c>
      <c r="F198" s="143">
        <v>52818652.200000003</v>
      </c>
      <c r="G198" s="143">
        <v>56803945.379999995</v>
      </c>
      <c r="H198" s="143">
        <v>81714820.400000006</v>
      </c>
      <c r="I198" s="143">
        <v>42845439.149999999</v>
      </c>
      <c r="J198" s="143">
        <v>40715325.810000002</v>
      </c>
      <c r="K198" s="143">
        <v>54918421.590000004</v>
      </c>
      <c r="L198" s="143">
        <v>43972432.259999998</v>
      </c>
      <c r="M198" s="143">
        <v>28864463.310000002</v>
      </c>
      <c r="N198" s="143">
        <v>50316230.349999994</v>
      </c>
      <c r="O198" s="143">
        <v>87995980.780000001</v>
      </c>
      <c r="P198" s="143">
        <v>98773418.549999997</v>
      </c>
      <c r="Q198" s="143">
        <f t="shared" si="21"/>
        <v>673194647.1099999</v>
      </c>
      <c r="R198" s="320"/>
      <c r="S198" s="320"/>
      <c r="T198"/>
      <c r="U198"/>
      <c r="X198"/>
      <c r="Y198"/>
      <c r="Z198"/>
      <c r="AA198"/>
      <c r="AB198"/>
      <c r="AC198"/>
      <c r="AD198"/>
      <c r="AE198"/>
      <c r="AF198"/>
      <c r="AG198"/>
      <c r="AH198"/>
      <c r="AI198"/>
      <c r="AJ198"/>
      <c r="AK198"/>
    </row>
    <row r="199" spans="2:37" s="40" customFormat="1" ht="15" customHeight="1" x14ac:dyDescent="0.25">
      <c r="B199" s="159" t="s">
        <v>346</v>
      </c>
      <c r="C199" s="146">
        <f t="shared" ref="C199" si="39">SUM(C200)</f>
        <v>681242676</v>
      </c>
      <c r="D199" s="146">
        <v>686691121</v>
      </c>
      <c r="E199" s="146">
        <v>33455517.329999998</v>
      </c>
      <c r="F199" s="146">
        <v>52818652.200000003</v>
      </c>
      <c r="G199" s="146">
        <v>56803945.379999995</v>
      </c>
      <c r="H199" s="146">
        <v>81714820.400000006</v>
      </c>
      <c r="I199" s="146">
        <v>42845439.149999999</v>
      </c>
      <c r="J199" s="146">
        <v>40715325.810000002</v>
      </c>
      <c r="K199" s="146">
        <v>54918421.590000004</v>
      </c>
      <c r="L199" s="146">
        <v>43972432.259999998</v>
      </c>
      <c r="M199" s="146">
        <v>28864463.310000002</v>
      </c>
      <c r="N199" s="146">
        <v>50316230.349999994</v>
      </c>
      <c r="O199" s="146">
        <v>87995980.780000001</v>
      </c>
      <c r="P199" s="143">
        <v>98773418.549999997</v>
      </c>
      <c r="Q199" s="143">
        <f t="shared" si="21"/>
        <v>673194647.1099999</v>
      </c>
      <c r="R199" s="320"/>
      <c r="S199" s="320"/>
      <c r="T199"/>
      <c r="U199"/>
      <c r="X199"/>
      <c r="Y199"/>
      <c r="Z199"/>
      <c r="AA199"/>
      <c r="AB199"/>
      <c r="AC199"/>
      <c r="AD199"/>
      <c r="AE199"/>
      <c r="AF199"/>
      <c r="AG199"/>
      <c r="AH199"/>
      <c r="AI199"/>
      <c r="AJ199"/>
      <c r="AK199"/>
    </row>
    <row r="200" spans="2:37" x14ac:dyDescent="0.25">
      <c r="B200" s="158" t="s">
        <v>347</v>
      </c>
      <c r="C200" s="145">
        <v>681242676</v>
      </c>
      <c r="D200" s="145">
        <v>686691121</v>
      </c>
      <c r="E200" s="145">
        <v>33455517.329999998</v>
      </c>
      <c r="F200" s="145">
        <v>52818652.200000003</v>
      </c>
      <c r="G200" s="145">
        <v>56803945.379999995</v>
      </c>
      <c r="H200" s="145">
        <v>81714820.400000006</v>
      </c>
      <c r="I200" s="145">
        <v>42845439.149999999</v>
      </c>
      <c r="J200" s="145">
        <v>40715325.810000002</v>
      </c>
      <c r="K200" s="145">
        <v>54918421.590000004</v>
      </c>
      <c r="L200" s="145">
        <v>43972432.259999998</v>
      </c>
      <c r="M200" s="145">
        <v>28864463.310000002</v>
      </c>
      <c r="N200" s="145">
        <v>50316230.349999994</v>
      </c>
      <c r="O200" s="145">
        <v>87995980.780000001</v>
      </c>
      <c r="P200" s="144">
        <v>98773418.549999997</v>
      </c>
      <c r="Q200" s="144">
        <f t="shared" si="21"/>
        <v>673194647.1099999</v>
      </c>
      <c r="R200" s="320"/>
      <c r="S200" s="320"/>
    </row>
    <row r="201" spans="2:37" s="40" customFormat="1" ht="15" customHeight="1" x14ac:dyDescent="0.25">
      <c r="B201" s="40" t="s">
        <v>98</v>
      </c>
      <c r="C201" s="143">
        <f t="shared" ref="C201" si="40">C202</f>
        <v>15623942767</v>
      </c>
      <c r="D201" s="143">
        <v>15049227041.190002</v>
      </c>
      <c r="E201" s="143">
        <v>482107325.56</v>
      </c>
      <c r="F201" s="143">
        <v>1555637605.8900001</v>
      </c>
      <c r="G201" s="143">
        <v>1090317330.26</v>
      </c>
      <c r="H201" s="143">
        <v>992832550.01999998</v>
      </c>
      <c r="I201" s="143">
        <v>1627136458.2999997</v>
      </c>
      <c r="J201" s="143">
        <v>1874301015.0799999</v>
      </c>
      <c r="K201" s="143">
        <v>673991459.58999991</v>
      </c>
      <c r="L201" s="143">
        <v>718518946.77999997</v>
      </c>
      <c r="M201" s="143">
        <v>890985596.41999996</v>
      </c>
      <c r="N201" s="143">
        <v>853591077.54999995</v>
      </c>
      <c r="O201" s="143">
        <v>984326652.97000003</v>
      </c>
      <c r="P201" s="143">
        <v>2895393638.1800003</v>
      </c>
      <c r="Q201" s="143">
        <f t="shared" si="21"/>
        <v>14639139656.599998</v>
      </c>
      <c r="R201" s="320"/>
      <c r="S201" s="320"/>
      <c r="T201"/>
      <c r="U201"/>
      <c r="X201"/>
      <c r="Y201"/>
      <c r="Z201"/>
      <c r="AA201"/>
      <c r="AB201"/>
      <c r="AC201"/>
      <c r="AD201"/>
      <c r="AE201"/>
      <c r="AF201"/>
      <c r="AG201"/>
      <c r="AH201"/>
      <c r="AI201"/>
      <c r="AJ201"/>
      <c r="AK201"/>
    </row>
    <row r="202" spans="2:37" s="40" customFormat="1" ht="15" customHeight="1" x14ac:dyDescent="0.25">
      <c r="B202" s="159" t="s">
        <v>348</v>
      </c>
      <c r="C202" s="146">
        <f t="shared" ref="C202" si="41">SUM(C203:C204)</f>
        <v>15623942767</v>
      </c>
      <c r="D202" s="146">
        <v>15049227041.190002</v>
      </c>
      <c r="E202" s="146">
        <v>482107325.56</v>
      </c>
      <c r="F202" s="146">
        <v>1555637605.8900001</v>
      </c>
      <c r="G202" s="146">
        <v>1090317330.26</v>
      </c>
      <c r="H202" s="146">
        <v>992832550.01999998</v>
      </c>
      <c r="I202" s="146">
        <v>1627136458.2999997</v>
      </c>
      <c r="J202" s="146">
        <v>1874301015.0799999</v>
      </c>
      <c r="K202" s="146">
        <v>673991459.58999991</v>
      </c>
      <c r="L202" s="146">
        <v>718518946.77999997</v>
      </c>
      <c r="M202" s="146">
        <v>890985596.41999996</v>
      </c>
      <c r="N202" s="146">
        <v>853591077.54999995</v>
      </c>
      <c r="O202" s="146">
        <v>984326652.97000003</v>
      </c>
      <c r="P202" s="143">
        <v>2895393638.1800003</v>
      </c>
      <c r="Q202" s="143">
        <f t="shared" ref="Q202:Q256" si="42">SUM(E202:P202)</f>
        <v>14639139656.599998</v>
      </c>
      <c r="R202" s="320"/>
      <c r="S202" s="320"/>
      <c r="T202"/>
      <c r="U202"/>
      <c r="X202"/>
      <c r="Y202"/>
      <c r="Z202"/>
      <c r="AA202"/>
      <c r="AB202"/>
      <c r="AC202"/>
      <c r="AD202"/>
      <c r="AE202"/>
      <c r="AF202"/>
      <c r="AG202"/>
      <c r="AH202"/>
      <c r="AI202"/>
      <c r="AJ202"/>
      <c r="AK202"/>
    </row>
    <row r="203" spans="2:37" x14ac:dyDescent="0.25">
      <c r="B203" s="158" t="s">
        <v>349</v>
      </c>
      <c r="C203" s="145">
        <v>14220604221</v>
      </c>
      <c r="D203" s="145">
        <v>13600603847.810001</v>
      </c>
      <c r="E203" s="145">
        <v>458724126</v>
      </c>
      <c r="F203" s="145">
        <v>1483030649.6000001</v>
      </c>
      <c r="G203" s="145">
        <v>971341069.33000004</v>
      </c>
      <c r="H203" s="145">
        <v>902322867.02999997</v>
      </c>
      <c r="I203" s="145">
        <v>1435068932.1999998</v>
      </c>
      <c r="J203" s="145">
        <v>1599902539.6699998</v>
      </c>
      <c r="K203" s="145">
        <v>606674742.13999987</v>
      </c>
      <c r="L203" s="145">
        <v>638012303.52999997</v>
      </c>
      <c r="M203" s="145">
        <v>767025855.62</v>
      </c>
      <c r="N203" s="145">
        <v>826016198.55999994</v>
      </c>
      <c r="O203" s="145">
        <v>950210124.02999997</v>
      </c>
      <c r="P203" s="144">
        <v>2589963809.1500001</v>
      </c>
      <c r="Q203" s="144">
        <f t="shared" si="42"/>
        <v>13228293216.859999</v>
      </c>
      <c r="R203" s="320"/>
      <c r="S203" s="320"/>
    </row>
    <row r="204" spans="2:37" x14ac:dyDescent="0.25">
      <c r="B204" s="158" t="s">
        <v>350</v>
      </c>
      <c r="C204" s="145">
        <v>1403338546</v>
      </c>
      <c r="D204" s="145">
        <v>1448623193.3800001</v>
      </c>
      <c r="E204" s="145">
        <v>23383199.559999999</v>
      </c>
      <c r="F204" s="145">
        <v>72606956.289999992</v>
      </c>
      <c r="G204" s="145">
        <v>118976260.92999999</v>
      </c>
      <c r="H204" s="145">
        <v>90509682.989999995</v>
      </c>
      <c r="I204" s="145">
        <v>192067526.09999999</v>
      </c>
      <c r="J204" s="145">
        <v>274398475.40999997</v>
      </c>
      <c r="K204" s="145">
        <v>67316717.450000003</v>
      </c>
      <c r="L204" s="145">
        <v>80506643.25</v>
      </c>
      <c r="M204" s="145">
        <v>123959740.8</v>
      </c>
      <c r="N204" s="145">
        <v>27574878.989999998</v>
      </c>
      <c r="O204" s="145">
        <v>34116528.939999998</v>
      </c>
      <c r="P204" s="144">
        <v>305429829.02999997</v>
      </c>
      <c r="Q204" s="144">
        <f t="shared" si="42"/>
        <v>1410846439.74</v>
      </c>
      <c r="R204" s="320"/>
      <c r="S204" s="320"/>
    </row>
    <row r="205" spans="2:37" s="40" customFormat="1" ht="15" customHeight="1" x14ac:dyDescent="0.25">
      <c r="B205" s="40" t="s">
        <v>351</v>
      </c>
      <c r="C205" s="143">
        <f t="shared" ref="C205" si="43">C206</f>
        <v>20784213877</v>
      </c>
      <c r="D205" s="143">
        <v>22140504275.060001</v>
      </c>
      <c r="E205" s="143">
        <v>1256702937.7700002</v>
      </c>
      <c r="F205" s="143">
        <v>1349890799.1099999</v>
      </c>
      <c r="G205" s="143">
        <v>1573544640.7</v>
      </c>
      <c r="H205" s="143">
        <v>1693627897.3199999</v>
      </c>
      <c r="I205" s="143">
        <v>1623945111.01</v>
      </c>
      <c r="J205" s="143">
        <v>1445845261.5500002</v>
      </c>
      <c r="K205" s="143">
        <v>1630087294.4400001</v>
      </c>
      <c r="L205" s="143">
        <v>1645431374.2700002</v>
      </c>
      <c r="M205" s="143">
        <v>1421769508.47</v>
      </c>
      <c r="N205" s="143">
        <v>1956520412.6500003</v>
      </c>
      <c r="O205" s="143">
        <v>3013117912.1900001</v>
      </c>
      <c r="P205" s="143">
        <v>3272693525.8699999</v>
      </c>
      <c r="Q205" s="143">
        <f t="shared" si="42"/>
        <v>21883176675.349998</v>
      </c>
      <c r="R205" s="320"/>
      <c r="S205" s="320"/>
      <c r="T205"/>
      <c r="U205"/>
      <c r="X205"/>
      <c r="Y205"/>
      <c r="Z205"/>
      <c r="AA205"/>
      <c r="AB205"/>
      <c r="AC205"/>
      <c r="AD205"/>
      <c r="AE205"/>
      <c r="AF205"/>
      <c r="AG205"/>
      <c r="AH205"/>
      <c r="AI205"/>
      <c r="AJ205"/>
      <c r="AK205"/>
    </row>
    <row r="206" spans="2:37" s="40" customFormat="1" ht="15" customHeight="1" x14ac:dyDescent="0.25">
      <c r="B206" s="159" t="s">
        <v>352</v>
      </c>
      <c r="C206" s="146">
        <f t="shared" ref="C206" si="44">SUM(C207:C210)</f>
        <v>20784213877</v>
      </c>
      <c r="D206" s="146">
        <v>22140504275.060001</v>
      </c>
      <c r="E206" s="146">
        <v>1256702937.7700002</v>
      </c>
      <c r="F206" s="146">
        <v>1349890799.1099999</v>
      </c>
      <c r="G206" s="146">
        <v>1573544640.7</v>
      </c>
      <c r="H206" s="146">
        <v>1693627897.3199999</v>
      </c>
      <c r="I206" s="146">
        <v>1623945111.01</v>
      </c>
      <c r="J206" s="146">
        <v>1445845261.5500002</v>
      </c>
      <c r="K206" s="146">
        <v>1630087294.4400001</v>
      </c>
      <c r="L206" s="146">
        <v>1645431374.2700002</v>
      </c>
      <c r="M206" s="146">
        <v>1421769508.47</v>
      </c>
      <c r="N206" s="146">
        <v>1956520412.6500003</v>
      </c>
      <c r="O206" s="146">
        <v>3013117912.1900001</v>
      </c>
      <c r="P206" s="143">
        <v>3272693525.8699999</v>
      </c>
      <c r="Q206" s="143">
        <f t="shared" si="42"/>
        <v>21883176675.349998</v>
      </c>
      <c r="R206" s="320"/>
      <c r="S206" s="320"/>
      <c r="T206"/>
      <c r="U206"/>
      <c r="X206"/>
      <c r="Y206"/>
      <c r="Z206"/>
      <c r="AA206"/>
      <c r="AB206"/>
      <c r="AC206"/>
      <c r="AD206"/>
      <c r="AE206"/>
      <c r="AF206"/>
      <c r="AG206"/>
      <c r="AH206"/>
      <c r="AI206"/>
      <c r="AJ206"/>
      <c r="AK206"/>
    </row>
    <row r="207" spans="2:37" x14ac:dyDescent="0.25">
      <c r="B207" s="158" t="s">
        <v>353</v>
      </c>
      <c r="C207" s="145">
        <v>19030863935</v>
      </c>
      <c r="D207" s="145">
        <v>20255791704.060001</v>
      </c>
      <c r="E207" s="145">
        <v>1193074494.47</v>
      </c>
      <c r="F207" s="145">
        <v>1223629254.8499999</v>
      </c>
      <c r="G207" s="145">
        <v>1456899664.6500001</v>
      </c>
      <c r="H207" s="145">
        <v>1532434591.01</v>
      </c>
      <c r="I207" s="145">
        <v>1507643108.3199999</v>
      </c>
      <c r="J207" s="145">
        <v>1297360377.6700001</v>
      </c>
      <c r="K207" s="145">
        <v>1515299443.48</v>
      </c>
      <c r="L207" s="145">
        <v>1488920817.6900001</v>
      </c>
      <c r="M207" s="145">
        <v>1309071030.72</v>
      </c>
      <c r="N207" s="145">
        <v>1812064919.3100002</v>
      </c>
      <c r="O207" s="145">
        <v>2792188410.1700001</v>
      </c>
      <c r="P207" s="144">
        <v>3023052275.2699995</v>
      </c>
      <c r="Q207" s="144">
        <f t="shared" si="42"/>
        <v>20151638387.609997</v>
      </c>
      <c r="R207" s="320"/>
      <c r="S207" s="320"/>
    </row>
    <row r="208" spans="2:37" x14ac:dyDescent="0.25">
      <c r="B208" s="158" t="s">
        <v>354</v>
      </c>
      <c r="C208" s="145">
        <v>1084688136</v>
      </c>
      <c r="D208" s="145">
        <v>1126778834</v>
      </c>
      <c r="E208" s="145">
        <v>36854268.68</v>
      </c>
      <c r="F208" s="145">
        <v>61979893.32</v>
      </c>
      <c r="G208" s="145">
        <v>67156786.75</v>
      </c>
      <c r="H208" s="145">
        <v>113172219.47</v>
      </c>
      <c r="I208" s="145">
        <v>67428807.469999999</v>
      </c>
      <c r="J208" s="145">
        <v>82088891.640000001</v>
      </c>
      <c r="K208" s="145">
        <v>71961395.709999993</v>
      </c>
      <c r="L208" s="145">
        <v>107113959.38</v>
      </c>
      <c r="M208" s="145">
        <v>70164025.760000005</v>
      </c>
      <c r="N208" s="145">
        <v>89600019.25</v>
      </c>
      <c r="O208" s="145">
        <v>142148986.25999999</v>
      </c>
      <c r="P208" s="144">
        <v>119348765.86</v>
      </c>
      <c r="Q208" s="144">
        <f t="shared" si="42"/>
        <v>1029018019.5500001</v>
      </c>
      <c r="R208" s="320"/>
      <c r="S208" s="320"/>
    </row>
    <row r="209" spans="2:37" x14ac:dyDescent="0.25">
      <c r="B209" s="158" t="s">
        <v>404</v>
      </c>
      <c r="C209" s="145">
        <v>628078914</v>
      </c>
      <c r="D209" s="145">
        <v>717346845</v>
      </c>
      <c r="E209" s="145">
        <v>24141805.640000001</v>
      </c>
      <c r="F209" s="145">
        <v>61512663.93</v>
      </c>
      <c r="G209" s="145">
        <v>46777591.829999998</v>
      </c>
      <c r="H209" s="145">
        <v>45315689.759999998</v>
      </c>
      <c r="I209" s="145">
        <v>45956031.780000001</v>
      </c>
      <c r="J209" s="145">
        <v>63585956.719999999</v>
      </c>
      <c r="K209" s="145">
        <v>40126461.030000001</v>
      </c>
      <c r="L209" s="145">
        <v>46687723.469999999</v>
      </c>
      <c r="M209" s="145">
        <v>39826110.840000004</v>
      </c>
      <c r="N209" s="145">
        <v>52140730.880000003</v>
      </c>
      <c r="O209" s="145">
        <v>76146876.49000001</v>
      </c>
      <c r="P209" s="144">
        <v>119716671.45999999</v>
      </c>
      <c r="Q209" s="144">
        <f t="shared" si="42"/>
        <v>661934313.83000004</v>
      </c>
      <c r="R209" s="320"/>
      <c r="S209" s="320"/>
    </row>
    <row r="210" spans="2:37" x14ac:dyDescent="0.25">
      <c r="B210" s="158" t="s">
        <v>356</v>
      </c>
      <c r="C210" s="145">
        <v>40582892</v>
      </c>
      <c r="D210" s="145">
        <v>40586892</v>
      </c>
      <c r="E210" s="145">
        <v>2632368.98</v>
      </c>
      <c r="F210" s="145">
        <v>2768987.01</v>
      </c>
      <c r="G210" s="145">
        <v>2710597.47</v>
      </c>
      <c r="H210" s="145">
        <v>2705397.08</v>
      </c>
      <c r="I210" s="145">
        <v>2917163.44</v>
      </c>
      <c r="J210" s="145">
        <v>2810035.52</v>
      </c>
      <c r="K210" s="145">
        <v>2699994.22</v>
      </c>
      <c r="L210" s="145">
        <v>2708873.73</v>
      </c>
      <c r="M210" s="145">
        <v>2708341.15</v>
      </c>
      <c r="N210" s="145">
        <v>2714743.21</v>
      </c>
      <c r="O210" s="145">
        <v>2633639.27</v>
      </c>
      <c r="P210" s="183">
        <v>10575813.279999999</v>
      </c>
      <c r="Q210" s="183">
        <f t="shared" si="42"/>
        <v>40585954.359999999</v>
      </c>
      <c r="R210" s="320"/>
      <c r="S210" s="320"/>
    </row>
    <row r="211" spans="2:37" s="40" customFormat="1" ht="15" customHeight="1" x14ac:dyDescent="0.25">
      <c r="B211" s="40" t="s">
        <v>357</v>
      </c>
      <c r="C211" s="143">
        <f t="shared" ref="C211" si="45">C212</f>
        <v>3702713047</v>
      </c>
      <c r="D211" s="143">
        <v>3584588522.2300005</v>
      </c>
      <c r="E211" s="143">
        <v>159384908.67000002</v>
      </c>
      <c r="F211" s="143">
        <v>174923287.81999999</v>
      </c>
      <c r="G211" s="143">
        <v>187407573.13000003</v>
      </c>
      <c r="H211" s="143">
        <v>189266264.60999998</v>
      </c>
      <c r="I211" s="143">
        <v>259525955.77000001</v>
      </c>
      <c r="J211" s="143">
        <v>223327096.52000004</v>
      </c>
      <c r="K211" s="143">
        <v>201138910.19</v>
      </c>
      <c r="L211" s="143">
        <v>283028410.26000005</v>
      </c>
      <c r="M211" s="143">
        <v>282470947.88</v>
      </c>
      <c r="N211" s="143">
        <v>332863739.67999995</v>
      </c>
      <c r="O211" s="143">
        <v>326363063.98000002</v>
      </c>
      <c r="P211" s="143">
        <v>530212426.99000001</v>
      </c>
      <c r="Q211" s="143">
        <f t="shared" si="42"/>
        <v>3149912585.5</v>
      </c>
      <c r="R211" s="320"/>
      <c r="S211" s="320"/>
      <c r="T211"/>
      <c r="U211"/>
      <c r="X211"/>
      <c r="Y211"/>
      <c r="Z211"/>
      <c r="AA211"/>
      <c r="AB211"/>
      <c r="AC211"/>
      <c r="AD211"/>
      <c r="AE211"/>
      <c r="AF211"/>
      <c r="AG211"/>
      <c r="AH211"/>
      <c r="AI211"/>
      <c r="AJ211"/>
      <c r="AK211"/>
    </row>
    <row r="212" spans="2:37" s="89" customFormat="1" ht="15" customHeight="1" x14ac:dyDescent="0.25">
      <c r="B212" s="159" t="s">
        <v>358</v>
      </c>
      <c r="C212" s="146">
        <f t="shared" ref="C212" si="46">SUM(C213:C217)</f>
        <v>3702713047</v>
      </c>
      <c r="D212" s="146">
        <v>3584588522.2300005</v>
      </c>
      <c r="E212" s="146">
        <v>159384908.67000002</v>
      </c>
      <c r="F212" s="146">
        <v>174923287.81999999</v>
      </c>
      <c r="G212" s="146">
        <v>187407573.13000003</v>
      </c>
      <c r="H212" s="146">
        <v>189266264.60999998</v>
      </c>
      <c r="I212" s="146">
        <v>259525955.77000001</v>
      </c>
      <c r="J212" s="146">
        <v>223327096.52000004</v>
      </c>
      <c r="K212" s="146">
        <v>201138910.19</v>
      </c>
      <c r="L212" s="146">
        <v>283028410.26000005</v>
      </c>
      <c r="M212" s="146">
        <v>282470947.88</v>
      </c>
      <c r="N212" s="146">
        <v>332863739.67999995</v>
      </c>
      <c r="O212" s="146">
        <v>326363063.98000002</v>
      </c>
      <c r="P212" s="143">
        <v>530212426.99000001</v>
      </c>
      <c r="Q212" s="143">
        <f t="shared" si="42"/>
        <v>3149912585.5</v>
      </c>
      <c r="R212" s="320"/>
      <c r="S212" s="320"/>
      <c r="T212"/>
      <c r="U212"/>
      <c r="X212"/>
      <c r="Y212"/>
      <c r="Z212"/>
      <c r="AA212"/>
      <c r="AB212"/>
      <c r="AC212"/>
      <c r="AD212"/>
      <c r="AE212"/>
      <c r="AF212"/>
      <c r="AG212"/>
      <c r="AH212"/>
      <c r="AI212"/>
      <c r="AJ212"/>
      <c r="AK212"/>
    </row>
    <row r="213" spans="2:37" s="12" customFormat="1" x14ac:dyDescent="0.25">
      <c r="B213" s="158" t="s">
        <v>359</v>
      </c>
      <c r="C213" s="145">
        <v>2352329352</v>
      </c>
      <c r="D213" s="145">
        <v>2363404778.0300002</v>
      </c>
      <c r="E213" s="145">
        <v>109642725.47</v>
      </c>
      <c r="F213" s="145">
        <v>118740819.89</v>
      </c>
      <c r="G213" s="145">
        <v>124893110.32000001</v>
      </c>
      <c r="H213" s="145">
        <v>127374180.07000001</v>
      </c>
      <c r="I213" s="145">
        <v>183139353.88</v>
      </c>
      <c r="J213" s="145">
        <v>121189358.50000001</v>
      </c>
      <c r="K213" s="145">
        <v>130109889.97000001</v>
      </c>
      <c r="L213" s="145">
        <v>167807223.13000003</v>
      </c>
      <c r="M213" s="145">
        <v>215894236.37</v>
      </c>
      <c r="N213" s="145">
        <v>190908430.66</v>
      </c>
      <c r="O213" s="145">
        <v>218132548.22</v>
      </c>
      <c r="P213" s="165">
        <v>313942984.79000002</v>
      </c>
      <c r="Q213" s="145">
        <f t="shared" si="42"/>
        <v>2021774861.27</v>
      </c>
      <c r="R213" s="320"/>
      <c r="S213" s="320"/>
      <c r="T213"/>
      <c r="U213"/>
      <c r="X213"/>
      <c r="Y213"/>
      <c r="Z213"/>
      <c r="AA213"/>
      <c r="AB213"/>
      <c r="AC213"/>
      <c r="AD213"/>
      <c r="AE213"/>
      <c r="AF213"/>
      <c r="AG213"/>
      <c r="AH213"/>
      <c r="AI213"/>
      <c r="AJ213"/>
      <c r="AK213"/>
    </row>
    <row r="214" spans="2:37" s="12" customFormat="1" x14ac:dyDescent="0.25">
      <c r="B214" s="158" t="s">
        <v>360</v>
      </c>
      <c r="C214" s="145">
        <v>407538073</v>
      </c>
      <c r="D214" s="145">
        <v>224620080</v>
      </c>
      <c r="E214" s="145">
        <v>0</v>
      </c>
      <c r="F214" s="145">
        <v>0</v>
      </c>
      <c r="G214" s="145">
        <v>1474030</v>
      </c>
      <c r="H214" s="145">
        <v>0</v>
      </c>
      <c r="I214" s="145">
        <v>0</v>
      </c>
      <c r="J214" s="145">
        <v>19668854.600000001</v>
      </c>
      <c r="K214" s="145">
        <v>0</v>
      </c>
      <c r="L214" s="145">
        <v>38118377.469999999</v>
      </c>
      <c r="M214" s="145">
        <v>0</v>
      </c>
      <c r="N214" s="145">
        <v>39099571.93</v>
      </c>
      <c r="O214" s="145">
        <v>1073479.74</v>
      </c>
      <c r="P214" s="165">
        <v>74804293.370000005</v>
      </c>
      <c r="Q214" s="145">
        <f t="shared" si="42"/>
        <v>174238607.11000001</v>
      </c>
      <c r="R214" s="320"/>
      <c r="S214" s="320"/>
      <c r="T214"/>
      <c r="U214"/>
      <c r="X214"/>
      <c r="Y214"/>
      <c r="Z214"/>
      <c r="AA214"/>
      <c r="AB214"/>
      <c r="AC214"/>
      <c r="AD214"/>
      <c r="AE214"/>
      <c r="AF214"/>
      <c r="AG214"/>
      <c r="AH214"/>
      <c r="AI214"/>
      <c r="AJ214"/>
      <c r="AK214"/>
    </row>
    <row r="215" spans="2:37" s="12" customFormat="1" x14ac:dyDescent="0.25">
      <c r="B215" s="158" t="s">
        <v>361</v>
      </c>
      <c r="C215" s="145">
        <v>570048148</v>
      </c>
      <c r="D215" s="145">
        <v>597642449.20000005</v>
      </c>
      <c r="E215" s="145">
        <v>25670502.77</v>
      </c>
      <c r="F215" s="145">
        <v>31756242.580000002</v>
      </c>
      <c r="G215" s="145">
        <v>32220569.850000001</v>
      </c>
      <c r="H215" s="145">
        <v>33942329.210000001</v>
      </c>
      <c r="I215" s="145">
        <v>39236711.130000003</v>
      </c>
      <c r="J215" s="145">
        <v>51518478.080000006</v>
      </c>
      <c r="K215" s="145">
        <v>42976369.210000001</v>
      </c>
      <c r="L215" s="145">
        <v>50053649.189999998</v>
      </c>
      <c r="M215" s="145">
        <v>40406440.909999996</v>
      </c>
      <c r="N215" s="145">
        <v>63864355.299999997</v>
      </c>
      <c r="O215" s="145">
        <v>62950800.660000004</v>
      </c>
      <c r="P215" s="165">
        <v>85379652.459999993</v>
      </c>
      <c r="Q215" s="145">
        <f t="shared" si="42"/>
        <v>559976101.35000002</v>
      </c>
      <c r="R215" s="320"/>
      <c r="S215" s="320"/>
      <c r="T215"/>
      <c r="U215"/>
      <c r="X215"/>
      <c r="Y215"/>
      <c r="Z215"/>
      <c r="AA215"/>
      <c r="AB215"/>
      <c r="AC215"/>
      <c r="AD215"/>
      <c r="AE215"/>
      <c r="AF215"/>
      <c r="AG215"/>
      <c r="AH215"/>
      <c r="AI215"/>
      <c r="AJ215"/>
      <c r="AK215"/>
    </row>
    <row r="216" spans="2:37" s="12" customFormat="1" x14ac:dyDescent="0.25">
      <c r="B216" s="158" t="s">
        <v>362</v>
      </c>
      <c r="C216" s="145">
        <v>55775734</v>
      </c>
      <c r="D216" s="145">
        <v>61850290</v>
      </c>
      <c r="E216" s="145">
        <v>2438475.12</v>
      </c>
      <c r="F216" s="145">
        <v>3601880.01</v>
      </c>
      <c r="G216" s="145">
        <v>3595448.86</v>
      </c>
      <c r="H216" s="145">
        <v>5276058.8899999997</v>
      </c>
      <c r="I216" s="145">
        <v>4459683.83</v>
      </c>
      <c r="J216" s="145">
        <v>5390361.8499999996</v>
      </c>
      <c r="K216" s="145">
        <v>5307673.92</v>
      </c>
      <c r="L216" s="145">
        <v>4524771.5500000007</v>
      </c>
      <c r="M216" s="145">
        <v>3582873.5900000003</v>
      </c>
      <c r="N216" s="145">
        <v>4424941.9000000004</v>
      </c>
      <c r="O216" s="145">
        <v>5835413.3499999996</v>
      </c>
      <c r="P216" s="165">
        <v>10787075.43</v>
      </c>
      <c r="Q216" s="145">
        <f t="shared" si="42"/>
        <v>59224658.300000004</v>
      </c>
      <c r="R216" s="320"/>
      <c r="S216" s="320"/>
      <c r="T216"/>
      <c r="U216"/>
      <c r="X216"/>
      <c r="Y216"/>
      <c r="Z216"/>
      <c r="AA216"/>
      <c r="AB216"/>
      <c r="AC216"/>
      <c r="AD216"/>
      <c r="AE216"/>
      <c r="AF216"/>
      <c r="AG216"/>
      <c r="AH216"/>
      <c r="AI216"/>
      <c r="AJ216"/>
      <c r="AK216"/>
    </row>
    <row r="217" spans="2:37" s="12" customFormat="1" x14ac:dyDescent="0.25">
      <c r="B217" s="158" t="s">
        <v>449</v>
      </c>
      <c r="C217" s="145">
        <v>317021740</v>
      </c>
      <c r="D217" s="145">
        <v>337070925</v>
      </c>
      <c r="E217" s="145">
        <v>21633205.309999999</v>
      </c>
      <c r="F217" s="145">
        <v>20824345.34</v>
      </c>
      <c r="G217" s="145">
        <v>25224414.100000001</v>
      </c>
      <c r="H217" s="145">
        <v>22673696.440000001</v>
      </c>
      <c r="I217" s="145">
        <v>32690206.93</v>
      </c>
      <c r="J217" s="145">
        <v>25560043.489999998</v>
      </c>
      <c r="K217" s="145">
        <v>22744977.09</v>
      </c>
      <c r="L217" s="145">
        <v>22524388.919999998</v>
      </c>
      <c r="M217" s="145">
        <v>22587397.009999998</v>
      </c>
      <c r="N217" s="145">
        <v>34566439.890000001</v>
      </c>
      <c r="O217" s="145">
        <v>38370822.009999998</v>
      </c>
      <c r="P217" s="165">
        <v>45298420.940000005</v>
      </c>
      <c r="Q217" s="145">
        <f t="shared" si="42"/>
        <v>334698357.46999997</v>
      </c>
      <c r="R217" s="320"/>
      <c r="S217" s="320"/>
      <c r="T217"/>
      <c r="U217"/>
      <c r="X217"/>
      <c r="Y217"/>
      <c r="Z217"/>
      <c r="AA217"/>
      <c r="AB217"/>
      <c r="AC217"/>
      <c r="AD217"/>
      <c r="AE217"/>
      <c r="AF217"/>
      <c r="AG217"/>
      <c r="AH217"/>
      <c r="AI217"/>
      <c r="AJ217"/>
      <c r="AK217"/>
    </row>
    <row r="218" spans="2:37" s="40" customFormat="1" ht="15" customHeight="1" x14ac:dyDescent="0.25">
      <c r="B218" s="40" t="s">
        <v>363</v>
      </c>
      <c r="C218" s="143">
        <f t="shared" ref="C218" si="47">C219</f>
        <v>2541411258</v>
      </c>
      <c r="D218" s="143">
        <v>2597371586.25</v>
      </c>
      <c r="E218" s="143">
        <v>105136654.68000001</v>
      </c>
      <c r="F218" s="143">
        <v>133290238.24000001</v>
      </c>
      <c r="G218" s="143">
        <v>134284936.05000001</v>
      </c>
      <c r="H218" s="143">
        <v>198021317.15000001</v>
      </c>
      <c r="I218" s="143">
        <v>232505670.92000002</v>
      </c>
      <c r="J218" s="143">
        <v>154101302.52000001</v>
      </c>
      <c r="K218" s="143">
        <v>164857215.81999999</v>
      </c>
      <c r="L218" s="143">
        <v>161114145.42999998</v>
      </c>
      <c r="M218" s="143">
        <v>218607983.48000002</v>
      </c>
      <c r="N218" s="143">
        <v>266210726.37</v>
      </c>
      <c r="O218" s="143">
        <v>224379806.82999998</v>
      </c>
      <c r="P218" s="143">
        <v>555148568.49000001</v>
      </c>
      <c r="Q218" s="143">
        <f t="shared" si="42"/>
        <v>2547658565.9799995</v>
      </c>
      <c r="R218" s="320"/>
      <c r="S218" s="320"/>
      <c r="T218"/>
      <c r="U218"/>
      <c r="X218"/>
      <c r="Y218"/>
      <c r="Z218"/>
      <c r="AA218"/>
      <c r="AB218"/>
      <c r="AC218"/>
      <c r="AD218"/>
      <c r="AE218"/>
      <c r="AF218"/>
      <c r="AG218"/>
      <c r="AH218"/>
      <c r="AI218"/>
      <c r="AJ218"/>
      <c r="AK218"/>
    </row>
    <row r="219" spans="2:37" s="89" customFormat="1" ht="15" customHeight="1" x14ac:dyDescent="0.25">
      <c r="B219" s="159" t="s">
        <v>364</v>
      </c>
      <c r="C219" s="146">
        <f t="shared" ref="C219" si="48">SUM(C220:C222)</f>
        <v>2541411258</v>
      </c>
      <c r="D219" s="146">
        <v>2597371586.25</v>
      </c>
      <c r="E219" s="146">
        <v>105136654.68000001</v>
      </c>
      <c r="F219" s="146">
        <v>133290238.24000001</v>
      </c>
      <c r="G219" s="146">
        <v>134284936.05000001</v>
      </c>
      <c r="H219" s="146">
        <v>198021317.15000001</v>
      </c>
      <c r="I219" s="146">
        <v>232505670.92000002</v>
      </c>
      <c r="J219" s="146">
        <v>154101302.52000001</v>
      </c>
      <c r="K219" s="146">
        <v>164857215.81999999</v>
      </c>
      <c r="L219" s="146">
        <v>161114145.42999998</v>
      </c>
      <c r="M219" s="146">
        <v>218607983.48000002</v>
      </c>
      <c r="N219" s="146">
        <v>266210726.37</v>
      </c>
      <c r="O219" s="146">
        <v>224379806.82999998</v>
      </c>
      <c r="P219" s="143">
        <v>555148568.49000001</v>
      </c>
      <c r="Q219" s="143">
        <f t="shared" si="42"/>
        <v>2547658565.9799995</v>
      </c>
      <c r="R219" s="320"/>
      <c r="S219" s="320"/>
      <c r="T219"/>
      <c r="U219"/>
      <c r="X219"/>
      <c r="Y219"/>
      <c r="Z219"/>
      <c r="AA219"/>
      <c r="AB219"/>
      <c r="AC219"/>
      <c r="AD219"/>
      <c r="AE219"/>
      <c r="AF219"/>
      <c r="AG219"/>
      <c r="AH219"/>
      <c r="AI219"/>
      <c r="AJ219"/>
      <c r="AK219"/>
    </row>
    <row r="220" spans="2:37" s="12" customFormat="1" x14ac:dyDescent="0.25">
      <c r="B220" s="158" t="s">
        <v>365</v>
      </c>
      <c r="C220" s="145">
        <v>1129405244</v>
      </c>
      <c r="D220" s="145">
        <v>943756941.25000012</v>
      </c>
      <c r="E220" s="145">
        <v>39261666.380000003</v>
      </c>
      <c r="F220" s="145">
        <v>54742748.710000001</v>
      </c>
      <c r="G220" s="145">
        <v>41720907.640000001</v>
      </c>
      <c r="H220" s="145">
        <v>76887862</v>
      </c>
      <c r="I220" s="145">
        <v>79818043.359999985</v>
      </c>
      <c r="J220" s="145">
        <v>62300996.030000001</v>
      </c>
      <c r="K220" s="145">
        <v>56039253.890000001</v>
      </c>
      <c r="L220" s="145">
        <v>59955833.640000001</v>
      </c>
      <c r="M220" s="145">
        <v>45997434.470000006</v>
      </c>
      <c r="N220" s="145">
        <v>116123525.34999999</v>
      </c>
      <c r="O220" s="145">
        <v>87277316.090000004</v>
      </c>
      <c r="P220" s="165">
        <v>200393717.85999998</v>
      </c>
      <c r="Q220" s="145">
        <f t="shared" si="42"/>
        <v>920519305.42000008</v>
      </c>
      <c r="R220" s="320"/>
      <c r="S220" s="320"/>
      <c r="T220"/>
      <c r="U220"/>
      <c r="X220"/>
      <c r="Y220"/>
      <c r="Z220"/>
      <c r="AA220"/>
      <c r="AB220"/>
      <c r="AC220"/>
      <c r="AD220"/>
      <c r="AE220"/>
      <c r="AF220"/>
      <c r="AG220"/>
      <c r="AH220"/>
      <c r="AI220"/>
      <c r="AJ220"/>
      <c r="AK220"/>
    </row>
    <row r="221" spans="2:37" s="12" customFormat="1" x14ac:dyDescent="0.25">
      <c r="B221" s="158" t="s">
        <v>366</v>
      </c>
      <c r="C221" s="145">
        <v>234606226</v>
      </c>
      <c r="D221" s="145">
        <v>289880568</v>
      </c>
      <c r="E221" s="145">
        <v>9720104.6899999995</v>
      </c>
      <c r="F221" s="145">
        <v>10473171.470000001</v>
      </c>
      <c r="G221" s="145">
        <v>13136866.880000001</v>
      </c>
      <c r="H221" s="145">
        <v>22952537.68</v>
      </c>
      <c r="I221" s="145">
        <v>39431447.460000001</v>
      </c>
      <c r="J221" s="145">
        <v>15345308.93</v>
      </c>
      <c r="K221" s="145">
        <v>14582906.939999999</v>
      </c>
      <c r="L221" s="145">
        <v>19191492.210000001</v>
      </c>
      <c r="M221" s="145">
        <v>40182021.25</v>
      </c>
      <c r="N221" s="145">
        <v>25960461.190000001</v>
      </c>
      <c r="O221" s="145">
        <v>20766144.789999999</v>
      </c>
      <c r="P221" s="165">
        <v>54103710.440000005</v>
      </c>
      <c r="Q221" s="145">
        <f t="shared" si="42"/>
        <v>285846173.93000001</v>
      </c>
      <c r="R221" s="320"/>
      <c r="S221" s="320"/>
      <c r="T221"/>
      <c r="U221"/>
      <c r="X221"/>
      <c r="Y221"/>
      <c r="Z221"/>
      <c r="AA221"/>
      <c r="AB221"/>
      <c r="AC221"/>
      <c r="AD221"/>
      <c r="AE221"/>
      <c r="AF221"/>
      <c r="AG221"/>
      <c r="AH221"/>
      <c r="AI221"/>
      <c r="AJ221"/>
      <c r="AK221"/>
    </row>
    <row r="222" spans="2:37" s="12" customFormat="1" x14ac:dyDescent="0.25">
      <c r="B222" s="158" t="s">
        <v>405</v>
      </c>
      <c r="C222" s="145">
        <v>1177399788</v>
      </c>
      <c r="D222" s="145">
        <v>1363734077</v>
      </c>
      <c r="E222" s="145">
        <v>56154883.609999999</v>
      </c>
      <c r="F222" s="145">
        <v>68074318.060000002</v>
      </c>
      <c r="G222" s="145">
        <v>79427161.530000001</v>
      </c>
      <c r="H222" s="145">
        <v>98180917.469999999</v>
      </c>
      <c r="I222" s="145">
        <v>113256180.10000001</v>
      </c>
      <c r="J222" s="145">
        <v>76454997.560000002</v>
      </c>
      <c r="K222" s="145">
        <v>94235054.989999995</v>
      </c>
      <c r="L222" s="145">
        <v>81966819.579999983</v>
      </c>
      <c r="M222" s="145">
        <v>132428527.76000001</v>
      </c>
      <c r="N222" s="145">
        <v>124126739.83</v>
      </c>
      <c r="O222" s="145">
        <v>116336345.95</v>
      </c>
      <c r="P222" s="165">
        <v>300651140.19</v>
      </c>
      <c r="Q222" s="145">
        <f t="shared" si="42"/>
        <v>1341293086.6299999</v>
      </c>
      <c r="R222" s="320"/>
      <c r="S222" s="320"/>
      <c r="T222"/>
      <c r="U222"/>
      <c r="X222"/>
      <c r="Y222"/>
      <c r="Z222"/>
      <c r="AA222"/>
      <c r="AB222"/>
      <c r="AC222"/>
      <c r="AD222"/>
      <c r="AE222"/>
      <c r="AF222"/>
      <c r="AG222"/>
      <c r="AH222"/>
      <c r="AI222"/>
      <c r="AJ222"/>
      <c r="AK222"/>
    </row>
    <row r="223" spans="2:37" s="40" customFormat="1" ht="15" customHeight="1" x14ac:dyDescent="0.25">
      <c r="B223" s="40" t="s">
        <v>130</v>
      </c>
      <c r="C223" s="143">
        <f t="shared" ref="C223" si="49">C224</f>
        <v>5610590710</v>
      </c>
      <c r="D223" s="143">
        <v>2898406236.02</v>
      </c>
      <c r="E223" s="143">
        <v>110793251.73</v>
      </c>
      <c r="F223" s="143">
        <v>191372298.60999998</v>
      </c>
      <c r="G223" s="143">
        <v>181433628.79999998</v>
      </c>
      <c r="H223" s="143">
        <v>158066016.20999998</v>
      </c>
      <c r="I223" s="143">
        <v>275053743.19</v>
      </c>
      <c r="J223" s="143">
        <v>220225499.40000001</v>
      </c>
      <c r="K223" s="143">
        <v>204726111.63999999</v>
      </c>
      <c r="L223" s="143">
        <v>221587898.57000002</v>
      </c>
      <c r="M223" s="143">
        <v>124744793.22000001</v>
      </c>
      <c r="N223" s="143">
        <v>236686678.53000003</v>
      </c>
      <c r="O223" s="143">
        <v>337984094.50999999</v>
      </c>
      <c r="P223" s="143">
        <v>367684089.38000005</v>
      </c>
      <c r="Q223" s="143">
        <f t="shared" si="42"/>
        <v>2630358103.79</v>
      </c>
      <c r="R223" s="320"/>
      <c r="S223" s="320"/>
      <c r="T223"/>
      <c r="U223"/>
      <c r="X223"/>
      <c r="Y223"/>
      <c r="Z223"/>
      <c r="AA223"/>
      <c r="AB223"/>
      <c r="AC223"/>
      <c r="AD223"/>
      <c r="AE223"/>
      <c r="AF223"/>
      <c r="AG223"/>
      <c r="AH223"/>
      <c r="AI223"/>
      <c r="AJ223"/>
      <c r="AK223"/>
    </row>
    <row r="224" spans="2:37" s="89" customFormat="1" ht="15" customHeight="1" x14ac:dyDescent="0.25">
      <c r="B224" s="159" t="s">
        <v>367</v>
      </c>
      <c r="C224" s="146">
        <f t="shared" ref="C224" si="50">SUM(C225:C226)</f>
        <v>5610590710</v>
      </c>
      <c r="D224" s="146">
        <v>2898406236.02</v>
      </c>
      <c r="E224" s="146">
        <v>110793251.73</v>
      </c>
      <c r="F224" s="146">
        <v>191372298.60999998</v>
      </c>
      <c r="G224" s="146">
        <v>181433628.79999998</v>
      </c>
      <c r="H224" s="146">
        <v>158066016.20999998</v>
      </c>
      <c r="I224" s="146">
        <v>275053743.19</v>
      </c>
      <c r="J224" s="146">
        <v>220225499.40000001</v>
      </c>
      <c r="K224" s="146">
        <v>204726111.63999999</v>
      </c>
      <c r="L224" s="146">
        <v>221587898.57000002</v>
      </c>
      <c r="M224" s="146">
        <v>124744793.22000001</v>
      </c>
      <c r="N224" s="146">
        <v>236686678.53000003</v>
      </c>
      <c r="O224" s="146">
        <v>337984094.50999999</v>
      </c>
      <c r="P224" s="143">
        <v>367684089.38000005</v>
      </c>
      <c r="Q224" s="143">
        <f t="shared" si="42"/>
        <v>2630358103.79</v>
      </c>
      <c r="R224" s="320"/>
      <c r="S224" s="320"/>
      <c r="T224"/>
      <c r="U224"/>
      <c r="X224"/>
      <c r="Y224"/>
      <c r="Z224"/>
      <c r="AA224"/>
      <c r="AB224"/>
      <c r="AC224"/>
      <c r="AD224"/>
      <c r="AE224"/>
      <c r="AF224"/>
      <c r="AG224"/>
      <c r="AH224"/>
      <c r="AI224"/>
      <c r="AJ224"/>
      <c r="AK224"/>
    </row>
    <row r="225" spans="2:37" s="12" customFormat="1" x14ac:dyDescent="0.25">
      <c r="B225" s="158" t="s">
        <v>368</v>
      </c>
      <c r="C225" s="145">
        <v>5427342125</v>
      </c>
      <c r="D225" s="145">
        <v>2715157651.02</v>
      </c>
      <c r="E225" s="145">
        <v>100303328.8</v>
      </c>
      <c r="F225" s="145">
        <v>179220484.34999999</v>
      </c>
      <c r="G225" s="145">
        <v>168548150.31999999</v>
      </c>
      <c r="H225" s="145">
        <v>138533654.84999996</v>
      </c>
      <c r="I225" s="145">
        <v>261713474.07000002</v>
      </c>
      <c r="J225" s="145">
        <v>207679652.63</v>
      </c>
      <c r="K225" s="145">
        <v>188071165.32999998</v>
      </c>
      <c r="L225" s="145">
        <v>209517567.58000001</v>
      </c>
      <c r="M225" s="145">
        <v>111517684.12000002</v>
      </c>
      <c r="N225" s="145">
        <v>216712473.92000002</v>
      </c>
      <c r="O225" s="145">
        <v>326144259.32999998</v>
      </c>
      <c r="P225" s="165">
        <v>343086138.31000006</v>
      </c>
      <c r="Q225" s="145">
        <f t="shared" si="42"/>
        <v>2451048033.6100001</v>
      </c>
      <c r="R225" s="320"/>
      <c r="S225" s="320"/>
      <c r="T225"/>
      <c r="U225"/>
      <c r="X225"/>
      <c r="Y225"/>
      <c r="Z225"/>
      <c r="AA225"/>
      <c r="AB225"/>
      <c r="AC225"/>
      <c r="AD225"/>
      <c r="AE225"/>
      <c r="AF225"/>
      <c r="AG225"/>
      <c r="AH225"/>
      <c r="AI225"/>
      <c r="AJ225"/>
      <c r="AK225"/>
    </row>
    <row r="226" spans="2:37" s="12" customFormat="1" x14ac:dyDescent="0.25">
      <c r="B226" s="158" t="s">
        <v>369</v>
      </c>
      <c r="C226" s="145">
        <v>183248585</v>
      </c>
      <c r="D226" s="145">
        <v>183248585</v>
      </c>
      <c r="E226" s="145">
        <v>10489922.930000002</v>
      </c>
      <c r="F226" s="145">
        <v>12151814.26</v>
      </c>
      <c r="G226" s="145">
        <v>12885478.479999999</v>
      </c>
      <c r="H226" s="145">
        <v>19532361.359999999</v>
      </c>
      <c r="I226" s="145">
        <v>13340269.120000001</v>
      </c>
      <c r="J226" s="145">
        <v>12545846.77</v>
      </c>
      <c r="K226" s="145">
        <v>16654946.310000001</v>
      </c>
      <c r="L226" s="145">
        <v>12070330.990000002</v>
      </c>
      <c r="M226" s="145">
        <v>13227109.1</v>
      </c>
      <c r="N226" s="145">
        <v>19974204.610000003</v>
      </c>
      <c r="O226" s="145">
        <v>11839835.18</v>
      </c>
      <c r="P226" s="165">
        <v>24597951.07</v>
      </c>
      <c r="Q226" s="145">
        <f t="shared" si="42"/>
        <v>179310070.18000001</v>
      </c>
      <c r="R226" s="320"/>
      <c r="S226" s="320"/>
      <c r="T226"/>
      <c r="U226"/>
      <c r="X226"/>
      <c r="Y226"/>
      <c r="Z226"/>
      <c r="AA226"/>
      <c r="AB226"/>
      <c r="AC226"/>
      <c r="AD226"/>
      <c r="AE226"/>
      <c r="AF226"/>
      <c r="AG226"/>
      <c r="AH226"/>
      <c r="AI226"/>
      <c r="AJ226"/>
      <c r="AK226"/>
    </row>
    <row r="227" spans="2:37" s="12" customFormat="1" x14ac:dyDescent="0.25">
      <c r="B227" s="40" t="s">
        <v>406</v>
      </c>
      <c r="C227" s="146">
        <f t="shared" ref="C227" si="51">C228</f>
        <v>13772254962</v>
      </c>
      <c r="D227" s="146">
        <v>20094290182.77</v>
      </c>
      <c r="E227" s="146">
        <v>559848065.20999992</v>
      </c>
      <c r="F227" s="146">
        <v>1585230502.4400001</v>
      </c>
      <c r="G227" s="146">
        <v>1239297640.0699999</v>
      </c>
      <c r="H227" s="146">
        <v>1968674331.7</v>
      </c>
      <c r="I227" s="146">
        <v>2097695918.21</v>
      </c>
      <c r="J227" s="146">
        <v>1360522286.6599998</v>
      </c>
      <c r="K227" s="146">
        <v>710661522.46000004</v>
      </c>
      <c r="L227" s="146">
        <v>1057075416.8100001</v>
      </c>
      <c r="M227" s="146">
        <v>2493547120.1100006</v>
      </c>
      <c r="N227" s="146">
        <v>2314740186.8000002</v>
      </c>
      <c r="O227" s="146">
        <v>1665555265.24</v>
      </c>
      <c r="P227" s="181">
        <v>2837385027.8400006</v>
      </c>
      <c r="Q227" s="146">
        <f t="shared" si="42"/>
        <v>19890233283.550003</v>
      </c>
      <c r="R227" s="320"/>
      <c r="S227" s="320"/>
      <c r="T227"/>
      <c r="U227"/>
      <c r="X227"/>
      <c r="Y227"/>
      <c r="Z227"/>
      <c r="AA227"/>
      <c r="AB227"/>
      <c r="AC227"/>
      <c r="AD227"/>
      <c r="AE227"/>
      <c r="AF227"/>
      <c r="AG227"/>
      <c r="AH227"/>
      <c r="AI227"/>
      <c r="AJ227"/>
      <c r="AK227"/>
    </row>
    <row r="228" spans="2:37" s="12" customFormat="1" x14ac:dyDescent="0.25">
      <c r="B228" s="177" t="s">
        <v>407</v>
      </c>
      <c r="C228" s="146">
        <f t="shared" ref="C228" si="52">SUM(C229)</f>
        <v>13772254962</v>
      </c>
      <c r="D228" s="146">
        <v>20094290182.77</v>
      </c>
      <c r="E228" s="146">
        <v>559848065.20999992</v>
      </c>
      <c r="F228" s="146">
        <v>1585230502.4400001</v>
      </c>
      <c r="G228" s="146">
        <v>1239297640.0699999</v>
      </c>
      <c r="H228" s="146">
        <v>1968674331.7</v>
      </c>
      <c r="I228" s="146">
        <v>2097695918.21</v>
      </c>
      <c r="J228" s="146">
        <v>1360522286.6599998</v>
      </c>
      <c r="K228" s="146">
        <v>710661522.46000004</v>
      </c>
      <c r="L228" s="146">
        <v>1057075416.8100001</v>
      </c>
      <c r="M228" s="146">
        <v>2493547120.1100006</v>
      </c>
      <c r="N228" s="146">
        <v>2314740186.8000002</v>
      </c>
      <c r="O228" s="146">
        <v>1665555265.24</v>
      </c>
      <c r="P228" s="181">
        <v>2837385027.8400006</v>
      </c>
      <c r="Q228" s="146">
        <f t="shared" si="42"/>
        <v>19890233283.550003</v>
      </c>
      <c r="R228" s="320"/>
      <c r="S228" s="320"/>
      <c r="T228"/>
      <c r="U228"/>
      <c r="X228"/>
      <c r="Y228"/>
      <c r="Z228"/>
      <c r="AA228"/>
      <c r="AB228"/>
      <c r="AC228"/>
      <c r="AD228"/>
      <c r="AE228"/>
      <c r="AF228"/>
      <c r="AG228"/>
      <c r="AH228"/>
      <c r="AI228"/>
      <c r="AJ228"/>
      <c r="AK228"/>
    </row>
    <row r="229" spans="2:37" s="12" customFormat="1" x14ac:dyDescent="0.25">
      <c r="B229" s="178" t="s">
        <v>408</v>
      </c>
      <c r="C229" s="145">
        <v>13772254962</v>
      </c>
      <c r="D229" s="145">
        <v>20094290182.77</v>
      </c>
      <c r="E229" s="145">
        <v>559848065.20999992</v>
      </c>
      <c r="F229" s="145">
        <v>1585230502.4400001</v>
      </c>
      <c r="G229" s="145">
        <v>1239297640.0699999</v>
      </c>
      <c r="H229" s="145">
        <v>1968674331.7</v>
      </c>
      <c r="I229" s="145">
        <v>2097695918.21</v>
      </c>
      <c r="J229" s="145">
        <v>1360522286.6599998</v>
      </c>
      <c r="K229" s="145">
        <v>710661522.46000004</v>
      </c>
      <c r="L229" s="145">
        <v>1057075416.8100001</v>
      </c>
      <c r="M229" s="145">
        <v>2493547120.1100006</v>
      </c>
      <c r="N229" s="145">
        <v>2314740186.8000002</v>
      </c>
      <c r="O229" s="145">
        <v>1665555265.24</v>
      </c>
      <c r="P229" s="165">
        <v>2837385027.8400006</v>
      </c>
      <c r="Q229" s="145">
        <f t="shared" si="42"/>
        <v>19890233283.550003</v>
      </c>
      <c r="R229" s="320"/>
      <c r="S229" s="320"/>
      <c r="T229"/>
      <c r="U229"/>
      <c r="X229"/>
      <c r="Y229"/>
      <c r="Z229"/>
      <c r="AA229"/>
      <c r="AB229"/>
      <c r="AC229"/>
      <c r="AD229"/>
      <c r="AE229"/>
      <c r="AF229"/>
      <c r="AG229"/>
      <c r="AH229"/>
      <c r="AI229"/>
      <c r="AJ229"/>
      <c r="AK229"/>
    </row>
    <row r="230" spans="2:37" s="12" customFormat="1" x14ac:dyDescent="0.25">
      <c r="B230" s="155" t="s">
        <v>101</v>
      </c>
      <c r="C230" s="156">
        <f t="shared" ref="C230" si="53">C231</f>
        <v>294634030542</v>
      </c>
      <c r="D230" s="156">
        <v>289649702356.44</v>
      </c>
      <c r="E230" s="156">
        <v>54772096298.669998</v>
      </c>
      <c r="F230" s="156">
        <v>19601114496.93</v>
      </c>
      <c r="G230" s="156">
        <v>16880717043.540001</v>
      </c>
      <c r="H230" s="156">
        <v>6963138168.3699999</v>
      </c>
      <c r="I230" s="156">
        <v>26836349042.660004</v>
      </c>
      <c r="J230" s="156">
        <v>36859261862.18</v>
      </c>
      <c r="K230" s="156">
        <v>36522205210.230003</v>
      </c>
      <c r="L230" s="156">
        <v>14563483152.190001</v>
      </c>
      <c r="M230" s="156">
        <v>17172758659.949999</v>
      </c>
      <c r="N230" s="156">
        <v>8651870913.9099998</v>
      </c>
      <c r="O230" s="156">
        <v>39151540826.660004</v>
      </c>
      <c r="P230" s="156">
        <v>11610889341.690001</v>
      </c>
      <c r="Q230" s="156">
        <f t="shared" si="42"/>
        <v>289585425016.98004</v>
      </c>
      <c r="R230" s="320"/>
      <c r="S230" s="320"/>
      <c r="T230"/>
      <c r="U230"/>
      <c r="X230"/>
      <c r="Y230"/>
      <c r="Z230"/>
      <c r="AA230"/>
      <c r="AB230"/>
      <c r="AC230"/>
      <c r="AD230"/>
      <c r="AE230"/>
      <c r="AF230"/>
      <c r="AG230"/>
      <c r="AH230"/>
      <c r="AI230"/>
      <c r="AJ230"/>
      <c r="AK230"/>
    </row>
    <row r="231" spans="2:37" s="12" customFormat="1" x14ac:dyDescent="0.25">
      <c r="B231" s="159" t="s">
        <v>371</v>
      </c>
      <c r="C231" s="146">
        <f t="shared" ref="C231" si="54">SUM(C232)</f>
        <v>294634030542</v>
      </c>
      <c r="D231" s="146">
        <v>289649702356.44</v>
      </c>
      <c r="E231" s="146">
        <v>54772096298.669998</v>
      </c>
      <c r="F231" s="146">
        <v>19601114496.93</v>
      </c>
      <c r="G231" s="146">
        <v>16880717043.540001</v>
      </c>
      <c r="H231" s="146">
        <v>6963138168.3699999</v>
      </c>
      <c r="I231" s="146">
        <v>26836349042.660004</v>
      </c>
      <c r="J231" s="146">
        <v>36859261862.18</v>
      </c>
      <c r="K231" s="146">
        <v>36522205210.230003</v>
      </c>
      <c r="L231" s="146">
        <v>14563483152.190001</v>
      </c>
      <c r="M231" s="146">
        <v>17172758659.949999</v>
      </c>
      <c r="N231" s="146">
        <v>8651870913.9099998</v>
      </c>
      <c r="O231" s="146">
        <v>39151540826.660004</v>
      </c>
      <c r="P231" s="143">
        <v>11610889341.690001</v>
      </c>
      <c r="Q231" s="143">
        <f t="shared" si="42"/>
        <v>289585425016.98004</v>
      </c>
      <c r="R231" s="320"/>
      <c r="S231" s="320"/>
      <c r="T231"/>
      <c r="U231"/>
      <c r="X231"/>
      <c r="Y231"/>
      <c r="Z231"/>
      <c r="AA231"/>
      <c r="AB231"/>
      <c r="AC231"/>
      <c r="AD231"/>
      <c r="AE231"/>
      <c r="AF231"/>
      <c r="AG231"/>
      <c r="AH231"/>
      <c r="AI231"/>
      <c r="AJ231"/>
      <c r="AK231"/>
    </row>
    <row r="232" spans="2:37" s="12" customFormat="1" x14ac:dyDescent="0.25">
      <c r="B232" s="158" t="s">
        <v>372</v>
      </c>
      <c r="C232" s="145">
        <v>294634030542</v>
      </c>
      <c r="D232" s="145">
        <v>289649702356.44</v>
      </c>
      <c r="E232" s="145">
        <v>54772096298.669998</v>
      </c>
      <c r="F232" s="145">
        <v>19601114496.93</v>
      </c>
      <c r="G232" s="145">
        <v>16880717043.540001</v>
      </c>
      <c r="H232" s="145">
        <v>6963138168.3699999</v>
      </c>
      <c r="I232" s="145">
        <v>26836349042.660004</v>
      </c>
      <c r="J232" s="145">
        <v>36859261862.18</v>
      </c>
      <c r="K232" s="145">
        <v>36522205210.230003</v>
      </c>
      <c r="L232" s="145">
        <v>14563483152.190001</v>
      </c>
      <c r="M232" s="145">
        <v>17172758659.949999</v>
      </c>
      <c r="N232" s="145">
        <v>8651870913.9099998</v>
      </c>
      <c r="O232" s="145">
        <v>39151540826.660004</v>
      </c>
      <c r="P232" s="165">
        <v>11610889341.690001</v>
      </c>
      <c r="Q232" s="145">
        <f t="shared" si="42"/>
        <v>289585425016.98004</v>
      </c>
      <c r="R232" s="320"/>
      <c r="S232" s="320"/>
      <c r="T232"/>
      <c r="U232"/>
      <c r="X232"/>
      <c r="Y232"/>
      <c r="Z232"/>
      <c r="AA232"/>
      <c r="AB232"/>
      <c r="AC232"/>
      <c r="AD232"/>
      <c r="AE232"/>
      <c r="AF232"/>
      <c r="AG232"/>
      <c r="AH232"/>
      <c r="AI232"/>
      <c r="AJ232"/>
      <c r="AK232"/>
    </row>
    <row r="233" spans="2:37" s="12" customFormat="1" x14ac:dyDescent="0.25">
      <c r="B233" s="155" t="s">
        <v>95</v>
      </c>
      <c r="C233" s="156">
        <f t="shared" ref="C233" si="55">C234</f>
        <v>131888519077</v>
      </c>
      <c r="D233" s="156">
        <v>155527014466.33002</v>
      </c>
      <c r="E233" s="156">
        <v>10503546474.440001</v>
      </c>
      <c r="F233" s="156">
        <v>12020746844.879999</v>
      </c>
      <c r="G233" s="156">
        <v>10654741629.440001</v>
      </c>
      <c r="H233" s="156">
        <v>10784981561.34</v>
      </c>
      <c r="I233" s="156">
        <v>10894985995.050001</v>
      </c>
      <c r="J233" s="156">
        <v>11024884032.459999</v>
      </c>
      <c r="K233" s="156">
        <v>11030047197.950001</v>
      </c>
      <c r="L233" s="156">
        <v>10812638557.15</v>
      </c>
      <c r="M233" s="156">
        <v>15147543704.720001</v>
      </c>
      <c r="N233" s="156">
        <v>11140767362.5</v>
      </c>
      <c r="O233" s="156">
        <v>10869555230.84</v>
      </c>
      <c r="P233" s="156">
        <v>30553286151.43</v>
      </c>
      <c r="Q233" s="156">
        <f t="shared" si="42"/>
        <v>155437724742.20001</v>
      </c>
      <c r="R233" s="320"/>
      <c r="S233" s="320"/>
      <c r="T233"/>
      <c r="U233"/>
      <c r="X233"/>
      <c r="Y233"/>
      <c r="Z233"/>
      <c r="AA233"/>
      <c r="AB233"/>
      <c r="AC233"/>
      <c r="AD233"/>
      <c r="AE233"/>
      <c r="AF233"/>
      <c r="AG233"/>
      <c r="AH233"/>
      <c r="AI233"/>
      <c r="AJ233"/>
      <c r="AK233"/>
    </row>
    <row r="234" spans="2:37" s="12" customFormat="1" x14ac:dyDescent="0.25">
      <c r="B234" s="159" t="s">
        <v>373</v>
      </c>
      <c r="C234" s="146">
        <f t="shared" ref="C234" si="56">SUM(C235)</f>
        <v>131888519077</v>
      </c>
      <c r="D234" s="146">
        <v>155527014466.33002</v>
      </c>
      <c r="E234" s="146">
        <v>10503546474.440001</v>
      </c>
      <c r="F234" s="146">
        <v>12020746844.879999</v>
      </c>
      <c r="G234" s="146">
        <v>10654741629.440001</v>
      </c>
      <c r="H234" s="146">
        <v>10784981561.34</v>
      </c>
      <c r="I234" s="146">
        <v>10894985995.050001</v>
      </c>
      <c r="J234" s="146">
        <v>11024884032.459999</v>
      </c>
      <c r="K234" s="146">
        <v>11030047197.950001</v>
      </c>
      <c r="L234" s="146">
        <v>10812638557.15</v>
      </c>
      <c r="M234" s="146">
        <v>15147543704.720001</v>
      </c>
      <c r="N234" s="146">
        <v>11140767362.5</v>
      </c>
      <c r="O234" s="146">
        <v>10869555230.84</v>
      </c>
      <c r="P234" s="143">
        <v>30553286151.43</v>
      </c>
      <c r="Q234" s="143">
        <f t="shared" si="42"/>
        <v>155437724742.20001</v>
      </c>
      <c r="R234" s="320"/>
      <c r="S234" s="320"/>
      <c r="T234"/>
      <c r="U234"/>
      <c r="X234"/>
      <c r="Y234"/>
      <c r="Z234"/>
      <c r="AA234"/>
      <c r="AB234"/>
      <c r="AC234"/>
      <c r="AD234"/>
      <c r="AE234"/>
      <c r="AF234"/>
      <c r="AG234"/>
      <c r="AH234"/>
      <c r="AI234"/>
      <c r="AJ234"/>
      <c r="AK234"/>
    </row>
    <row r="235" spans="2:37" s="12" customFormat="1" x14ac:dyDescent="0.25">
      <c r="B235" s="158" t="s">
        <v>374</v>
      </c>
      <c r="C235" s="145">
        <v>131888519077</v>
      </c>
      <c r="D235" s="145">
        <v>155527014466.33002</v>
      </c>
      <c r="E235" s="145">
        <v>10503546474.440001</v>
      </c>
      <c r="F235" s="145">
        <v>12020746844.879999</v>
      </c>
      <c r="G235" s="145">
        <v>10654741629.440001</v>
      </c>
      <c r="H235" s="145">
        <v>10784981561.34</v>
      </c>
      <c r="I235" s="145">
        <v>10894985995.050001</v>
      </c>
      <c r="J235" s="145">
        <v>11024884032.459999</v>
      </c>
      <c r="K235" s="145">
        <v>11030047197.950001</v>
      </c>
      <c r="L235" s="145">
        <v>10812638557.15</v>
      </c>
      <c r="M235" s="145">
        <v>15147543704.720001</v>
      </c>
      <c r="N235" s="145">
        <v>11140767362.5</v>
      </c>
      <c r="O235" s="145">
        <v>10869555230.84</v>
      </c>
      <c r="P235" s="165">
        <v>30553286151.43</v>
      </c>
      <c r="Q235" s="145">
        <f t="shared" si="42"/>
        <v>155437724742.20001</v>
      </c>
      <c r="R235" s="320"/>
      <c r="S235" s="320"/>
      <c r="T235"/>
      <c r="U235"/>
      <c r="X235"/>
      <c r="Y235"/>
      <c r="Z235"/>
      <c r="AA235"/>
      <c r="AB235"/>
      <c r="AC235"/>
      <c r="AD235"/>
      <c r="AE235"/>
      <c r="AF235"/>
      <c r="AG235"/>
      <c r="AH235"/>
      <c r="AI235"/>
      <c r="AJ235"/>
      <c r="AK235"/>
    </row>
    <row r="236" spans="2:37" s="40" customFormat="1" ht="15" customHeight="1" x14ac:dyDescent="0.25">
      <c r="B236" s="155" t="s">
        <v>43</v>
      </c>
      <c r="C236" s="156">
        <f t="shared" ref="C236" si="57">C237</f>
        <v>8623324578</v>
      </c>
      <c r="D236" s="156">
        <v>9544324578</v>
      </c>
      <c r="E236" s="156">
        <v>718466154.58999991</v>
      </c>
      <c r="F236" s="156">
        <v>718466154.58000004</v>
      </c>
      <c r="G236" s="156">
        <v>718466154.58000004</v>
      </c>
      <c r="H236" s="156">
        <v>1239466154.5799999</v>
      </c>
      <c r="I236" s="156">
        <v>718466154.58000004</v>
      </c>
      <c r="J236" s="156">
        <v>718466154.58000004</v>
      </c>
      <c r="K236" s="156">
        <v>718466154.58000004</v>
      </c>
      <c r="L236" s="156">
        <v>718466154.58000004</v>
      </c>
      <c r="M236" s="156">
        <v>1118466154.5799999</v>
      </c>
      <c r="N236" s="156">
        <v>718466143.98000002</v>
      </c>
      <c r="O236" s="156">
        <v>718466143.99000001</v>
      </c>
      <c r="P236" s="156">
        <v>718466143.94000006</v>
      </c>
      <c r="Q236" s="156">
        <f t="shared" si="42"/>
        <v>9542593823.1399994</v>
      </c>
      <c r="R236" s="320"/>
      <c r="S236" s="320"/>
      <c r="T236"/>
      <c r="U236"/>
      <c r="X236"/>
      <c r="Y236"/>
      <c r="Z236"/>
      <c r="AA236"/>
      <c r="AB236"/>
      <c r="AC236"/>
      <c r="AD236"/>
      <c r="AE236"/>
      <c r="AF236"/>
      <c r="AG236"/>
      <c r="AH236"/>
      <c r="AI236"/>
      <c r="AJ236"/>
      <c r="AK236"/>
    </row>
    <row r="237" spans="2:37" s="89" customFormat="1" ht="15" customHeight="1" x14ac:dyDescent="0.25">
      <c r="B237" s="159" t="s">
        <v>375</v>
      </c>
      <c r="C237" s="146">
        <f t="shared" ref="C237" si="58">SUM(C238)</f>
        <v>8623324578</v>
      </c>
      <c r="D237" s="146">
        <v>9544324578</v>
      </c>
      <c r="E237" s="146">
        <v>718466154.58999991</v>
      </c>
      <c r="F237" s="146">
        <v>718466154.58000004</v>
      </c>
      <c r="G237" s="146">
        <v>718466154.58000004</v>
      </c>
      <c r="H237" s="146">
        <v>1239466154.5799999</v>
      </c>
      <c r="I237" s="146">
        <v>718466154.58000004</v>
      </c>
      <c r="J237" s="146">
        <v>718466154.58000004</v>
      </c>
      <c r="K237" s="146">
        <v>718466154.58000004</v>
      </c>
      <c r="L237" s="146">
        <v>718466154.58000004</v>
      </c>
      <c r="M237" s="146">
        <v>1118466154.5799999</v>
      </c>
      <c r="N237" s="146">
        <v>718466143.98000002</v>
      </c>
      <c r="O237" s="146">
        <v>718466143.99000001</v>
      </c>
      <c r="P237" s="143">
        <v>718466143.94000006</v>
      </c>
      <c r="Q237" s="143">
        <f t="shared" si="42"/>
        <v>9542593823.1399994</v>
      </c>
      <c r="R237" s="320"/>
      <c r="S237" s="320"/>
      <c r="T237"/>
      <c r="U237"/>
      <c r="X237"/>
      <c r="Y237"/>
      <c r="Z237"/>
      <c r="AA237"/>
      <c r="AB237"/>
      <c r="AC237"/>
      <c r="AD237"/>
      <c r="AE237"/>
      <c r="AF237"/>
      <c r="AG237"/>
      <c r="AH237"/>
      <c r="AI237"/>
      <c r="AJ237"/>
      <c r="AK237"/>
    </row>
    <row r="238" spans="2:37" s="12" customFormat="1" x14ac:dyDescent="0.25">
      <c r="B238" s="158" t="s">
        <v>376</v>
      </c>
      <c r="C238" s="145">
        <v>8623324578</v>
      </c>
      <c r="D238" s="145">
        <v>9544324578</v>
      </c>
      <c r="E238" s="145">
        <v>718466154.58999991</v>
      </c>
      <c r="F238" s="145">
        <v>718466154.58000004</v>
      </c>
      <c r="G238" s="145">
        <v>718466154.58000004</v>
      </c>
      <c r="H238" s="145">
        <v>1239466154.5799999</v>
      </c>
      <c r="I238" s="145">
        <v>718466154.58000004</v>
      </c>
      <c r="J238" s="145">
        <v>718466154.58000004</v>
      </c>
      <c r="K238" s="145">
        <v>718466154.58000004</v>
      </c>
      <c r="L238" s="145">
        <v>718466154.58000004</v>
      </c>
      <c r="M238" s="145">
        <v>1118466154.5799999</v>
      </c>
      <c r="N238" s="145">
        <v>718466143.98000002</v>
      </c>
      <c r="O238" s="145">
        <v>718466143.99000001</v>
      </c>
      <c r="P238" s="165">
        <v>718466143.94000006</v>
      </c>
      <c r="Q238" s="145">
        <f t="shared" si="42"/>
        <v>9542593823.1399994</v>
      </c>
      <c r="R238" s="320"/>
      <c r="S238" s="320"/>
      <c r="T238"/>
      <c r="U238"/>
      <c r="X238"/>
      <c r="Y238"/>
      <c r="Z238"/>
      <c r="AA238"/>
      <c r="AB238"/>
      <c r="AC238"/>
      <c r="AD238"/>
      <c r="AE238"/>
      <c r="AF238"/>
      <c r="AG238"/>
      <c r="AH238"/>
      <c r="AI238"/>
      <c r="AJ238"/>
      <c r="AK238"/>
    </row>
    <row r="239" spans="2:37" s="40" customFormat="1" ht="15" customHeight="1" x14ac:dyDescent="0.25">
      <c r="B239" s="155" t="s">
        <v>44</v>
      </c>
      <c r="C239" s="156">
        <f t="shared" ref="C239" si="59">C240</f>
        <v>11771691737</v>
      </c>
      <c r="D239" s="156">
        <v>16345409402</v>
      </c>
      <c r="E239" s="156">
        <v>2136340979</v>
      </c>
      <c r="F239" s="156">
        <v>1926274313</v>
      </c>
      <c r="G239" s="156">
        <v>770907646</v>
      </c>
      <c r="H239" s="156">
        <v>6020800000</v>
      </c>
      <c r="I239" s="156">
        <v>429771100</v>
      </c>
      <c r="J239" s="156">
        <v>429771100</v>
      </c>
      <c r="K239" s="156">
        <v>0</v>
      </c>
      <c r="L239" s="156">
        <v>1382688765</v>
      </c>
      <c r="M239" s="156">
        <v>429771100</v>
      </c>
      <c r="N239" s="156">
        <v>429771100</v>
      </c>
      <c r="O239" s="156">
        <v>336395634</v>
      </c>
      <c r="P239" s="156">
        <v>2052917665</v>
      </c>
      <c r="Q239" s="156">
        <f t="shared" si="42"/>
        <v>16345409402</v>
      </c>
      <c r="R239" s="320"/>
      <c r="S239" s="320"/>
      <c r="T239"/>
      <c r="U239"/>
      <c r="X239"/>
      <c r="Y239"/>
      <c r="Z239"/>
      <c r="AA239"/>
      <c r="AB239"/>
      <c r="AC239"/>
      <c r="AD239"/>
      <c r="AE239"/>
      <c r="AF239"/>
      <c r="AG239"/>
      <c r="AH239"/>
      <c r="AI239"/>
      <c r="AJ239"/>
      <c r="AK239"/>
    </row>
    <row r="240" spans="2:37" s="89" customFormat="1" ht="15" customHeight="1" x14ac:dyDescent="0.25">
      <c r="B240" s="159" t="s">
        <v>377</v>
      </c>
      <c r="C240" s="146">
        <f t="shared" ref="C240" si="60">SUM(C241)</f>
        <v>11771691737</v>
      </c>
      <c r="D240" s="146">
        <v>16345409402</v>
      </c>
      <c r="E240" s="146">
        <v>2136340979</v>
      </c>
      <c r="F240" s="146">
        <v>1926274313</v>
      </c>
      <c r="G240" s="146">
        <v>770907646</v>
      </c>
      <c r="H240" s="146">
        <v>6020800000</v>
      </c>
      <c r="I240" s="146">
        <v>429771100</v>
      </c>
      <c r="J240" s="146">
        <v>429771100</v>
      </c>
      <c r="K240" s="146">
        <v>0</v>
      </c>
      <c r="L240" s="146">
        <v>1382688765</v>
      </c>
      <c r="M240" s="146">
        <v>429771100</v>
      </c>
      <c r="N240" s="146">
        <v>429771100</v>
      </c>
      <c r="O240" s="146">
        <v>336395634</v>
      </c>
      <c r="P240" s="143">
        <v>2052917665</v>
      </c>
      <c r="Q240" s="143">
        <f t="shared" si="42"/>
        <v>16345409402</v>
      </c>
      <c r="R240" s="320"/>
      <c r="S240" s="320"/>
      <c r="T240"/>
      <c r="U240"/>
      <c r="X240"/>
      <c r="Y240"/>
      <c r="Z240"/>
      <c r="AA240"/>
      <c r="AB240"/>
      <c r="AC240"/>
      <c r="AD240"/>
      <c r="AE240"/>
      <c r="AF240"/>
      <c r="AG240"/>
      <c r="AH240"/>
      <c r="AI240"/>
      <c r="AJ240"/>
      <c r="AK240"/>
    </row>
    <row r="241" spans="2:37" s="12" customFormat="1" x14ac:dyDescent="0.25">
      <c r="B241" s="158" t="s">
        <v>378</v>
      </c>
      <c r="C241" s="145">
        <v>11771691737</v>
      </c>
      <c r="D241" s="145">
        <v>16345409402</v>
      </c>
      <c r="E241" s="145">
        <v>2136340979</v>
      </c>
      <c r="F241" s="145">
        <v>1926274313</v>
      </c>
      <c r="G241" s="145">
        <v>770907646</v>
      </c>
      <c r="H241" s="145">
        <v>6020800000</v>
      </c>
      <c r="I241" s="145">
        <v>429771100</v>
      </c>
      <c r="J241" s="145">
        <v>429771100</v>
      </c>
      <c r="K241" s="145">
        <v>0</v>
      </c>
      <c r="L241" s="145">
        <v>1382688765</v>
      </c>
      <c r="M241" s="145">
        <v>429771100</v>
      </c>
      <c r="N241" s="145">
        <v>429771100</v>
      </c>
      <c r="O241" s="145">
        <v>336395634</v>
      </c>
      <c r="P241" s="165">
        <v>2052917665</v>
      </c>
      <c r="Q241" s="145">
        <f t="shared" si="42"/>
        <v>16345409402</v>
      </c>
      <c r="R241" s="320"/>
      <c r="S241" s="320"/>
      <c r="T241"/>
      <c r="U241"/>
      <c r="X241"/>
      <c r="Y241"/>
      <c r="Z241"/>
      <c r="AA241"/>
      <c r="AB241"/>
      <c r="AC241"/>
      <c r="AD241"/>
      <c r="AE241"/>
      <c r="AF241"/>
      <c r="AG241"/>
      <c r="AH241"/>
      <c r="AI241"/>
      <c r="AJ241"/>
      <c r="AK241"/>
    </row>
    <row r="242" spans="2:37" s="40" customFormat="1" x14ac:dyDescent="0.25">
      <c r="B242" s="155" t="s">
        <v>45</v>
      </c>
      <c r="C242" s="156">
        <f t="shared" ref="C242" si="61">C243</f>
        <v>1524248087</v>
      </c>
      <c r="D242" s="156">
        <v>1524248087</v>
      </c>
      <c r="E242" s="156">
        <v>127014334</v>
      </c>
      <c r="F242" s="156">
        <v>126992050</v>
      </c>
      <c r="G242" s="156">
        <v>127042011.29000001</v>
      </c>
      <c r="H242" s="156">
        <v>127022299</v>
      </c>
      <c r="I242" s="156">
        <v>127019800</v>
      </c>
      <c r="J242" s="156">
        <v>127020674</v>
      </c>
      <c r="K242" s="156">
        <v>127020672</v>
      </c>
      <c r="L242" s="156">
        <v>127020672</v>
      </c>
      <c r="M242" s="156">
        <v>127020674</v>
      </c>
      <c r="N242" s="156">
        <v>127020671</v>
      </c>
      <c r="O242" s="156">
        <v>115347865.87</v>
      </c>
      <c r="P242" s="156">
        <v>138706363.84</v>
      </c>
      <c r="Q242" s="156">
        <f t="shared" si="42"/>
        <v>1524248086.9999998</v>
      </c>
      <c r="R242" s="320"/>
      <c r="S242" s="320"/>
      <c r="T242"/>
      <c r="U242"/>
      <c r="X242"/>
      <c r="Y242"/>
      <c r="Z242"/>
      <c r="AA242"/>
      <c r="AB242"/>
      <c r="AC242"/>
      <c r="AD242"/>
      <c r="AE242"/>
      <c r="AF242"/>
      <c r="AG242"/>
      <c r="AH242"/>
      <c r="AI242"/>
      <c r="AJ242"/>
      <c r="AK242"/>
    </row>
    <row r="243" spans="2:37" s="89" customFormat="1" x14ac:dyDescent="0.25">
      <c r="B243" s="159" t="s">
        <v>379</v>
      </c>
      <c r="C243" s="146">
        <f t="shared" ref="C243" si="62">SUM(C244)</f>
        <v>1524248087</v>
      </c>
      <c r="D243" s="146">
        <v>1524248087</v>
      </c>
      <c r="E243" s="146">
        <v>127014334</v>
      </c>
      <c r="F243" s="146">
        <v>126992050</v>
      </c>
      <c r="G243" s="146">
        <v>127042011.29000001</v>
      </c>
      <c r="H243" s="146">
        <v>127022299</v>
      </c>
      <c r="I243" s="146">
        <v>127019800</v>
      </c>
      <c r="J243" s="146">
        <v>127020674</v>
      </c>
      <c r="K243" s="146">
        <v>127020672</v>
      </c>
      <c r="L243" s="146">
        <v>127020672</v>
      </c>
      <c r="M243" s="146">
        <v>127020674</v>
      </c>
      <c r="N243" s="146">
        <v>127020671</v>
      </c>
      <c r="O243" s="146">
        <v>115347865.87</v>
      </c>
      <c r="P243" s="143">
        <v>138706363.84</v>
      </c>
      <c r="Q243" s="143">
        <f t="shared" si="42"/>
        <v>1524248086.9999998</v>
      </c>
      <c r="R243" s="320"/>
      <c r="S243" s="320"/>
      <c r="T243"/>
      <c r="U243"/>
      <c r="X243"/>
      <c r="Y243"/>
      <c r="Z243"/>
      <c r="AA243"/>
      <c r="AB243"/>
      <c r="AC243"/>
      <c r="AD243"/>
      <c r="AE243"/>
      <c r="AF243"/>
      <c r="AG243"/>
      <c r="AH243"/>
      <c r="AI243"/>
      <c r="AJ243"/>
      <c r="AK243"/>
    </row>
    <row r="244" spans="2:37" s="12" customFormat="1" x14ac:dyDescent="0.25">
      <c r="B244" s="158" t="s">
        <v>380</v>
      </c>
      <c r="C244" s="145">
        <v>1524248087</v>
      </c>
      <c r="D244" s="145">
        <v>1524248087</v>
      </c>
      <c r="E244" s="145">
        <v>127014334</v>
      </c>
      <c r="F244" s="145">
        <v>126992050</v>
      </c>
      <c r="G244" s="145">
        <v>127042011.29000001</v>
      </c>
      <c r="H244" s="145">
        <v>127022299</v>
      </c>
      <c r="I244" s="145">
        <v>127019800</v>
      </c>
      <c r="J244" s="145">
        <v>127020674</v>
      </c>
      <c r="K244" s="145">
        <v>127020672</v>
      </c>
      <c r="L244" s="145">
        <v>127020672</v>
      </c>
      <c r="M244" s="145">
        <v>127020674</v>
      </c>
      <c r="N244" s="145">
        <v>127020671</v>
      </c>
      <c r="O244" s="145">
        <v>115347865.87</v>
      </c>
      <c r="P244" s="165">
        <v>138706363.84</v>
      </c>
      <c r="Q244" s="145">
        <f t="shared" si="42"/>
        <v>1524248086.9999998</v>
      </c>
      <c r="R244" s="320"/>
      <c r="S244" s="320"/>
      <c r="T244"/>
      <c r="U244"/>
      <c r="X244"/>
      <c r="Y244"/>
      <c r="Z244"/>
      <c r="AA244"/>
      <c r="AB244"/>
      <c r="AC244"/>
      <c r="AD244"/>
      <c r="AE244"/>
      <c r="AF244"/>
      <c r="AG244"/>
      <c r="AH244"/>
      <c r="AI244"/>
      <c r="AJ244"/>
      <c r="AK244"/>
    </row>
    <row r="245" spans="2:37" s="40" customFormat="1" x14ac:dyDescent="0.25">
      <c r="B245" s="155" t="s">
        <v>103</v>
      </c>
      <c r="C245" s="156">
        <f t="shared" ref="C245" si="63">C246</f>
        <v>1825371875</v>
      </c>
      <c r="D245" s="156">
        <v>1950371875</v>
      </c>
      <c r="E245" s="156">
        <v>152114320.89000002</v>
      </c>
      <c r="F245" s="156">
        <v>152114320.89000002</v>
      </c>
      <c r="G245" s="156">
        <v>152114320.89000002</v>
      </c>
      <c r="H245" s="156">
        <v>152114321</v>
      </c>
      <c r="I245" s="156">
        <v>152114321</v>
      </c>
      <c r="J245" s="156">
        <v>152114321</v>
      </c>
      <c r="K245" s="156">
        <v>152075364.09999999</v>
      </c>
      <c r="L245" s="156">
        <v>152075364.09999999</v>
      </c>
      <c r="M245" s="156">
        <v>152114321</v>
      </c>
      <c r="N245" s="156">
        <v>152114321</v>
      </c>
      <c r="O245" s="156">
        <v>150999999.91</v>
      </c>
      <c r="P245" s="156">
        <v>278306579.21999997</v>
      </c>
      <c r="Q245" s="156">
        <f t="shared" si="42"/>
        <v>1950371875.0000002</v>
      </c>
      <c r="R245" s="320"/>
      <c r="S245" s="320"/>
      <c r="T245"/>
      <c r="U245"/>
      <c r="X245"/>
      <c r="Y245"/>
      <c r="Z245"/>
      <c r="AA245"/>
      <c r="AB245"/>
      <c r="AC245"/>
      <c r="AD245"/>
      <c r="AE245"/>
      <c r="AF245"/>
      <c r="AG245"/>
      <c r="AH245"/>
      <c r="AI245"/>
      <c r="AJ245"/>
      <c r="AK245"/>
    </row>
    <row r="246" spans="2:37" s="89" customFormat="1" x14ac:dyDescent="0.25">
      <c r="B246" s="159" t="s">
        <v>381</v>
      </c>
      <c r="C246" s="146">
        <f t="shared" ref="C246" si="64">SUM(C247)</f>
        <v>1825371875</v>
      </c>
      <c r="D246" s="146">
        <v>1950371875</v>
      </c>
      <c r="E246" s="146">
        <v>152114320.89000002</v>
      </c>
      <c r="F246" s="146">
        <v>152114320.89000002</v>
      </c>
      <c r="G246" s="146">
        <v>152114320.89000002</v>
      </c>
      <c r="H246" s="146">
        <v>152114321</v>
      </c>
      <c r="I246" s="146">
        <v>152114321</v>
      </c>
      <c r="J246" s="146">
        <v>152114321</v>
      </c>
      <c r="K246" s="146">
        <v>152075364.09999999</v>
      </c>
      <c r="L246" s="146">
        <v>152075364.09999999</v>
      </c>
      <c r="M246" s="146">
        <v>152114321</v>
      </c>
      <c r="N246" s="146">
        <v>152114321</v>
      </c>
      <c r="O246" s="146">
        <v>150999999.91</v>
      </c>
      <c r="P246" s="143">
        <v>278306579.21999997</v>
      </c>
      <c r="Q246" s="143">
        <f t="shared" si="42"/>
        <v>1950371875.0000002</v>
      </c>
      <c r="R246" s="320"/>
      <c r="S246" s="320"/>
      <c r="T246"/>
      <c r="U246"/>
      <c r="X246"/>
      <c r="Y246"/>
      <c r="Z246"/>
      <c r="AA246"/>
      <c r="AB246"/>
      <c r="AC246"/>
      <c r="AD246"/>
      <c r="AE246"/>
      <c r="AF246"/>
      <c r="AG246"/>
      <c r="AH246"/>
      <c r="AI246"/>
      <c r="AJ246"/>
      <c r="AK246"/>
    </row>
    <row r="247" spans="2:37" s="12" customFormat="1" x14ac:dyDescent="0.25">
      <c r="B247" s="158" t="s">
        <v>382</v>
      </c>
      <c r="C247" s="145">
        <v>1825371875</v>
      </c>
      <c r="D247" s="145">
        <v>1950371875</v>
      </c>
      <c r="E247" s="145">
        <v>152114320.89000002</v>
      </c>
      <c r="F247" s="145">
        <v>152114320.89000002</v>
      </c>
      <c r="G247" s="145">
        <v>152114320.89000002</v>
      </c>
      <c r="H247" s="145">
        <v>152114321</v>
      </c>
      <c r="I247" s="145">
        <v>152114321</v>
      </c>
      <c r="J247" s="145">
        <v>152114321</v>
      </c>
      <c r="K247" s="145">
        <v>152075364.09999999</v>
      </c>
      <c r="L247" s="145">
        <v>152075364.09999999</v>
      </c>
      <c r="M247" s="145">
        <v>152114321</v>
      </c>
      <c r="N247" s="145">
        <v>152114321</v>
      </c>
      <c r="O247" s="145">
        <v>150999999.91</v>
      </c>
      <c r="P247" s="165">
        <v>278306579.21999997</v>
      </c>
      <c r="Q247" s="145">
        <f t="shared" si="42"/>
        <v>1950371875.0000002</v>
      </c>
      <c r="R247" s="320"/>
      <c r="S247" s="320"/>
      <c r="T247"/>
      <c r="U247"/>
      <c r="X247"/>
      <c r="Y247"/>
      <c r="Z247"/>
      <c r="AA247"/>
      <c r="AB247"/>
      <c r="AC247"/>
      <c r="AD247"/>
      <c r="AE247"/>
      <c r="AF247"/>
      <c r="AG247"/>
      <c r="AH247"/>
      <c r="AI247"/>
      <c r="AJ247"/>
      <c r="AK247"/>
    </row>
    <row r="248" spans="2:37" s="40" customFormat="1" x14ac:dyDescent="0.25">
      <c r="B248" s="155" t="s">
        <v>131</v>
      </c>
      <c r="C248" s="156">
        <f t="shared" ref="C248" si="65">C249</f>
        <v>337728228</v>
      </c>
      <c r="D248" s="156">
        <v>402089713</v>
      </c>
      <c r="E248" s="156">
        <v>21000722.699999999</v>
      </c>
      <c r="F248" s="156">
        <v>25087641.289999999</v>
      </c>
      <c r="G248" s="156">
        <v>27374532.91</v>
      </c>
      <c r="H248" s="156">
        <v>24696263.109999999</v>
      </c>
      <c r="I248" s="156">
        <v>30616574.289999999</v>
      </c>
      <c r="J248" s="156">
        <v>40777049.43</v>
      </c>
      <c r="K248" s="156">
        <v>30299225.77</v>
      </c>
      <c r="L248" s="156">
        <v>53302742.329999998</v>
      </c>
      <c r="M248" s="156">
        <v>28048235.710000001</v>
      </c>
      <c r="N248" s="156">
        <v>31015537.360000003</v>
      </c>
      <c r="O248" s="156">
        <v>30822322.380000003</v>
      </c>
      <c r="P248" s="156">
        <v>58867994.689999998</v>
      </c>
      <c r="Q248" s="156">
        <f t="shared" si="42"/>
        <v>401908841.96999997</v>
      </c>
      <c r="R248" s="320"/>
      <c r="S248" s="320"/>
      <c r="T248"/>
      <c r="U248"/>
      <c r="X248"/>
      <c r="Y248"/>
      <c r="Z248"/>
      <c r="AA248"/>
      <c r="AB248"/>
      <c r="AC248"/>
      <c r="AD248"/>
      <c r="AE248"/>
      <c r="AF248"/>
      <c r="AG248"/>
      <c r="AH248"/>
      <c r="AI248"/>
      <c r="AJ248"/>
      <c r="AK248"/>
    </row>
    <row r="249" spans="2:37" s="89" customFormat="1" x14ac:dyDescent="0.25">
      <c r="B249" s="159" t="s">
        <v>383</v>
      </c>
      <c r="C249" s="146">
        <f t="shared" ref="C249" si="66">SUM(C250)</f>
        <v>337728228</v>
      </c>
      <c r="D249" s="146">
        <v>402089713</v>
      </c>
      <c r="E249" s="146">
        <v>21000722.699999999</v>
      </c>
      <c r="F249" s="146">
        <v>25087641.289999999</v>
      </c>
      <c r="G249" s="146">
        <v>27374532.91</v>
      </c>
      <c r="H249" s="146">
        <v>24696263.109999999</v>
      </c>
      <c r="I249" s="146">
        <v>30616574.289999999</v>
      </c>
      <c r="J249" s="146">
        <v>40777049.43</v>
      </c>
      <c r="K249" s="146">
        <v>30299225.77</v>
      </c>
      <c r="L249" s="146">
        <v>53302742.329999998</v>
      </c>
      <c r="M249" s="146">
        <v>28048235.710000001</v>
      </c>
      <c r="N249" s="146">
        <v>31015537.360000003</v>
      </c>
      <c r="O249" s="146">
        <v>30822322.380000003</v>
      </c>
      <c r="P249" s="143">
        <v>58867994.689999998</v>
      </c>
      <c r="Q249" s="143">
        <f t="shared" si="42"/>
        <v>401908841.96999997</v>
      </c>
      <c r="R249" s="320"/>
      <c r="S249" s="320"/>
      <c r="T249"/>
      <c r="U249"/>
      <c r="X249"/>
      <c r="Y249"/>
      <c r="Z249"/>
      <c r="AA249"/>
      <c r="AB249"/>
      <c r="AC249"/>
      <c r="AD249"/>
      <c r="AE249"/>
      <c r="AF249"/>
      <c r="AG249"/>
      <c r="AH249"/>
      <c r="AI249"/>
      <c r="AJ249"/>
      <c r="AK249"/>
    </row>
    <row r="250" spans="2:37" s="12" customFormat="1" x14ac:dyDescent="0.25">
      <c r="B250" s="158" t="s">
        <v>384</v>
      </c>
      <c r="C250" s="145">
        <v>337728228</v>
      </c>
      <c r="D250" s="145">
        <v>402089713</v>
      </c>
      <c r="E250" s="145">
        <v>21000722.699999999</v>
      </c>
      <c r="F250" s="145">
        <v>25087641.289999999</v>
      </c>
      <c r="G250" s="145">
        <v>27374532.91</v>
      </c>
      <c r="H250" s="145">
        <v>24696263.109999999</v>
      </c>
      <c r="I250" s="145">
        <v>30616574.289999999</v>
      </c>
      <c r="J250" s="145">
        <v>40777049.43</v>
      </c>
      <c r="K250" s="145">
        <v>30299225.77</v>
      </c>
      <c r="L250" s="145">
        <v>53302742.329999998</v>
      </c>
      <c r="M250" s="145">
        <v>28048235.710000001</v>
      </c>
      <c r="N250" s="145">
        <v>31015537.360000003</v>
      </c>
      <c r="O250" s="145">
        <v>30822322.380000003</v>
      </c>
      <c r="P250" s="165">
        <v>58867994.689999998</v>
      </c>
      <c r="Q250" s="145">
        <f t="shared" si="42"/>
        <v>401908841.96999997</v>
      </c>
      <c r="R250" s="320"/>
      <c r="S250" s="320"/>
      <c r="T250"/>
      <c r="U250"/>
      <c r="X250"/>
      <c r="Y250"/>
      <c r="Z250"/>
      <c r="AA250"/>
      <c r="AB250"/>
      <c r="AC250"/>
      <c r="AD250"/>
      <c r="AE250"/>
      <c r="AF250"/>
      <c r="AG250"/>
      <c r="AH250"/>
      <c r="AI250"/>
      <c r="AJ250"/>
      <c r="AK250"/>
    </row>
    <row r="251" spans="2:37" s="40" customFormat="1" x14ac:dyDescent="0.25">
      <c r="B251" s="155" t="s">
        <v>104</v>
      </c>
      <c r="C251" s="156">
        <f t="shared" ref="C251" si="67">C252</f>
        <v>1172006944</v>
      </c>
      <c r="D251" s="156">
        <v>1172006944</v>
      </c>
      <c r="E251" s="156">
        <v>79323472</v>
      </c>
      <c r="F251" s="156">
        <v>79323472</v>
      </c>
      <c r="G251" s="156">
        <v>101335999.5</v>
      </c>
      <c r="H251" s="156">
        <v>123348526.22</v>
      </c>
      <c r="I251" s="156">
        <v>79323471.219999999</v>
      </c>
      <c r="J251" s="156">
        <v>79323471.219999999</v>
      </c>
      <c r="K251" s="156">
        <v>211338627</v>
      </c>
      <c r="L251" s="156">
        <v>79383476.700000003</v>
      </c>
      <c r="M251" s="156">
        <v>79318971.620000005</v>
      </c>
      <c r="N251" s="156">
        <v>101340499.41</v>
      </c>
      <c r="O251" s="156">
        <v>79323471.979999989</v>
      </c>
      <c r="P251" s="156">
        <v>79323483.25</v>
      </c>
      <c r="Q251" s="156">
        <f t="shared" si="42"/>
        <v>1172006942.1200001</v>
      </c>
      <c r="R251" s="320"/>
      <c r="S251" s="320"/>
      <c r="T251"/>
      <c r="U251"/>
      <c r="X251"/>
      <c r="Y251"/>
      <c r="Z251"/>
      <c r="AA251"/>
      <c r="AB251"/>
      <c r="AC251"/>
      <c r="AD251"/>
      <c r="AE251"/>
      <c r="AF251"/>
      <c r="AG251"/>
      <c r="AH251"/>
      <c r="AI251"/>
      <c r="AJ251"/>
      <c r="AK251"/>
    </row>
    <row r="252" spans="2:37" s="89" customFormat="1" x14ac:dyDescent="0.25">
      <c r="B252" s="159" t="s">
        <v>450</v>
      </c>
      <c r="C252" s="146">
        <f t="shared" ref="C252" si="68">SUM(C253)</f>
        <v>1172006944</v>
      </c>
      <c r="D252" s="146">
        <v>1172006944</v>
      </c>
      <c r="E252" s="146">
        <v>79323472</v>
      </c>
      <c r="F252" s="146">
        <v>79323472</v>
      </c>
      <c r="G252" s="146">
        <v>101335999.5</v>
      </c>
      <c r="H252" s="146">
        <v>123348526.22</v>
      </c>
      <c r="I252" s="146">
        <v>79323471.219999999</v>
      </c>
      <c r="J252" s="146">
        <v>79323471.219999999</v>
      </c>
      <c r="K252" s="146">
        <v>211338627</v>
      </c>
      <c r="L252" s="146">
        <v>79383476.700000003</v>
      </c>
      <c r="M252" s="146">
        <v>79318971.620000005</v>
      </c>
      <c r="N252" s="146">
        <v>101340499.41</v>
      </c>
      <c r="O252" s="146">
        <v>79323471.979999989</v>
      </c>
      <c r="P252" s="143">
        <v>79323483.25</v>
      </c>
      <c r="Q252" s="143">
        <f t="shared" si="42"/>
        <v>1172006942.1200001</v>
      </c>
      <c r="R252" s="320"/>
      <c r="S252" s="320"/>
      <c r="T252"/>
      <c r="U252"/>
      <c r="X252"/>
      <c r="Y252"/>
      <c r="Z252"/>
      <c r="AA252"/>
      <c r="AB252"/>
      <c r="AC252"/>
      <c r="AD252"/>
      <c r="AE252"/>
      <c r="AF252"/>
      <c r="AG252"/>
      <c r="AH252"/>
      <c r="AI252"/>
      <c r="AJ252"/>
      <c r="AK252"/>
    </row>
    <row r="253" spans="2:37" s="12" customFormat="1" x14ac:dyDescent="0.25">
      <c r="B253" s="158" t="s">
        <v>387</v>
      </c>
      <c r="C253" s="145">
        <v>1172006944</v>
      </c>
      <c r="D253" s="145">
        <v>1172006944</v>
      </c>
      <c r="E253" s="145">
        <v>79323472</v>
      </c>
      <c r="F253" s="145">
        <v>79323472</v>
      </c>
      <c r="G253" s="145">
        <v>101335999.5</v>
      </c>
      <c r="H253" s="145">
        <v>123348526.22</v>
      </c>
      <c r="I253" s="145">
        <v>79323471.219999999</v>
      </c>
      <c r="J253" s="145">
        <v>79323471.219999999</v>
      </c>
      <c r="K253" s="145">
        <v>211338627</v>
      </c>
      <c r="L253" s="145">
        <v>79383476.700000003</v>
      </c>
      <c r="M253" s="145">
        <v>79318971.620000005</v>
      </c>
      <c r="N253" s="145">
        <v>101340499.41</v>
      </c>
      <c r="O253" s="145">
        <v>79323471.979999989</v>
      </c>
      <c r="P253" s="165">
        <v>79323483.25</v>
      </c>
      <c r="Q253" s="145">
        <f t="shared" si="42"/>
        <v>1172006942.1200001</v>
      </c>
      <c r="R253" s="320"/>
      <c r="S253" s="320"/>
      <c r="T253"/>
      <c r="U253"/>
      <c r="X253"/>
      <c r="Y253"/>
      <c r="Z253"/>
      <c r="AA253"/>
      <c r="AB253"/>
      <c r="AC253"/>
      <c r="AD253"/>
      <c r="AE253"/>
      <c r="AF253"/>
      <c r="AG253"/>
      <c r="AH253"/>
      <c r="AI253"/>
      <c r="AJ253"/>
      <c r="AK253"/>
    </row>
    <row r="254" spans="2:37" s="12" customFormat="1" x14ac:dyDescent="0.25">
      <c r="B254" s="155" t="s">
        <v>451</v>
      </c>
      <c r="C254" s="198">
        <f t="shared" ref="C254" si="69">C255</f>
        <v>696669483</v>
      </c>
      <c r="D254" s="198">
        <v>919210669.12</v>
      </c>
      <c r="E254" s="198">
        <v>48417142.630000003</v>
      </c>
      <c r="F254" s="198">
        <v>52070927.270000003</v>
      </c>
      <c r="G254" s="198">
        <v>53537653.729999997</v>
      </c>
      <c r="H254" s="198">
        <v>50816038.759999998</v>
      </c>
      <c r="I254" s="198">
        <v>52115296.600000001</v>
      </c>
      <c r="J254" s="198">
        <v>51266155.740000002</v>
      </c>
      <c r="K254" s="198">
        <v>55528201.289999999</v>
      </c>
      <c r="L254" s="198">
        <v>92845069.719999999</v>
      </c>
      <c r="M254" s="198">
        <v>51531984.280000001</v>
      </c>
      <c r="N254" s="198">
        <v>57284736.969999999</v>
      </c>
      <c r="O254" s="198">
        <v>58112966.510000005</v>
      </c>
      <c r="P254" s="198">
        <v>172673058.5</v>
      </c>
      <c r="Q254" s="198">
        <f t="shared" si="42"/>
        <v>796199232</v>
      </c>
      <c r="R254" s="320"/>
      <c r="S254" s="320"/>
      <c r="T254"/>
      <c r="U254"/>
      <c r="X254"/>
      <c r="Y254"/>
      <c r="Z254"/>
      <c r="AA254"/>
      <c r="AB254"/>
      <c r="AC254"/>
      <c r="AD254"/>
      <c r="AE254"/>
      <c r="AF254"/>
      <c r="AG254"/>
      <c r="AH254"/>
      <c r="AI254"/>
      <c r="AJ254"/>
      <c r="AK254"/>
    </row>
    <row r="255" spans="2:37" s="12" customFormat="1" x14ac:dyDescent="0.25">
      <c r="B255" s="159" t="s">
        <v>452</v>
      </c>
      <c r="C255" s="146">
        <f>SUM(C256)</f>
        <v>696669483</v>
      </c>
      <c r="D255" s="146">
        <v>919210669.12</v>
      </c>
      <c r="E255" s="146">
        <v>48417142.630000003</v>
      </c>
      <c r="F255" s="146">
        <v>52070927.270000003</v>
      </c>
      <c r="G255" s="146">
        <v>53537653.729999997</v>
      </c>
      <c r="H255" s="146">
        <v>50816038.759999998</v>
      </c>
      <c r="I255" s="146">
        <v>52115296.600000001</v>
      </c>
      <c r="J255" s="146">
        <v>51266155.740000002</v>
      </c>
      <c r="K255" s="146">
        <v>55528201.289999999</v>
      </c>
      <c r="L255" s="146">
        <v>92845069.719999999</v>
      </c>
      <c r="M255" s="146">
        <v>51531984.280000001</v>
      </c>
      <c r="N255" s="146">
        <v>57284736.969999999</v>
      </c>
      <c r="O255" s="146">
        <v>58112966.510000005</v>
      </c>
      <c r="P255" s="199">
        <v>172673058.5</v>
      </c>
      <c r="Q255" s="199">
        <f t="shared" si="42"/>
        <v>796199232</v>
      </c>
      <c r="R255" s="320"/>
      <c r="S255" s="320"/>
      <c r="T255"/>
      <c r="U255"/>
      <c r="X255"/>
      <c r="Y255"/>
      <c r="Z255"/>
      <c r="AA255"/>
      <c r="AB255"/>
      <c r="AC255"/>
      <c r="AD255"/>
      <c r="AE255"/>
      <c r="AF255"/>
      <c r="AG255"/>
      <c r="AH255"/>
      <c r="AI255"/>
      <c r="AJ255"/>
      <c r="AK255"/>
    </row>
    <row r="256" spans="2:37" s="12" customFormat="1" x14ac:dyDescent="0.25">
      <c r="B256" s="158" t="s">
        <v>453</v>
      </c>
      <c r="C256" s="145">
        <v>696669483</v>
      </c>
      <c r="D256" s="145">
        <v>919210669.12</v>
      </c>
      <c r="E256" s="145">
        <v>48417142.630000003</v>
      </c>
      <c r="F256" s="145">
        <v>52070927.270000003</v>
      </c>
      <c r="G256" s="145">
        <v>53537653.729999997</v>
      </c>
      <c r="H256" s="145">
        <v>50816038.759999998</v>
      </c>
      <c r="I256" s="145">
        <v>52115296.600000001</v>
      </c>
      <c r="J256" s="145">
        <v>51266155.740000002</v>
      </c>
      <c r="K256" s="145">
        <v>55528201.289999999</v>
      </c>
      <c r="L256" s="145">
        <v>92845069.719999999</v>
      </c>
      <c r="M256" s="145">
        <v>51531984.280000001</v>
      </c>
      <c r="N256" s="145">
        <v>57284736.969999999</v>
      </c>
      <c r="O256" s="145">
        <v>58112966.510000005</v>
      </c>
      <c r="P256" s="200">
        <v>172673058.5</v>
      </c>
      <c r="Q256" s="145">
        <f t="shared" si="42"/>
        <v>796199232</v>
      </c>
      <c r="R256" s="320"/>
      <c r="S256" s="320"/>
      <c r="T256"/>
      <c r="U256"/>
      <c r="X256"/>
      <c r="Y256"/>
      <c r="Z256"/>
      <c r="AA256"/>
      <c r="AB256"/>
      <c r="AC256"/>
      <c r="AD256"/>
      <c r="AE256"/>
      <c r="AF256"/>
      <c r="AG256"/>
      <c r="AH256"/>
      <c r="AI256"/>
      <c r="AJ256"/>
      <c r="AK256"/>
    </row>
    <row r="257" spans="2:38" x14ac:dyDescent="0.25">
      <c r="B257" s="170" t="s">
        <v>69</v>
      </c>
      <c r="C257" s="154">
        <f t="shared" ref="C257:P257" si="70">C10+C17+C236+C239+C242+C245+C248+C251+C254</f>
        <v>1418686514950</v>
      </c>
      <c r="D257" s="154">
        <f t="shared" si="70"/>
        <v>1462330743800.7603</v>
      </c>
      <c r="E257" s="147">
        <f t="shared" si="70"/>
        <v>122282144638.90001</v>
      </c>
      <c r="F257" s="147">
        <f t="shared" si="70"/>
        <v>102252428922.48</v>
      </c>
      <c r="G257" s="147">
        <f t="shared" si="70"/>
        <v>107311065905.30002</v>
      </c>
      <c r="H257" s="147">
        <f t="shared" si="70"/>
        <v>104972319562.60001</v>
      </c>
      <c r="I257" s="147">
        <f t="shared" si="70"/>
        <v>112492526446.62003</v>
      </c>
      <c r="J257" s="147">
        <f t="shared" si="70"/>
        <v>124710898233.85001</v>
      </c>
      <c r="K257" s="147">
        <f t="shared" si="70"/>
        <v>119441541137.54999</v>
      </c>
      <c r="L257" s="147">
        <f t="shared" si="70"/>
        <v>104958993639.73001</v>
      </c>
      <c r="M257" s="147">
        <f t="shared" si="70"/>
        <v>105451085125.28999</v>
      </c>
      <c r="N257" s="147">
        <f t="shared" si="70"/>
        <v>110576487520.02</v>
      </c>
      <c r="O257" s="147">
        <f t="shared" si="70"/>
        <v>146575296666.35004</v>
      </c>
      <c r="P257" s="147">
        <f t="shared" si="70"/>
        <v>185465406882.69</v>
      </c>
      <c r="Q257" s="147">
        <f t="shared" ref="Q257" si="71">SUM(E257:P257)</f>
        <v>1446490194681.3801</v>
      </c>
      <c r="R257" s="320"/>
      <c r="S257" s="320"/>
    </row>
    <row r="258" spans="2:38" x14ac:dyDescent="0.25">
      <c r="P258" s="5">
        <v>0</v>
      </c>
      <c r="R258" s="320"/>
      <c r="S258" s="320"/>
    </row>
    <row r="259" spans="2:38" x14ac:dyDescent="0.25">
      <c r="B259" s="170"/>
      <c r="C259" s="25"/>
      <c r="D259" s="125"/>
      <c r="E259" s="15" t="s">
        <v>10</v>
      </c>
      <c r="F259" s="15" t="s">
        <v>11</v>
      </c>
      <c r="G259" s="15" t="s">
        <v>12</v>
      </c>
      <c r="H259" s="15" t="s">
        <v>13</v>
      </c>
      <c r="I259" s="15" t="s">
        <v>14</v>
      </c>
      <c r="J259" s="15" t="s">
        <v>15</v>
      </c>
      <c r="K259" s="15" t="s">
        <v>16</v>
      </c>
      <c r="L259" s="15" t="s">
        <v>17</v>
      </c>
      <c r="M259" s="15" t="s">
        <v>124</v>
      </c>
      <c r="N259" s="15" t="s">
        <v>19</v>
      </c>
      <c r="O259" s="15" t="s">
        <v>20</v>
      </c>
      <c r="P259" s="15" t="s">
        <v>21</v>
      </c>
      <c r="Q259" s="15" t="s">
        <v>22</v>
      </c>
      <c r="R259" s="320"/>
      <c r="S259" s="320"/>
    </row>
    <row r="260" spans="2:38" x14ac:dyDescent="0.25">
      <c r="B260" s="155" t="s">
        <v>412</v>
      </c>
      <c r="C260" s="156">
        <f>+C272+C275+C282+C285+C266+C269+C278+C261</f>
        <v>113668099604</v>
      </c>
      <c r="D260" s="323">
        <f>+D272+D275+D282+D285+D266+D269+D278+D261</f>
        <v>113613099604</v>
      </c>
      <c r="E260" s="156">
        <f t="shared" ref="E260:P260" si="72">+E272+E275+E282+E285+E266+E269+E278+E261</f>
        <v>10368264719.439999</v>
      </c>
      <c r="F260" s="156">
        <f t="shared" si="72"/>
        <v>3743870531.5500002</v>
      </c>
      <c r="G260" s="156">
        <f t="shared" si="72"/>
        <v>8138724847.8400002</v>
      </c>
      <c r="H260" s="156">
        <f t="shared" si="72"/>
        <v>27164550615.43</v>
      </c>
      <c r="I260" s="156">
        <f t="shared" si="72"/>
        <v>3509914543.8499999</v>
      </c>
      <c r="J260" s="156">
        <f t="shared" si="72"/>
        <v>3215334280.4099998</v>
      </c>
      <c r="K260" s="156">
        <f t="shared" si="72"/>
        <v>8467373793.2600002</v>
      </c>
      <c r="L260" s="156">
        <f t="shared" si="72"/>
        <v>2960912831.6300001</v>
      </c>
      <c r="M260" s="156">
        <f t="shared" si="72"/>
        <v>4641548932.9800005</v>
      </c>
      <c r="N260" s="156">
        <f t="shared" si="72"/>
        <v>16532683711.609999</v>
      </c>
      <c r="O260" s="156">
        <f t="shared" si="72"/>
        <v>6998336146.4599991</v>
      </c>
      <c r="P260" s="156">
        <f t="shared" si="72"/>
        <v>2556263285.5799999</v>
      </c>
      <c r="Q260" s="156">
        <f t="shared" ref="Q260:Q287" si="73">SUM(E260:P260)</f>
        <v>98297778240.039993</v>
      </c>
      <c r="R260" s="320"/>
    </row>
    <row r="261" spans="2:38" x14ac:dyDescent="0.25">
      <c r="B261" s="26" t="s">
        <v>129</v>
      </c>
      <c r="C261" s="182">
        <f>+C262+C264</f>
        <v>0</v>
      </c>
      <c r="D261" s="267">
        <v>1202346809.5999999</v>
      </c>
      <c r="E261" s="182">
        <v>0</v>
      </c>
      <c r="F261" s="182">
        <v>223998400</v>
      </c>
      <c r="G261" s="182">
        <v>0</v>
      </c>
      <c r="H261" s="182">
        <v>0</v>
      </c>
      <c r="I261" s="182">
        <v>0</v>
      </c>
      <c r="J261" s="182">
        <v>0</v>
      </c>
      <c r="K261" s="182">
        <v>0</v>
      </c>
      <c r="L261" s="182">
        <v>98041585.549999997</v>
      </c>
      <c r="M261" s="182">
        <v>0</v>
      </c>
      <c r="N261" s="182">
        <v>0</v>
      </c>
      <c r="O261" s="182">
        <v>0</v>
      </c>
      <c r="P261" s="182">
        <v>880250824.45000005</v>
      </c>
      <c r="Q261" s="182"/>
      <c r="R261" s="320"/>
    </row>
    <row r="262" spans="2:38" x14ac:dyDescent="0.25">
      <c r="B262" s="159" t="s">
        <v>259</v>
      </c>
      <c r="C262" s="182">
        <f>+C263</f>
        <v>0</v>
      </c>
      <c r="D262" s="267">
        <v>98041585.549999997</v>
      </c>
      <c r="E262" s="182">
        <v>0</v>
      </c>
      <c r="F262" s="182">
        <v>0</v>
      </c>
      <c r="G262" s="182">
        <v>0</v>
      </c>
      <c r="H262" s="182">
        <v>0</v>
      </c>
      <c r="I262" s="182">
        <v>0</v>
      </c>
      <c r="J262" s="182">
        <v>0</v>
      </c>
      <c r="K262" s="182">
        <v>0</v>
      </c>
      <c r="L262" s="182">
        <v>98041585.549999997</v>
      </c>
      <c r="M262" s="182">
        <v>0</v>
      </c>
      <c r="N262" s="182">
        <v>0</v>
      </c>
      <c r="O262" s="182">
        <v>0</v>
      </c>
      <c r="P262" s="182">
        <v>0</v>
      </c>
      <c r="Q262" s="182"/>
      <c r="R262" s="320"/>
    </row>
    <row r="263" spans="2:38" x14ac:dyDescent="0.25">
      <c r="B263" s="158" t="s">
        <v>260</v>
      </c>
      <c r="C263" s="182"/>
      <c r="D263" s="267">
        <v>98041585.549999997</v>
      </c>
      <c r="E263" s="182">
        <v>0</v>
      </c>
      <c r="F263" s="182">
        <v>0</v>
      </c>
      <c r="G263" s="182">
        <v>0</v>
      </c>
      <c r="H263" s="182">
        <v>0</v>
      </c>
      <c r="I263" s="182">
        <v>0</v>
      </c>
      <c r="J263" s="182">
        <v>0</v>
      </c>
      <c r="K263" s="182">
        <v>0</v>
      </c>
      <c r="L263" s="182">
        <v>98041585.549999997</v>
      </c>
      <c r="M263" s="182">
        <v>0</v>
      </c>
      <c r="N263" s="182">
        <v>0</v>
      </c>
      <c r="O263" s="182">
        <v>0</v>
      </c>
      <c r="P263" s="182">
        <v>0</v>
      </c>
      <c r="Q263" s="182"/>
      <c r="R263" s="320"/>
    </row>
    <row r="264" spans="2:38" x14ac:dyDescent="0.25">
      <c r="B264" s="159" t="s">
        <v>441</v>
      </c>
      <c r="C264" s="182">
        <f>+C265</f>
        <v>0</v>
      </c>
      <c r="D264" s="267">
        <v>1104305224.05</v>
      </c>
      <c r="E264" s="182">
        <v>0</v>
      </c>
      <c r="F264" s="182">
        <v>223998400</v>
      </c>
      <c r="G264" s="182">
        <v>0</v>
      </c>
      <c r="H264" s="182">
        <v>0</v>
      </c>
      <c r="I264" s="182">
        <v>0</v>
      </c>
      <c r="J264" s="182">
        <v>0</v>
      </c>
      <c r="K264" s="182">
        <v>0</v>
      </c>
      <c r="L264" s="182">
        <v>0</v>
      </c>
      <c r="M264" s="182">
        <v>0</v>
      </c>
      <c r="N264" s="182">
        <v>0</v>
      </c>
      <c r="O264" s="182">
        <v>0</v>
      </c>
      <c r="P264" s="182">
        <v>880250824.45000005</v>
      </c>
      <c r="Q264" s="182"/>
      <c r="R264" s="320"/>
    </row>
    <row r="265" spans="2:38" ht="13.9" customHeight="1" x14ac:dyDescent="0.25">
      <c r="B265" s="158" t="s">
        <v>398</v>
      </c>
      <c r="C265" s="182"/>
      <c r="D265" s="267">
        <v>1104305224.05</v>
      </c>
      <c r="E265" s="182">
        <v>0</v>
      </c>
      <c r="F265" s="182">
        <v>223998400</v>
      </c>
      <c r="G265" s="182">
        <v>0</v>
      </c>
      <c r="H265" s="182">
        <v>0</v>
      </c>
      <c r="I265" s="182">
        <v>0</v>
      </c>
      <c r="J265" s="182">
        <v>0</v>
      </c>
      <c r="K265" s="182">
        <v>0</v>
      </c>
      <c r="L265" s="182">
        <v>0</v>
      </c>
      <c r="M265" s="182">
        <v>0</v>
      </c>
      <c r="N265" s="182">
        <v>0</v>
      </c>
      <c r="O265" s="182">
        <v>0</v>
      </c>
      <c r="P265" s="182">
        <v>880250824.45000005</v>
      </c>
      <c r="Q265" s="182"/>
      <c r="R265" s="320"/>
    </row>
    <row r="266" spans="2:38" x14ac:dyDescent="0.25">
      <c r="B266" s="26" t="s">
        <v>80</v>
      </c>
      <c r="C266" s="182">
        <f>C267</f>
        <v>0</v>
      </c>
      <c r="D266" s="267">
        <v>26000000</v>
      </c>
      <c r="E266" s="182">
        <v>0</v>
      </c>
      <c r="F266" s="182">
        <v>0</v>
      </c>
      <c r="G266" s="182">
        <v>0</v>
      </c>
      <c r="H266" s="182">
        <v>0</v>
      </c>
      <c r="I266" s="182">
        <v>0</v>
      </c>
      <c r="J266" s="182">
        <v>0</v>
      </c>
      <c r="K266" s="182">
        <v>0</v>
      </c>
      <c r="L266" s="182">
        <v>0</v>
      </c>
      <c r="M266" s="182">
        <v>7557574.879999999</v>
      </c>
      <c r="N266" s="182">
        <v>14599141.17</v>
      </c>
      <c r="O266" s="182">
        <v>3053184.04</v>
      </c>
      <c r="P266" s="182">
        <v>0</v>
      </c>
      <c r="Q266" s="182">
        <f t="shared" si="73"/>
        <v>25209900.089999996</v>
      </c>
      <c r="R266" s="320"/>
    </row>
    <row r="267" spans="2:38" s="40" customFormat="1" x14ac:dyDescent="0.25">
      <c r="B267" s="159" t="s">
        <v>290</v>
      </c>
      <c r="C267" s="162">
        <f>SUM(C268)</f>
        <v>0</v>
      </c>
      <c r="D267" s="201">
        <v>26000000</v>
      </c>
      <c r="E267" s="166">
        <v>0</v>
      </c>
      <c r="F267" s="166">
        <v>0</v>
      </c>
      <c r="G267" s="166">
        <v>0</v>
      </c>
      <c r="H267" s="315">
        <v>0</v>
      </c>
      <c r="I267" s="315">
        <v>0</v>
      </c>
      <c r="J267" s="315">
        <v>0</v>
      </c>
      <c r="K267" s="315">
        <v>0</v>
      </c>
      <c r="L267" s="315">
        <v>0</v>
      </c>
      <c r="M267" s="315">
        <v>7557574.879999999</v>
      </c>
      <c r="N267" s="315">
        <v>14599141.17</v>
      </c>
      <c r="O267" s="315">
        <v>3053184.04</v>
      </c>
      <c r="P267" s="166">
        <v>0</v>
      </c>
      <c r="Q267" s="316">
        <f t="shared" si="73"/>
        <v>25209900.089999996</v>
      </c>
      <c r="R267" s="320"/>
      <c r="S267"/>
      <c r="X267"/>
      <c r="Y267"/>
      <c r="Z267"/>
      <c r="AA267"/>
      <c r="AB267"/>
      <c r="AC267"/>
      <c r="AD267"/>
      <c r="AE267"/>
      <c r="AF267"/>
      <c r="AG267"/>
      <c r="AH267"/>
      <c r="AI267"/>
      <c r="AJ267"/>
      <c r="AK267"/>
      <c r="AL267"/>
    </row>
    <row r="268" spans="2:38" x14ac:dyDescent="0.25">
      <c r="B268" s="158" t="s">
        <v>299</v>
      </c>
      <c r="C268" s="182">
        <v>0</v>
      </c>
      <c r="D268" s="201">
        <v>26000000</v>
      </c>
      <c r="E268" s="182">
        <v>0</v>
      </c>
      <c r="F268" s="182">
        <v>0</v>
      </c>
      <c r="G268" s="182">
        <v>0</v>
      </c>
      <c r="H268" s="182">
        <v>0</v>
      </c>
      <c r="I268" s="182">
        <v>0</v>
      </c>
      <c r="J268" s="182">
        <v>0</v>
      </c>
      <c r="K268" s="182">
        <v>0</v>
      </c>
      <c r="L268" s="182">
        <v>0</v>
      </c>
      <c r="M268" s="315">
        <v>7557574.879999999</v>
      </c>
      <c r="N268" s="315">
        <v>14599141.17</v>
      </c>
      <c r="O268" s="315">
        <v>3053184.04</v>
      </c>
      <c r="P268" s="182">
        <v>0</v>
      </c>
      <c r="Q268" s="316">
        <f t="shared" si="73"/>
        <v>25209900.089999996</v>
      </c>
      <c r="R268" s="320"/>
    </row>
    <row r="269" spans="2:38" x14ac:dyDescent="0.25">
      <c r="B269" s="26" t="s">
        <v>83</v>
      </c>
      <c r="C269" s="182">
        <f>C270</f>
        <v>0</v>
      </c>
      <c r="D269" s="16">
        <v>0</v>
      </c>
      <c r="E269" s="182">
        <v>0</v>
      </c>
      <c r="F269" s="182">
        <v>0</v>
      </c>
      <c r="G269" s="182">
        <v>0</v>
      </c>
      <c r="H269" s="182">
        <v>0</v>
      </c>
      <c r="I269" s="182">
        <v>0</v>
      </c>
      <c r="J269" s="182">
        <v>0</v>
      </c>
      <c r="K269" s="182">
        <v>0</v>
      </c>
      <c r="L269" s="182">
        <v>0</v>
      </c>
      <c r="M269" s="182">
        <v>0</v>
      </c>
      <c r="N269" s="182">
        <v>0</v>
      </c>
      <c r="O269" s="182">
        <v>0</v>
      </c>
      <c r="P269" s="182">
        <v>0</v>
      </c>
      <c r="Q269" s="182">
        <f t="shared" si="73"/>
        <v>0</v>
      </c>
      <c r="R269" s="320"/>
    </row>
    <row r="270" spans="2:38" s="40" customFormat="1" x14ac:dyDescent="0.25">
      <c r="B270" s="159" t="s">
        <v>311</v>
      </c>
      <c r="C270" s="162">
        <f>SUM(C271)</f>
        <v>0</v>
      </c>
      <c r="D270" s="16">
        <v>0</v>
      </c>
      <c r="E270" s="166">
        <v>0</v>
      </c>
      <c r="F270" s="166">
        <v>0</v>
      </c>
      <c r="G270" s="166">
        <v>0</v>
      </c>
      <c r="H270" s="315">
        <v>0</v>
      </c>
      <c r="I270" s="315">
        <v>0</v>
      </c>
      <c r="J270" s="315">
        <v>0</v>
      </c>
      <c r="K270" s="315">
        <v>0</v>
      </c>
      <c r="L270" s="315">
        <v>0</v>
      </c>
      <c r="M270" s="315">
        <v>0</v>
      </c>
      <c r="N270" s="315">
        <v>0</v>
      </c>
      <c r="O270" s="315">
        <v>0</v>
      </c>
      <c r="P270" s="166">
        <v>0</v>
      </c>
      <c r="Q270" s="316">
        <f t="shared" si="73"/>
        <v>0</v>
      </c>
      <c r="R270" s="320"/>
      <c r="S270"/>
      <c r="X270"/>
      <c r="Y270"/>
      <c r="Z270"/>
      <c r="AA270"/>
      <c r="AB270"/>
      <c r="AC270"/>
      <c r="AD270"/>
      <c r="AE270"/>
      <c r="AF270"/>
      <c r="AG270"/>
      <c r="AH270"/>
      <c r="AI270"/>
      <c r="AJ270"/>
      <c r="AK270"/>
    </row>
    <row r="271" spans="2:38" x14ac:dyDescent="0.25">
      <c r="B271" s="158" t="s">
        <v>312</v>
      </c>
      <c r="C271" s="315">
        <v>0</v>
      </c>
      <c r="D271" s="16">
        <v>0</v>
      </c>
      <c r="E271" s="166">
        <v>0</v>
      </c>
      <c r="F271" s="166">
        <v>0</v>
      </c>
      <c r="G271" s="166">
        <v>0</v>
      </c>
      <c r="H271" s="166">
        <v>0</v>
      </c>
      <c r="I271" s="166">
        <v>0</v>
      </c>
      <c r="J271" s="166">
        <v>0</v>
      </c>
      <c r="K271" s="166">
        <v>0</v>
      </c>
      <c r="L271" s="166">
        <v>0</v>
      </c>
      <c r="M271" s="166">
        <v>0</v>
      </c>
      <c r="N271" s="166">
        <v>0</v>
      </c>
      <c r="O271" s="166">
        <v>0</v>
      </c>
      <c r="P271" s="182">
        <v>0</v>
      </c>
      <c r="Q271" s="316">
        <f t="shared" si="73"/>
        <v>0</v>
      </c>
      <c r="R271" s="320"/>
    </row>
    <row r="272" spans="2:38" x14ac:dyDescent="0.25">
      <c r="B272" s="26" t="s">
        <v>84</v>
      </c>
      <c r="C272" s="182">
        <f>C273</f>
        <v>0</v>
      </c>
      <c r="D272" s="267">
        <v>681000000</v>
      </c>
      <c r="E272" s="182">
        <v>0</v>
      </c>
      <c r="F272" s="182">
        <v>0</v>
      </c>
      <c r="G272" s="182">
        <v>0</v>
      </c>
      <c r="H272" s="182">
        <v>0</v>
      </c>
      <c r="I272" s="182">
        <v>0</v>
      </c>
      <c r="J272" s="182">
        <v>0</v>
      </c>
      <c r="K272" s="182">
        <v>0</v>
      </c>
      <c r="L272" s="182">
        <v>0</v>
      </c>
      <c r="M272" s="182">
        <v>0</v>
      </c>
      <c r="N272" s="182">
        <v>681000000</v>
      </c>
      <c r="O272" s="182">
        <v>0</v>
      </c>
      <c r="P272" s="182">
        <v>0</v>
      </c>
      <c r="Q272" s="182">
        <f t="shared" si="73"/>
        <v>681000000</v>
      </c>
      <c r="R272" s="320"/>
    </row>
    <row r="273" spans="2:37" x14ac:dyDescent="0.25">
      <c r="B273" s="159" t="s">
        <v>313</v>
      </c>
      <c r="C273" s="162">
        <f>SUM(C274)</f>
        <v>0</v>
      </c>
      <c r="D273" s="201">
        <v>681000000</v>
      </c>
      <c r="E273" s="162">
        <v>0</v>
      </c>
      <c r="F273" s="162">
        <v>0</v>
      </c>
      <c r="G273" s="162">
        <v>0</v>
      </c>
      <c r="H273" s="162">
        <v>0</v>
      </c>
      <c r="I273" s="162">
        <v>0</v>
      </c>
      <c r="J273" s="162">
        <v>0</v>
      </c>
      <c r="K273" s="162">
        <v>0</v>
      </c>
      <c r="L273" s="162">
        <v>0</v>
      </c>
      <c r="M273" s="162">
        <v>0</v>
      </c>
      <c r="N273" s="162">
        <v>681000000</v>
      </c>
      <c r="O273" s="162">
        <v>0</v>
      </c>
      <c r="P273" s="162">
        <v>0</v>
      </c>
      <c r="Q273" s="186">
        <f t="shared" si="73"/>
        <v>681000000</v>
      </c>
      <c r="R273" s="320"/>
    </row>
    <row r="274" spans="2:37" x14ac:dyDescent="0.25">
      <c r="B274" s="158" t="s">
        <v>314</v>
      </c>
      <c r="C274" s="166">
        <v>0</v>
      </c>
      <c r="D274" s="201">
        <v>681000000</v>
      </c>
      <c r="E274" s="166">
        <v>0</v>
      </c>
      <c r="F274" s="166">
        <v>0</v>
      </c>
      <c r="G274" s="166">
        <v>0</v>
      </c>
      <c r="H274" s="166">
        <v>0</v>
      </c>
      <c r="I274" s="166">
        <v>0</v>
      </c>
      <c r="J274" s="166">
        <v>0</v>
      </c>
      <c r="K274" s="166">
        <v>0</v>
      </c>
      <c r="L274" s="166">
        <v>0</v>
      </c>
      <c r="M274" s="166">
        <v>0</v>
      </c>
      <c r="N274" s="166">
        <v>681000000</v>
      </c>
      <c r="O274" s="166">
        <v>0</v>
      </c>
      <c r="P274" s="166">
        <v>0</v>
      </c>
      <c r="Q274" s="164">
        <f t="shared" si="73"/>
        <v>681000000</v>
      </c>
      <c r="R274" s="320"/>
    </row>
    <row r="275" spans="2:37" x14ac:dyDescent="0.25">
      <c r="B275" s="26" t="s">
        <v>317</v>
      </c>
      <c r="C275" s="182">
        <f>C276</f>
        <v>0</v>
      </c>
      <c r="D275" s="267">
        <v>768000000</v>
      </c>
      <c r="E275" s="182">
        <v>0</v>
      </c>
      <c r="F275" s="182">
        <v>0</v>
      </c>
      <c r="G275" s="182">
        <v>38872402.950000003</v>
      </c>
      <c r="H275" s="182">
        <v>240644817.53999999</v>
      </c>
      <c r="I275" s="182">
        <v>108907134</v>
      </c>
      <c r="J275" s="182">
        <v>0</v>
      </c>
      <c r="K275" s="182">
        <v>0</v>
      </c>
      <c r="L275" s="182">
        <v>122903486.72</v>
      </c>
      <c r="M275" s="182">
        <v>0</v>
      </c>
      <c r="N275" s="182">
        <v>253133437.25</v>
      </c>
      <c r="O275" s="182">
        <v>0</v>
      </c>
      <c r="P275" s="182">
        <v>0</v>
      </c>
      <c r="Q275" s="182">
        <f t="shared" si="73"/>
        <v>764461278.46000004</v>
      </c>
      <c r="R275" s="320"/>
    </row>
    <row r="276" spans="2:37" x14ac:dyDescent="0.25">
      <c r="B276" s="159" t="s">
        <v>318</v>
      </c>
      <c r="C276" s="162">
        <f>SUM(C277)</f>
        <v>0</v>
      </c>
      <c r="D276" s="267">
        <v>768000000</v>
      </c>
      <c r="E276" s="162">
        <v>0</v>
      </c>
      <c r="F276" s="162">
        <v>0</v>
      </c>
      <c r="G276" s="162">
        <v>38872402.950000003</v>
      </c>
      <c r="H276" s="162">
        <v>240644817.53999999</v>
      </c>
      <c r="I276" s="162">
        <v>108907134</v>
      </c>
      <c r="J276" s="162">
        <v>0</v>
      </c>
      <c r="K276" s="162">
        <v>0</v>
      </c>
      <c r="L276" s="162">
        <v>122903486.72</v>
      </c>
      <c r="M276" s="162">
        <v>0</v>
      </c>
      <c r="N276" s="162">
        <v>253133437.25</v>
      </c>
      <c r="O276" s="162">
        <v>0</v>
      </c>
      <c r="P276" s="162">
        <v>0</v>
      </c>
      <c r="Q276" s="186">
        <f t="shared" si="73"/>
        <v>764461278.46000004</v>
      </c>
      <c r="R276" s="320"/>
    </row>
    <row r="277" spans="2:37" s="40" customFormat="1" x14ac:dyDescent="0.25">
      <c r="B277" s="158" t="s">
        <v>319</v>
      </c>
      <c r="C277" s="166">
        <v>0</v>
      </c>
      <c r="D277" s="201">
        <v>768000000</v>
      </c>
      <c r="E277" s="166">
        <v>0</v>
      </c>
      <c r="F277" s="166">
        <v>0</v>
      </c>
      <c r="G277" s="166">
        <v>38872402.950000003</v>
      </c>
      <c r="H277" s="166">
        <v>240644817.53999999</v>
      </c>
      <c r="I277" s="166">
        <v>108907134</v>
      </c>
      <c r="J277" s="166">
        <v>0</v>
      </c>
      <c r="K277" s="166">
        <v>0</v>
      </c>
      <c r="L277" s="166">
        <v>122903486.72</v>
      </c>
      <c r="M277" s="166">
        <v>0</v>
      </c>
      <c r="N277" s="166">
        <v>253133437.25</v>
      </c>
      <c r="O277" s="166">
        <v>0</v>
      </c>
      <c r="P277" s="166">
        <v>0</v>
      </c>
      <c r="Q277" s="164">
        <f t="shared" si="73"/>
        <v>764461278.46000004</v>
      </c>
      <c r="R277" s="320"/>
      <c r="S277"/>
      <c r="X277"/>
      <c r="Y277"/>
      <c r="Z277"/>
      <c r="AA277"/>
      <c r="AB277"/>
      <c r="AC277"/>
      <c r="AD277"/>
      <c r="AE277"/>
      <c r="AF277"/>
      <c r="AG277"/>
      <c r="AH277"/>
      <c r="AI277"/>
      <c r="AJ277"/>
      <c r="AK277"/>
    </row>
    <row r="278" spans="2:37" x14ac:dyDescent="0.25">
      <c r="B278" s="26" t="s">
        <v>357</v>
      </c>
      <c r="C278" s="182">
        <f>C279</f>
        <v>835789266</v>
      </c>
      <c r="D278" s="267">
        <v>851426279</v>
      </c>
      <c r="E278" s="182">
        <v>0</v>
      </c>
      <c r="F278" s="182">
        <v>0</v>
      </c>
      <c r="G278" s="182">
        <v>0</v>
      </c>
      <c r="H278" s="182">
        <v>0</v>
      </c>
      <c r="I278" s="182">
        <v>137060.4</v>
      </c>
      <c r="J278" s="182">
        <v>-137060.4</v>
      </c>
      <c r="K278" s="182">
        <v>0</v>
      </c>
      <c r="L278" s="182">
        <v>0</v>
      </c>
      <c r="M278" s="182">
        <v>0</v>
      </c>
      <c r="N278" s="182">
        <v>0</v>
      </c>
      <c r="O278" s="182">
        <v>0</v>
      </c>
      <c r="P278" s="166">
        <v>849204676.67999995</v>
      </c>
      <c r="Q278" s="163">
        <f t="shared" si="73"/>
        <v>849204676.67999995</v>
      </c>
      <c r="R278" s="320"/>
    </row>
    <row r="279" spans="2:37" x14ac:dyDescent="0.25">
      <c r="B279" s="159" t="s">
        <v>358</v>
      </c>
      <c r="C279" s="162">
        <f>SUM(C280)</f>
        <v>835789266</v>
      </c>
      <c r="D279" s="201">
        <v>851426279</v>
      </c>
      <c r="E279" s="162">
        <v>0</v>
      </c>
      <c r="F279" s="162">
        <v>0</v>
      </c>
      <c r="G279" s="162">
        <v>0</v>
      </c>
      <c r="H279" s="162">
        <v>0</v>
      </c>
      <c r="I279" s="162">
        <v>137060.4</v>
      </c>
      <c r="J279" s="162">
        <v>-137060.4</v>
      </c>
      <c r="K279" s="162">
        <v>0</v>
      </c>
      <c r="L279" s="162">
        <v>0</v>
      </c>
      <c r="M279" s="162">
        <v>0</v>
      </c>
      <c r="N279" s="162">
        <v>0</v>
      </c>
      <c r="O279" s="162">
        <v>0</v>
      </c>
      <c r="P279" s="166">
        <v>849204676.67999995</v>
      </c>
      <c r="Q279" s="163">
        <f t="shared" si="73"/>
        <v>849204676.67999995</v>
      </c>
      <c r="R279" s="320"/>
    </row>
    <row r="280" spans="2:37" s="40" customFormat="1" x14ac:dyDescent="0.25">
      <c r="B280" s="158" t="s">
        <v>359</v>
      </c>
      <c r="C280" s="166">
        <v>835789266</v>
      </c>
      <c r="D280" s="201">
        <v>851426279</v>
      </c>
      <c r="E280" s="166">
        <v>0</v>
      </c>
      <c r="F280" s="166">
        <v>0</v>
      </c>
      <c r="G280" s="166">
        <v>0</v>
      </c>
      <c r="H280" s="166">
        <v>0</v>
      </c>
      <c r="I280" s="166">
        <v>0</v>
      </c>
      <c r="J280" s="166">
        <v>0</v>
      </c>
      <c r="K280" s="166">
        <v>0</v>
      </c>
      <c r="L280" s="166">
        <v>0</v>
      </c>
      <c r="M280" s="166">
        <v>0</v>
      </c>
      <c r="N280" s="166">
        <v>0</v>
      </c>
      <c r="O280" s="166">
        <v>0</v>
      </c>
      <c r="P280" s="166">
        <v>849204676.67999995</v>
      </c>
      <c r="Q280" s="164">
        <f t="shared" si="73"/>
        <v>849204676.67999995</v>
      </c>
      <c r="R280" s="320"/>
      <c r="S280"/>
      <c r="X280"/>
      <c r="Y280"/>
      <c r="Z280"/>
      <c r="AA280"/>
      <c r="AB280"/>
      <c r="AC280"/>
      <c r="AD280"/>
      <c r="AE280"/>
      <c r="AF280"/>
      <c r="AG280"/>
      <c r="AH280"/>
      <c r="AI280"/>
      <c r="AJ280"/>
      <c r="AK280"/>
    </row>
    <row r="281" spans="2:37" x14ac:dyDescent="0.25">
      <c r="B281" s="158" t="s">
        <v>361</v>
      </c>
      <c r="C281" s="166"/>
      <c r="D281" s="201">
        <v>0</v>
      </c>
      <c r="E281" s="166">
        <v>0</v>
      </c>
      <c r="F281" s="166">
        <v>0</v>
      </c>
      <c r="G281" s="166">
        <v>0</v>
      </c>
      <c r="H281" s="166">
        <v>0</v>
      </c>
      <c r="I281" s="166">
        <v>137060.4</v>
      </c>
      <c r="J281" s="166">
        <v>-137060.4</v>
      </c>
      <c r="K281" s="166">
        <v>0</v>
      </c>
      <c r="L281" s="166">
        <v>0</v>
      </c>
      <c r="M281" s="166">
        <v>0</v>
      </c>
      <c r="N281" s="166">
        <v>0</v>
      </c>
      <c r="O281" s="166">
        <v>0</v>
      </c>
      <c r="P281" s="166">
        <v>0</v>
      </c>
      <c r="Q281" s="164">
        <f t="shared" si="73"/>
        <v>0</v>
      </c>
      <c r="R281" s="320"/>
    </row>
    <row r="282" spans="2:37" x14ac:dyDescent="0.25">
      <c r="B282" s="26" t="s">
        <v>101</v>
      </c>
      <c r="C282" s="182">
        <f>C283</f>
        <v>91550686175</v>
      </c>
      <c r="D282" s="267">
        <v>90446380950.949997</v>
      </c>
      <c r="E282" s="182">
        <v>10231570069.539999</v>
      </c>
      <c r="F282" s="182">
        <v>3407571166.1900001</v>
      </c>
      <c r="G282" s="182">
        <v>5931988522.25</v>
      </c>
      <c r="H282" s="182">
        <v>26771687758.509998</v>
      </c>
      <c r="I282" s="182">
        <v>3390829756.2199998</v>
      </c>
      <c r="J282" s="182">
        <v>2298501840.4000001</v>
      </c>
      <c r="K282" s="182">
        <v>8435691497.8100004</v>
      </c>
      <c r="L282" s="182">
        <v>2557216476.5799999</v>
      </c>
      <c r="M282" s="182">
        <v>4085417660.4099998</v>
      </c>
      <c r="N282" s="182">
        <v>15271024820.609999</v>
      </c>
      <c r="O282" s="182">
        <v>6693260399.0499992</v>
      </c>
      <c r="P282" s="182">
        <v>493541422.36000001</v>
      </c>
      <c r="Q282" s="182">
        <f t="shared" si="73"/>
        <v>89568301389.930008</v>
      </c>
      <c r="R282" s="320"/>
    </row>
    <row r="283" spans="2:37" x14ac:dyDescent="0.25">
      <c r="B283" s="159" t="s">
        <v>371</v>
      </c>
      <c r="C283" s="162">
        <f>SUM(C284)</f>
        <v>91550686175</v>
      </c>
      <c r="D283" s="201">
        <v>90446380950.949997</v>
      </c>
      <c r="E283" s="162">
        <v>10231570069.539999</v>
      </c>
      <c r="F283" s="162">
        <v>3407571166.1900001</v>
      </c>
      <c r="G283" s="162">
        <v>5931988522.25</v>
      </c>
      <c r="H283" s="162">
        <v>26771687758.509998</v>
      </c>
      <c r="I283" s="162">
        <v>3390829756.2199998</v>
      </c>
      <c r="J283" s="162">
        <v>2298501840.4000001</v>
      </c>
      <c r="K283" s="162">
        <v>8435691497.8100004</v>
      </c>
      <c r="L283" s="162">
        <v>2557216476.5799999</v>
      </c>
      <c r="M283" s="162">
        <v>4085417660.4099998</v>
      </c>
      <c r="N283" s="162">
        <v>15271024820.609999</v>
      </c>
      <c r="O283" s="162">
        <v>6693260399.0499992</v>
      </c>
      <c r="P283" s="162">
        <v>493541422.36000001</v>
      </c>
      <c r="Q283" s="186">
        <f t="shared" si="73"/>
        <v>89568301389.930008</v>
      </c>
      <c r="R283" s="320"/>
    </row>
    <row r="284" spans="2:37" x14ac:dyDescent="0.25">
      <c r="B284" s="158" t="s">
        <v>372</v>
      </c>
      <c r="C284" s="166">
        <v>91550686175</v>
      </c>
      <c r="D284" s="201">
        <v>90446380950.949997</v>
      </c>
      <c r="E284" s="166">
        <v>10231570069.539999</v>
      </c>
      <c r="F284" s="166">
        <v>3407571166.1900001</v>
      </c>
      <c r="G284" s="166">
        <v>5931988522.25</v>
      </c>
      <c r="H284" s="166">
        <v>26771687758.509998</v>
      </c>
      <c r="I284" s="166">
        <v>3390829756.2199998</v>
      </c>
      <c r="J284" s="166">
        <v>2298501840.4000001</v>
      </c>
      <c r="K284" s="166">
        <v>8435691497.8100004</v>
      </c>
      <c r="L284" s="166">
        <v>2557216476.5799999</v>
      </c>
      <c r="M284" s="166">
        <v>4085417660.4099998</v>
      </c>
      <c r="N284" s="166">
        <v>15271024820.609999</v>
      </c>
      <c r="O284" s="166">
        <v>6693260399.0499992</v>
      </c>
      <c r="P284" s="166">
        <v>493541422.36000001</v>
      </c>
      <c r="Q284" s="189">
        <f t="shared" si="73"/>
        <v>89568301389.930008</v>
      </c>
      <c r="R284" s="317"/>
    </row>
    <row r="285" spans="2:37" x14ac:dyDescent="0.25">
      <c r="B285" s="26" t="s">
        <v>95</v>
      </c>
      <c r="C285" s="182">
        <f>C286</f>
        <v>21281624163</v>
      </c>
      <c r="D285" s="267">
        <v>19637945564.450001</v>
      </c>
      <c r="E285" s="182">
        <v>136694649.90000001</v>
      </c>
      <c r="F285" s="182">
        <v>112300965.36</v>
      </c>
      <c r="G285" s="182">
        <v>2167863922.6399999</v>
      </c>
      <c r="H285" s="182">
        <v>152218039.38</v>
      </c>
      <c r="I285" s="182">
        <v>10040593.23</v>
      </c>
      <c r="J285" s="182">
        <v>916969500.40999997</v>
      </c>
      <c r="K285" s="182">
        <v>31682295.449999999</v>
      </c>
      <c r="L285" s="182">
        <v>182751282.78</v>
      </c>
      <c r="M285" s="182">
        <v>548573697.69000006</v>
      </c>
      <c r="N285" s="182">
        <v>312926312.57999998</v>
      </c>
      <c r="O285" s="182">
        <v>302022563.37</v>
      </c>
      <c r="P285" s="182">
        <v>333266362.08999997</v>
      </c>
      <c r="Q285" s="182">
        <f t="shared" si="73"/>
        <v>5207310184.8800001</v>
      </c>
      <c r="R285" s="317"/>
    </row>
    <row r="286" spans="2:37" x14ac:dyDescent="0.25">
      <c r="B286" s="159" t="s">
        <v>373</v>
      </c>
      <c r="C286" s="162">
        <f>SUM(C287)</f>
        <v>21281624163</v>
      </c>
      <c r="D286" s="201">
        <v>19637945564.450001</v>
      </c>
      <c r="E286" s="162">
        <v>136694649.90000001</v>
      </c>
      <c r="F286" s="162">
        <v>112300965.36</v>
      </c>
      <c r="G286" s="162">
        <v>2167863922.6399999</v>
      </c>
      <c r="H286" s="162">
        <v>152218039.38</v>
      </c>
      <c r="I286" s="162">
        <v>10040593.23</v>
      </c>
      <c r="J286" s="162">
        <v>916969500.40999997</v>
      </c>
      <c r="K286" s="162">
        <v>31682295.449999999</v>
      </c>
      <c r="L286" s="162">
        <v>182751282.78</v>
      </c>
      <c r="M286" s="162">
        <v>548573697.69000006</v>
      </c>
      <c r="N286" s="162">
        <v>312926312.57999998</v>
      </c>
      <c r="O286" s="162">
        <v>302022563.37</v>
      </c>
      <c r="P286" s="162">
        <v>333266362.08999997</v>
      </c>
      <c r="Q286" s="186">
        <f t="shared" si="73"/>
        <v>5207310184.8800001</v>
      </c>
      <c r="R286" s="317"/>
    </row>
    <row r="287" spans="2:37" x14ac:dyDescent="0.25">
      <c r="B287" s="158" t="s">
        <v>374</v>
      </c>
      <c r="C287" s="166">
        <v>21281624163</v>
      </c>
      <c r="D287" s="201">
        <v>19637945564.450001</v>
      </c>
      <c r="E287" s="166">
        <v>136694649.90000001</v>
      </c>
      <c r="F287" s="166">
        <v>112300965.36</v>
      </c>
      <c r="G287" s="166">
        <v>2167863922.6399999</v>
      </c>
      <c r="H287" s="166">
        <v>152218039.38</v>
      </c>
      <c r="I287" s="166">
        <v>10040593.23</v>
      </c>
      <c r="J287" s="166">
        <v>916969500.40999997</v>
      </c>
      <c r="K287" s="166">
        <v>31682295.449999999</v>
      </c>
      <c r="L287" s="166">
        <v>182751282.78</v>
      </c>
      <c r="M287" s="166">
        <v>548573697.69000006</v>
      </c>
      <c r="N287" s="166">
        <v>312926312.57999998</v>
      </c>
      <c r="O287" s="166">
        <v>302022563.37</v>
      </c>
      <c r="P287" s="166">
        <v>333266362.08999997</v>
      </c>
      <c r="Q287" s="164">
        <f t="shared" si="73"/>
        <v>5207310184.8800001</v>
      </c>
      <c r="R287" s="317"/>
    </row>
    <row r="288" spans="2:37" x14ac:dyDescent="0.25">
      <c r="B288" s="170" t="s">
        <v>70</v>
      </c>
      <c r="C288" s="154">
        <f t="shared" ref="C288:Q288" si="74">C260</f>
        <v>113668099604</v>
      </c>
      <c r="D288" s="154">
        <f t="shared" si="74"/>
        <v>113613099604</v>
      </c>
      <c r="E288" s="147">
        <f t="shared" si="74"/>
        <v>10368264719.439999</v>
      </c>
      <c r="F288" s="147">
        <f t="shared" si="74"/>
        <v>3743870531.5500002</v>
      </c>
      <c r="G288" s="147">
        <f t="shared" si="74"/>
        <v>8138724847.8400002</v>
      </c>
      <c r="H288" s="147">
        <f t="shared" si="74"/>
        <v>27164550615.43</v>
      </c>
      <c r="I288" s="147">
        <f t="shared" si="74"/>
        <v>3509914543.8499999</v>
      </c>
      <c r="J288" s="147">
        <f t="shared" si="74"/>
        <v>3215334280.4099998</v>
      </c>
      <c r="K288" s="147">
        <f t="shared" si="74"/>
        <v>8467373793.2600002</v>
      </c>
      <c r="L288" s="147">
        <f t="shared" si="74"/>
        <v>2960912831.6300001</v>
      </c>
      <c r="M288" s="147">
        <f t="shared" si="74"/>
        <v>4641548932.9800005</v>
      </c>
      <c r="N288" s="147">
        <f t="shared" si="74"/>
        <v>16532683711.609999</v>
      </c>
      <c r="O288" s="147">
        <f t="shared" si="74"/>
        <v>6998336146.4599991</v>
      </c>
      <c r="P288" s="147">
        <f t="shared" si="74"/>
        <v>2556263285.5799999</v>
      </c>
      <c r="Q288" s="147">
        <f t="shared" si="74"/>
        <v>98297778240.039993</v>
      </c>
      <c r="R288" s="317"/>
    </row>
    <row r="289" spans="2:18" x14ac:dyDescent="0.25">
      <c r="B289" s="27"/>
      <c r="C289" s="23"/>
      <c r="D289" s="23"/>
      <c r="E289" s="149"/>
      <c r="F289" s="149"/>
      <c r="G289" s="149"/>
      <c r="H289" s="149"/>
      <c r="I289" s="149"/>
      <c r="J289" s="149"/>
      <c r="K289" s="149"/>
      <c r="L289" s="149"/>
      <c r="M289" s="149"/>
      <c r="N289" s="149"/>
      <c r="O289" s="149"/>
      <c r="P289" s="149"/>
      <c r="Q289" s="149"/>
      <c r="R289" s="317"/>
    </row>
    <row r="290" spans="2:18" x14ac:dyDescent="0.25">
      <c r="B290" s="170" t="s">
        <v>51</v>
      </c>
      <c r="C290" s="154">
        <f t="shared" ref="C290:Q290" si="75">C257+C288</f>
        <v>1532354614554</v>
      </c>
      <c r="D290" s="154">
        <f t="shared" si="75"/>
        <v>1575943843404.7603</v>
      </c>
      <c r="E290" s="147">
        <f t="shared" si="75"/>
        <v>132650409358.34001</v>
      </c>
      <c r="F290" s="147">
        <f t="shared" si="75"/>
        <v>105996299454.03</v>
      </c>
      <c r="G290" s="147">
        <f t="shared" si="75"/>
        <v>115449790753.14001</v>
      </c>
      <c r="H290" s="147">
        <f t="shared" si="75"/>
        <v>132136870178.03</v>
      </c>
      <c r="I290" s="147">
        <f t="shared" si="75"/>
        <v>116002440990.47003</v>
      </c>
      <c r="J290" s="147">
        <f t="shared" si="75"/>
        <v>127926232514.26001</v>
      </c>
      <c r="K290" s="147">
        <f t="shared" si="75"/>
        <v>127908914930.80998</v>
      </c>
      <c r="L290" s="147">
        <f t="shared" si="75"/>
        <v>107919906471.36002</v>
      </c>
      <c r="M290" s="147">
        <f t="shared" si="75"/>
        <v>110092634058.26999</v>
      </c>
      <c r="N290" s="147">
        <f t="shared" si="75"/>
        <v>127109171231.63</v>
      </c>
      <c r="O290" s="147">
        <f t="shared" si="75"/>
        <v>153573632812.81003</v>
      </c>
      <c r="P290" s="147">
        <f t="shared" si="75"/>
        <v>188021670168.26999</v>
      </c>
      <c r="Q290" s="147">
        <f t="shared" si="75"/>
        <v>1544787972921.4202</v>
      </c>
      <c r="R290" s="317"/>
    </row>
    <row r="291" spans="2:18" x14ac:dyDescent="0.25">
      <c r="B291" s="128" t="s">
        <v>388</v>
      </c>
      <c r="C291" s="6"/>
      <c r="D291" s="6"/>
      <c r="E291" s="314"/>
      <c r="F291" s="314"/>
      <c r="G291" s="314"/>
      <c r="H291" s="314"/>
      <c r="I291" s="191"/>
      <c r="J291" s="191"/>
      <c r="K291" s="191"/>
      <c r="L291" s="191"/>
      <c r="M291" s="191"/>
      <c r="N291" s="191"/>
      <c r="O291" s="191"/>
      <c r="P291" s="191"/>
      <c r="Q291" s="314"/>
      <c r="R291" s="317"/>
    </row>
    <row r="292" spans="2:18" x14ac:dyDescent="0.25">
      <c r="B292" s="318" t="s">
        <v>454</v>
      </c>
    </row>
    <row r="293" spans="2:18" x14ac:dyDescent="0.25">
      <c r="B293" s="32" t="s">
        <v>167</v>
      </c>
    </row>
    <row r="297" spans="2:18" x14ac:dyDescent="0.25">
      <c r="M297" s="16"/>
      <c r="N297"/>
      <c r="O297"/>
      <c r="P297"/>
      <c r="Q297"/>
    </row>
    <row r="298" spans="2:18" x14ac:dyDescent="0.25">
      <c r="N298"/>
      <c r="O298"/>
      <c r="P298"/>
      <c r="Q298"/>
    </row>
    <row r="299" spans="2:18" x14ac:dyDescent="0.25">
      <c r="Q299" s="5"/>
    </row>
    <row r="300" spans="2:18" x14ac:dyDescent="0.25">
      <c r="Q300" s="5"/>
    </row>
    <row r="301" spans="2:18" x14ac:dyDescent="0.25">
      <c r="Q301" s="5"/>
    </row>
    <row r="302" spans="2:18" x14ac:dyDescent="0.25">
      <c r="Q302" s="5"/>
    </row>
    <row r="303" spans="2:18" x14ac:dyDescent="0.25">
      <c r="Q303" s="5"/>
    </row>
    <row r="304" spans="2:18" x14ac:dyDescent="0.25">
      <c r="Q304" s="5"/>
    </row>
    <row r="305" spans="17:17" x14ac:dyDescent="0.25">
      <c r="Q305" s="5"/>
    </row>
  </sheetData>
  <mergeCells count="6">
    <mergeCell ref="B2:Q2"/>
    <mergeCell ref="B3:Q3"/>
    <mergeCell ref="B4:Q4"/>
    <mergeCell ref="B5:Q5"/>
    <mergeCell ref="B8:B9"/>
    <mergeCell ref="E8:Q8"/>
  </mergeCells>
  <phoneticPr fontId="25" type="noConversion"/>
  <conditionalFormatting sqref="R1:R9 R284:R1048576">
    <cfRule type="containsText" dxfId="2" priority="1"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C74 Q266:Q287 Q10:Q26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D6BB-6A60-44BB-B108-5024B8319037}">
  <dimension ref="A2:AA285"/>
  <sheetViews>
    <sheetView showGridLines="0" tabSelected="1"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hidden="1" customWidth="1"/>
    <col min="5" max="5" width="17.7109375" style="5" bestFit="1" customWidth="1"/>
    <col min="6" max="6" width="16.85546875" style="5" bestFit="1" customWidth="1"/>
    <col min="7" max="8" width="16.140625" style="5" customWidth="1"/>
    <col min="9" max="9" width="15.5703125" style="5" customWidth="1"/>
    <col min="10" max="10" width="16.5703125" style="5" customWidth="1"/>
    <col min="11" max="11" width="11.140625" style="5" hidden="1" customWidth="1"/>
    <col min="12" max="12" width="14.85546875" style="5" hidden="1" customWidth="1"/>
    <col min="13" max="13" width="21.5703125" style="5" hidden="1" customWidth="1"/>
    <col min="14" max="14" width="16.85546875" style="5" hidden="1" customWidth="1"/>
    <col min="15" max="15" width="19.85546875" style="5" hidden="1" customWidth="1"/>
    <col min="16" max="16" width="19" style="5" hidden="1"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41" t="s">
        <v>0</v>
      </c>
      <c r="C2" s="342"/>
      <c r="D2" s="342"/>
      <c r="E2" s="342"/>
      <c r="F2" s="342"/>
      <c r="G2" s="342"/>
      <c r="H2" s="342"/>
      <c r="I2" s="342"/>
      <c r="J2" s="342"/>
      <c r="K2" s="342"/>
      <c r="L2" s="342"/>
      <c r="M2" s="342"/>
      <c r="N2" s="342"/>
      <c r="O2" s="342"/>
      <c r="P2" s="342"/>
      <c r="Q2" s="342"/>
    </row>
    <row r="3" spans="1:19" ht="24" customHeight="1" x14ac:dyDescent="0.25">
      <c r="A3" s="2"/>
      <c r="B3" s="343" t="s">
        <v>1</v>
      </c>
      <c r="C3" s="344"/>
      <c r="D3" s="344"/>
      <c r="E3" s="344"/>
      <c r="F3" s="344"/>
      <c r="G3" s="344"/>
      <c r="H3" s="344"/>
      <c r="I3" s="344"/>
      <c r="J3" s="344"/>
      <c r="K3" s="344"/>
      <c r="L3" s="344"/>
      <c r="M3" s="344"/>
      <c r="N3" s="344"/>
      <c r="O3" s="344"/>
      <c r="P3" s="344"/>
      <c r="Q3" s="344"/>
    </row>
    <row r="4" spans="1:19" ht="16.5" customHeight="1" x14ac:dyDescent="0.25">
      <c r="A4" s="2"/>
      <c r="B4" s="345" t="s">
        <v>2</v>
      </c>
      <c r="C4" s="346"/>
      <c r="D4" s="346"/>
      <c r="E4" s="346"/>
      <c r="F4" s="346"/>
      <c r="G4" s="346"/>
      <c r="H4" s="346"/>
      <c r="I4" s="346"/>
      <c r="J4" s="346"/>
      <c r="K4" s="346"/>
      <c r="L4" s="346"/>
      <c r="M4" s="346"/>
      <c r="N4" s="346"/>
      <c r="O4" s="346"/>
      <c r="P4" s="346"/>
      <c r="Q4" s="346"/>
    </row>
    <row r="5" spans="1:19" ht="15" customHeight="1" x14ac:dyDescent="0.25">
      <c r="A5" s="2"/>
      <c r="B5" s="347" t="s">
        <v>3</v>
      </c>
      <c r="C5" s="348"/>
      <c r="D5" s="348"/>
      <c r="E5" s="348"/>
      <c r="F5" s="348"/>
      <c r="G5" s="348"/>
      <c r="H5" s="348"/>
      <c r="I5" s="348"/>
      <c r="J5" s="348"/>
      <c r="K5" s="348"/>
      <c r="L5" s="348"/>
      <c r="M5" s="348"/>
      <c r="N5" s="348"/>
      <c r="O5" s="348"/>
      <c r="P5" s="348"/>
      <c r="Q5" s="348"/>
    </row>
    <row r="6" spans="1:19" x14ac:dyDescent="0.25">
      <c r="A6" s="2"/>
      <c r="B6" s="172"/>
      <c r="C6" s="17"/>
      <c r="D6" s="17"/>
      <c r="E6" s="8"/>
      <c r="F6" s="8"/>
      <c r="G6" s="8"/>
      <c r="H6" s="8"/>
      <c r="I6" s="8"/>
      <c r="J6" s="8"/>
      <c r="K6" s="8"/>
      <c r="L6" s="8"/>
      <c r="M6" s="8"/>
      <c r="N6" s="8"/>
      <c r="O6" s="8"/>
      <c r="P6" s="8"/>
      <c r="Q6" s="17"/>
    </row>
    <row r="7" spans="1:19" x14ac:dyDescent="0.25">
      <c r="A7" s="2"/>
      <c r="B7" s="4" t="s">
        <v>470</v>
      </c>
      <c r="C7" s="17"/>
      <c r="D7" s="17"/>
      <c r="Q7" s="19" t="s">
        <v>5</v>
      </c>
    </row>
    <row r="8" spans="1:19" s="10" customFormat="1" ht="42.75" customHeight="1" x14ac:dyDescent="0.25">
      <c r="B8" s="335" t="s">
        <v>6</v>
      </c>
      <c r="C8" s="319" t="s">
        <v>169</v>
      </c>
      <c r="D8" s="319" t="s">
        <v>433</v>
      </c>
      <c r="E8" s="364" t="s">
        <v>9</v>
      </c>
      <c r="F8" s="364"/>
      <c r="G8" s="364"/>
      <c r="H8" s="364"/>
      <c r="I8" s="364"/>
      <c r="J8" s="364"/>
      <c r="K8" s="364"/>
      <c r="L8" s="364"/>
      <c r="M8" s="364"/>
      <c r="N8" s="364"/>
      <c r="O8" s="364"/>
      <c r="P8" s="364"/>
      <c r="Q8" s="364"/>
      <c r="R8" s="70"/>
      <c r="S8" s="70"/>
    </row>
    <row r="9" spans="1:19" s="10" customFormat="1" x14ac:dyDescent="0.25">
      <c r="B9" s="335"/>
      <c r="C9" s="176" t="s">
        <v>459</v>
      </c>
      <c r="D9" s="321" t="s">
        <v>435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172</v>
      </c>
      <c r="C10" s="156">
        <v>8907154302</v>
      </c>
      <c r="D10" s="156"/>
      <c r="E10" s="156">
        <v>742262814.12</v>
      </c>
      <c r="F10" s="156">
        <v>742262829.99000001</v>
      </c>
      <c r="G10" s="156">
        <v>993161077.78999996</v>
      </c>
      <c r="H10" s="156">
        <v>491364582</v>
      </c>
      <c r="I10" s="156">
        <v>742262829.71000004</v>
      </c>
      <c r="J10" s="156">
        <v>742262829.00999999</v>
      </c>
      <c r="K10" s="156"/>
      <c r="L10" s="156"/>
      <c r="M10" s="156"/>
      <c r="N10" s="156"/>
      <c r="O10" s="156"/>
      <c r="P10" s="156"/>
      <c r="Q10" s="156">
        <f t="shared" ref="Q10:Q41" si="0">SUM(E10:P10)</f>
        <v>4453576962.6199999</v>
      </c>
      <c r="R10" s="320"/>
      <c r="S10" s="320"/>
    </row>
    <row r="11" spans="1:19" s="40" customFormat="1" ht="15" customHeight="1" x14ac:dyDescent="0.25">
      <c r="B11" s="26" t="s">
        <v>173</v>
      </c>
      <c r="C11" s="143">
        <v>3010779124</v>
      </c>
      <c r="D11" s="143"/>
      <c r="E11" s="143">
        <v>250898248</v>
      </c>
      <c r="F11" s="143">
        <v>250898248</v>
      </c>
      <c r="G11" s="143">
        <v>501796496</v>
      </c>
      <c r="H11" s="143">
        <v>0</v>
      </c>
      <c r="I11" s="143">
        <v>250898248</v>
      </c>
      <c r="J11" s="143">
        <v>250898248</v>
      </c>
      <c r="K11" s="143"/>
      <c r="L11" s="143"/>
      <c r="M11" s="143"/>
      <c r="N11" s="143"/>
      <c r="O11" s="143"/>
      <c r="P11" s="143"/>
      <c r="Q11" s="143">
        <f t="shared" si="0"/>
        <v>1505389488</v>
      </c>
      <c r="R11" s="320"/>
      <c r="S11" s="320"/>
    </row>
    <row r="12" spans="1:19" s="40" customFormat="1" ht="15" customHeight="1" x14ac:dyDescent="0.25">
      <c r="B12" s="159" t="s">
        <v>174</v>
      </c>
      <c r="C12" s="143">
        <v>3010779124</v>
      </c>
      <c r="D12" s="143"/>
      <c r="E12" s="143">
        <v>250898248</v>
      </c>
      <c r="F12" s="143">
        <v>250898248</v>
      </c>
      <c r="G12" s="143">
        <v>501796496</v>
      </c>
      <c r="H12" s="143">
        <v>0</v>
      </c>
      <c r="I12" s="143">
        <v>250898248</v>
      </c>
      <c r="J12" s="143">
        <v>250898248</v>
      </c>
      <c r="K12" s="143"/>
      <c r="L12" s="143"/>
      <c r="M12" s="143"/>
      <c r="N12" s="143"/>
      <c r="O12" s="143"/>
      <c r="P12" s="143"/>
      <c r="Q12" s="143">
        <f t="shared" si="0"/>
        <v>1505389488</v>
      </c>
      <c r="R12" s="320"/>
      <c r="S12" s="320"/>
    </row>
    <row r="13" spans="1:19" x14ac:dyDescent="0.25">
      <c r="B13" s="158" t="s">
        <v>175</v>
      </c>
      <c r="C13" s="144">
        <v>3010779124</v>
      </c>
      <c r="D13" s="144"/>
      <c r="E13" s="144">
        <v>250898248</v>
      </c>
      <c r="F13" s="144">
        <v>250898248</v>
      </c>
      <c r="G13" s="144">
        <v>501796496</v>
      </c>
      <c r="H13" s="144">
        <v>0</v>
      </c>
      <c r="I13" s="144">
        <v>250898248</v>
      </c>
      <c r="J13" s="144">
        <v>250898248</v>
      </c>
      <c r="K13" s="144"/>
      <c r="L13" s="144"/>
      <c r="M13" s="144"/>
      <c r="N13" s="144"/>
      <c r="O13" s="144"/>
      <c r="P13" s="144"/>
      <c r="Q13" s="144">
        <f t="shared" si="0"/>
        <v>1505389488</v>
      </c>
      <c r="R13" s="320"/>
      <c r="S13" s="320"/>
    </row>
    <row r="14" spans="1:19" s="40" customFormat="1" ht="15" customHeight="1" x14ac:dyDescent="0.25">
      <c r="B14" s="26" t="s">
        <v>162</v>
      </c>
      <c r="C14" s="143">
        <v>5896375178</v>
      </c>
      <c r="D14" s="143"/>
      <c r="E14" s="143">
        <v>491364566.12</v>
      </c>
      <c r="F14" s="143">
        <v>491364581.99000001</v>
      </c>
      <c r="G14" s="143">
        <v>491364581.79000002</v>
      </c>
      <c r="H14" s="143">
        <v>491364582</v>
      </c>
      <c r="I14" s="143">
        <v>491364581.70999998</v>
      </c>
      <c r="J14" s="143">
        <v>491364581.00999999</v>
      </c>
      <c r="K14" s="143"/>
      <c r="L14" s="143"/>
      <c r="M14" s="143"/>
      <c r="N14" s="143"/>
      <c r="O14" s="143"/>
      <c r="P14" s="143"/>
      <c r="Q14" s="143">
        <f t="shared" si="0"/>
        <v>2948187474.6199999</v>
      </c>
      <c r="R14" s="320"/>
      <c r="S14" s="320"/>
    </row>
    <row r="15" spans="1:19" s="40" customFormat="1" ht="15" customHeight="1" x14ac:dyDescent="0.25">
      <c r="B15" s="159" t="s">
        <v>176</v>
      </c>
      <c r="C15" s="143">
        <v>5896375178</v>
      </c>
      <c r="D15" s="143"/>
      <c r="E15" s="143">
        <v>491364566.12</v>
      </c>
      <c r="F15" s="143">
        <v>491364581.99000001</v>
      </c>
      <c r="G15" s="143">
        <v>491364581.79000002</v>
      </c>
      <c r="H15" s="143">
        <v>491364582</v>
      </c>
      <c r="I15" s="143">
        <v>491364581.70999998</v>
      </c>
      <c r="J15" s="143">
        <v>491364581.00999999</v>
      </c>
      <c r="K15" s="143"/>
      <c r="L15" s="143"/>
      <c r="M15" s="143"/>
      <c r="N15" s="143"/>
      <c r="O15" s="143"/>
      <c r="P15" s="143"/>
      <c r="Q15" s="143">
        <f t="shared" si="0"/>
        <v>2948187474.6199999</v>
      </c>
      <c r="R15" s="320"/>
      <c r="S15" s="320"/>
    </row>
    <row r="16" spans="1:19" x14ac:dyDescent="0.25">
      <c r="B16" s="158" t="s">
        <v>177</v>
      </c>
      <c r="C16" s="144">
        <v>5896375178</v>
      </c>
      <c r="D16" s="144"/>
      <c r="E16" s="144">
        <v>491364566.12</v>
      </c>
      <c r="F16" s="144">
        <v>491364581.99000001</v>
      </c>
      <c r="G16" s="144">
        <v>491364581.79000002</v>
      </c>
      <c r="H16" s="144">
        <v>491364582</v>
      </c>
      <c r="I16" s="144">
        <v>491364581.70999998</v>
      </c>
      <c r="J16" s="144">
        <v>491364581.00999999</v>
      </c>
      <c r="K16" s="144"/>
      <c r="L16" s="144"/>
      <c r="M16" s="144"/>
      <c r="N16" s="144"/>
      <c r="O16" s="144"/>
      <c r="P16" s="144"/>
      <c r="Q16" s="144">
        <f t="shared" si="0"/>
        <v>2948187474.6199999</v>
      </c>
      <c r="R16" s="320"/>
      <c r="S16" s="320"/>
    </row>
    <row r="17" spans="2:27" x14ac:dyDescent="0.25">
      <c r="B17" s="155" t="s">
        <v>178</v>
      </c>
      <c r="C17" s="156">
        <v>1449825282231</v>
      </c>
      <c r="D17" s="156"/>
      <c r="E17" s="156">
        <v>131217991727.26999</v>
      </c>
      <c r="F17" s="156">
        <v>93318058876.779984</v>
      </c>
      <c r="G17" s="156">
        <v>104230580603.51999</v>
      </c>
      <c r="H17" s="156">
        <v>96816159352.47998</v>
      </c>
      <c r="I17" s="156">
        <v>133416666316.46999</v>
      </c>
      <c r="J17" s="156">
        <v>124826001696.98997</v>
      </c>
      <c r="K17" s="156"/>
      <c r="L17" s="156"/>
      <c r="M17" s="156"/>
      <c r="N17" s="156"/>
      <c r="O17" s="156"/>
      <c r="P17" s="156"/>
      <c r="Q17" s="156">
        <f t="shared" si="0"/>
        <v>683825458573.50989</v>
      </c>
      <c r="R17" s="320"/>
      <c r="S17" s="320"/>
    </row>
    <row r="18" spans="2:27" s="40" customFormat="1" ht="15" customHeight="1" x14ac:dyDescent="0.25">
      <c r="B18" s="26" t="s">
        <v>24</v>
      </c>
      <c r="C18" s="143">
        <v>127178682615</v>
      </c>
      <c r="D18" s="143"/>
      <c r="E18" s="143">
        <v>6030707840.79</v>
      </c>
      <c r="F18" s="143">
        <v>6208052064.96</v>
      </c>
      <c r="G18" s="143">
        <v>12251923740.440004</v>
      </c>
      <c r="H18" s="143">
        <v>6009719599.0299997</v>
      </c>
      <c r="I18" s="143">
        <v>8983194662.5799999</v>
      </c>
      <c r="J18" s="143">
        <v>11929675569.139999</v>
      </c>
      <c r="K18" s="143"/>
      <c r="L18" s="143"/>
      <c r="M18" s="143"/>
      <c r="N18" s="143"/>
      <c r="O18" s="143"/>
      <c r="P18" s="143"/>
      <c r="Q18" s="143">
        <f t="shared" si="0"/>
        <v>51413273476.940002</v>
      </c>
      <c r="R18" s="320"/>
      <c r="S18" s="320"/>
      <c r="T18"/>
      <c r="U18"/>
    </row>
    <row r="19" spans="2:27" s="89" customFormat="1" ht="15" customHeight="1" x14ac:dyDescent="0.25">
      <c r="B19" s="159" t="s">
        <v>179</v>
      </c>
      <c r="C19" s="143">
        <v>19893447878</v>
      </c>
      <c r="D19" s="143"/>
      <c r="E19" s="143">
        <v>547162907.00000012</v>
      </c>
      <c r="F19" s="143">
        <v>1039937248.4700001</v>
      </c>
      <c r="G19" s="143">
        <v>1864709377.5899999</v>
      </c>
      <c r="H19" s="143">
        <v>1469600281.6399999</v>
      </c>
      <c r="I19" s="143">
        <v>1398240613.45</v>
      </c>
      <c r="J19" s="143">
        <v>1962834954.4000001</v>
      </c>
      <c r="K19" s="143"/>
      <c r="L19" s="143"/>
      <c r="M19" s="143"/>
      <c r="N19" s="143"/>
      <c r="O19" s="143"/>
      <c r="P19" s="143"/>
      <c r="Q19" s="143">
        <f t="shared" si="0"/>
        <v>8282485382.5500011</v>
      </c>
      <c r="R19" s="320"/>
      <c r="S19" s="320"/>
      <c r="T19"/>
      <c r="U19"/>
    </row>
    <row r="20" spans="2:27" s="12" customFormat="1" x14ac:dyDescent="0.25">
      <c r="B20" s="158" t="s">
        <v>180</v>
      </c>
      <c r="C20" s="161">
        <v>9722664971</v>
      </c>
      <c r="D20" s="161"/>
      <c r="E20" s="161">
        <v>372715731.79000002</v>
      </c>
      <c r="F20" s="161">
        <v>684255919.13</v>
      </c>
      <c r="G20" s="161">
        <v>628928229.16000009</v>
      </c>
      <c r="H20" s="161">
        <v>591221896.73000002</v>
      </c>
      <c r="I20" s="161">
        <v>794944227.39999998</v>
      </c>
      <c r="J20" s="161">
        <v>627763764.66999996</v>
      </c>
      <c r="K20" s="161"/>
      <c r="L20" s="161"/>
      <c r="M20" s="161"/>
      <c r="N20" s="161"/>
      <c r="O20" s="161"/>
      <c r="P20" s="144"/>
      <c r="Q20" s="144">
        <f t="shared" si="0"/>
        <v>3699829768.8800006</v>
      </c>
      <c r="R20" s="320"/>
      <c r="S20" s="320"/>
      <c r="T20"/>
      <c r="U20"/>
    </row>
    <row r="21" spans="2:27" s="12" customFormat="1" x14ac:dyDescent="0.25">
      <c r="B21" s="158" t="s">
        <v>181</v>
      </c>
      <c r="C21" s="161">
        <v>86746493</v>
      </c>
      <c r="D21" s="161"/>
      <c r="E21" s="161">
        <v>5216487.28</v>
      </c>
      <c r="F21" s="161">
        <v>9414370.2599999998</v>
      </c>
      <c r="G21" s="161">
        <v>4949456.8</v>
      </c>
      <c r="H21" s="161">
        <v>4471990.92</v>
      </c>
      <c r="I21" s="161">
        <v>4994069.72</v>
      </c>
      <c r="J21" s="161">
        <v>6350718.4500000002</v>
      </c>
      <c r="K21" s="161"/>
      <c r="L21" s="161"/>
      <c r="M21" s="161"/>
      <c r="N21" s="161"/>
      <c r="O21" s="161"/>
      <c r="P21" s="144"/>
      <c r="Q21" s="144">
        <f t="shared" si="0"/>
        <v>35397093.43</v>
      </c>
      <c r="R21" s="320"/>
      <c r="S21" s="320"/>
      <c r="T21"/>
      <c r="U21"/>
    </row>
    <row r="22" spans="2:27" s="12" customFormat="1" x14ac:dyDescent="0.25">
      <c r="B22" s="158" t="s">
        <v>182</v>
      </c>
      <c r="C22" s="161">
        <v>1874230359</v>
      </c>
      <c r="D22" s="161"/>
      <c r="E22" s="161">
        <v>31905461.93</v>
      </c>
      <c r="F22" s="161">
        <v>195534196.32999998</v>
      </c>
      <c r="G22" s="161">
        <v>164896488.21000001</v>
      </c>
      <c r="H22" s="161">
        <v>132172785.72</v>
      </c>
      <c r="I22" s="161">
        <v>156867913.46000001</v>
      </c>
      <c r="J22" s="161">
        <v>128813972.35000001</v>
      </c>
      <c r="K22" s="161"/>
      <c r="L22" s="161"/>
      <c r="M22" s="161"/>
      <c r="N22" s="161"/>
      <c r="O22" s="161"/>
      <c r="P22" s="144"/>
      <c r="Q22" s="144">
        <f t="shared" si="0"/>
        <v>810190818.00000012</v>
      </c>
      <c r="R22" s="320"/>
      <c r="S22" s="320"/>
      <c r="T22"/>
      <c r="U22"/>
      <c r="X22"/>
      <c r="Y22"/>
      <c r="Z22"/>
      <c r="AA22"/>
    </row>
    <row r="23" spans="2:27" s="12" customFormat="1" x14ac:dyDescent="0.25">
      <c r="B23" s="158" t="s">
        <v>183</v>
      </c>
      <c r="C23" s="161">
        <v>125570500</v>
      </c>
      <c r="D23" s="161"/>
      <c r="E23" s="161">
        <v>6383090.5</v>
      </c>
      <c r="F23" s="161">
        <v>8128288.9800000004</v>
      </c>
      <c r="G23" s="161">
        <v>7785551.8700000001</v>
      </c>
      <c r="H23" s="161">
        <v>7877463.2400000002</v>
      </c>
      <c r="I23" s="161">
        <v>11923717.41</v>
      </c>
      <c r="J23" s="161">
        <v>15297863.08</v>
      </c>
      <c r="K23" s="161"/>
      <c r="L23" s="161"/>
      <c r="M23" s="161"/>
      <c r="N23" s="161"/>
      <c r="O23" s="161"/>
      <c r="P23" s="144"/>
      <c r="Q23" s="144">
        <f t="shared" si="0"/>
        <v>57395975.079999998</v>
      </c>
      <c r="R23" s="320"/>
      <c r="S23" s="320"/>
      <c r="T23"/>
      <c r="U23"/>
      <c r="X23"/>
      <c r="Y23"/>
      <c r="Z23"/>
      <c r="AA23"/>
    </row>
    <row r="24" spans="2:27" s="12" customFormat="1" x14ac:dyDescent="0.25">
      <c r="B24" s="158" t="s">
        <v>185</v>
      </c>
      <c r="C24" s="161">
        <v>275091497</v>
      </c>
      <c r="D24" s="161"/>
      <c r="E24" s="161">
        <v>13495993.66</v>
      </c>
      <c r="F24" s="161">
        <v>14928661.619999999</v>
      </c>
      <c r="G24" s="161">
        <v>12386576.039999999</v>
      </c>
      <c r="H24" s="161">
        <v>14682083.859999999</v>
      </c>
      <c r="I24" s="161">
        <v>18080362.48</v>
      </c>
      <c r="J24" s="161">
        <v>14591134.360000001</v>
      </c>
      <c r="K24" s="161"/>
      <c r="L24" s="161"/>
      <c r="M24" s="161"/>
      <c r="N24" s="161"/>
      <c r="O24" s="161"/>
      <c r="P24" s="144"/>
      <c r="Q24" s="144">
        <f t="shared" si="0"/>
        <v>88164812.019999996</v>
      </c>
      <c r="R24" s="320"/>
      <c r="S24" s="320"/>
      <c r="T24"/>
      <c r="U24"/>
      <c r="X24"/>
      <c r="Y24"/>
      <c r="Z24"/>
      <c r="AA24"/>
    </row>
    <row r="25" spans="2:27" s="12" customFormat="1" x14ac:dyDescent="0.25">
      <c r="B25" s="158" t="s">
        <v>187</v>
      </c>
      <c r="C25" s="161">
        <v>75125754</v>
      </c>
      <c r="D25" s="161"/>
      <c r="E25" s="161">
        <v>1766983.8</v>
      </c>
      <c r="F25" s="161">
        <v>4907540.8600000003</v>
      </c>
      <c r="G25" s="161">
        <v>6142502.7999999998</v>
      </c>
      <c r="H25" s="161">
        <v>6408033.0300000003</v>
      </c>
      <c r="I25" s="161">
        <v>4768227.62</v>
      </c>
      <c r="J25" s="161">
        <v>4750971.8500000006</v>
      </c>
      <c r="K25" s="161"/>
      <c r="L25" s="161"/>
      <c r="M25" s="161"/>
      <c r="N25" s="161"/>
      <c r="O25" s="161"/>
      <c r="P25" s="144"/>
      <c r="Q25" s="144">
        <f t="shared" si="0"/>
        <v>28744259.960000005</v>
      </c>
      <c r="R25" s="320"/>
      <c r="S25" s="320"/>
      <c r="T25"/>
      <c r="U25"/>
      <c r="X25"/>
      <c r="Y25"/>
      <c r="Z25"/>
      <c r="AA25"/>
    </row>
    <row r="26" spans="2:27" s="12" customFormat="1" x14ac:dyDescent="0.25">
      <c r="B26" s="158" t="s">
        <v>188</v>
      </c>
      <c r="C26" s="161">
        <v>96411794</v>
      </c>
      <c r="D26" s="161"/>
      <c r="E26" s="161">
        <v>3557964.22</v>
      </c>
      <c r="F26" s="161">
        <v>9913467.7599999998</v>
      </c>
      <c r="G26" s="161">
        <v>5151572.2300000004</v>
      </c>
      <c r="H26" s="161">
        <v>4546471.12</v>
      </c>
      <c r="I26" s="161">
        <v>10040254.640000001</v>
      </c>
      <c r="J26" s="161">
        <v>5477339</v>
      </c>
      <c r="K26" s="161"/>
      <c r="L26" s="161"/>
      <c r="M26" s="161"/>
      <c r="N26" s="161"/>
      <c r="O26" s="161"/>
      <c r="P26" s="144"/>
      <c r="Q26" s="144">
        <f t="shared" si="0"/>
        <v>38687068.969999999</v>
      </c>
      <c r="R26" s="320"/>
      <c r="S26" s="320"/>
      <c r="T26"/>
      <c r="U26"/>
      <c r="X26"/>
      <c r="Y26"/>
      <c r="Z26"/>
      <c r="AA26"/>
    </row>
    <row r="27" spans="2:27" s="12" customFormat="1" x14ac:dyDescent="0.25">
      <c r="B27" s="158" t="s">
        <v>189</v>
      </c>
      <c r="C27" s="161">
        <v>400955881</v>
      </c>
      <c r="D27" s="161"/>
      <c r="E27" s="161">
        <v>14849960.220000001</v>
      </c>
      <c r="F27" s="161">
        <v>20044933.800000001</v>
      </c>
      <c r="G27" s="161">
        <v>18613747.870000001</v>
      </c>
      <c r="H27" s="161">
        <v>27676079.170000002</v>
      </c>
      <c r="I27" s="161">
        <v>21950056.160000004</v>
      </c>
      <c r="J27" s="161">
        <v>21129566.879999999</v>
      </c>
      <c r="K27" s="161"/>
      <c r="L27" s="161"/>
      <c r="M27" s="161"/>
      <c r="N27" s="161"/>
      <c r="O27" s="161"/>
      <c r="P27" s="144"/>
      <c r="Q27" s="144">
        <f t="shared" si="0"/>
        <v>124264344.09999999</v>
      </c>
      <c r="R27" s="320"/>
      <c r="S27" s="320"/>
      <c r="T27"/>
      <c r="U27"/>
      <c r="X27"/>
      <c r="Y27"/>
      <c r="Z27"/>
      <c r="AA27"/>
    </row>
    <row r="28" spans="2:27" s="12" customFormat="1" x14ac:dyDescent="0.25">
      <c r="B28" s="158" t="s">
        <v>393</v>
      </c>
      <c r="C28" s="161">
        <v>407609977</v>
      </c>
      <c r="D28" s="161"/>
      <c r="E28" s="185">
        <v>10420773.07</v>
      </c>
      <c r="F28" s="185">
        <v>10922660.49</v>
      </c>
      <c r="G28" s="185">
        <v>13732518.109999999</v>
      </c>
      <c r="H28" s="185">
        <v>16140222.619999999</v>
      </c>
      <c r="I28" s="185">
        <v>14012126.390000001</v>
      </c>
      <c r="J28" s="185">
        <v>17600183.440000001</v>
      </c>
      <c r="K28" s="185"/>
      <c r="L28" s="185"/>
      <c r="M28" s="185"/>
      <c r="N28" s="185"/>
      <c r="O28" s="185"/>
      <c r="P28" s="183"/>
      <c r="Q28" s="183">
        <f t="shared" si="0"/>
        <v>82828484.120000005</v>
      </c>
      <c r="R28" s="320"/>
      <c r="S28" s="320"/>
      <c r="T28"/>
      <c r="U28"/>
      <c r="X28"/>
      <c r="Y28"/>
      <c r="Z28"/>
      <c r="AA28"/>
    </row>
    <row r="29" spans="2:27" s="12" customFormat="1" x14ac:dyDescent="0.25">
      <c r="B29" s="158" t="s">
        <v>394</v>
      </c>
      <c r="C29" s="185">
        <v>3088116890</v>
      </c>
      <c r="D29" s="185"/>
      <c r="E29" s="161">
        <v>30403621.120000001</v>
      </c>
      <c r="F29" s="161">
        <v>29045723.460000001</v>
      </c>
      <c r="G29" s="161">
        <v>931433795.20999992</v>
      </c>
      <c r="H29" s="161">
        <v>49767292.560000002</v>
      </c>
      <c r="I29" s="161">
        <v>323118766.94999999</v>
      </c>
      <c r="J29" s="161">
        <v>529480853.57999998</v>
      </c>
      <c r="K29" s="161"/>
      <c r="L29" s="161"/>
      <c r="M29" s="161"/>
      <c r="N29" s="161"/>
      <c r="O29" s="161"/>
      <c r="P29" s="144"/>
      <c r="Q29" s="144">
        <f t="shared" si="0"/>
        <v>1893250052.8799999</v>
      </c>
      <c r="R29" s="320"/>
      <c r="S29" s="320"/>
      <c r="T29"/>
      <c r="U29"/>
      <c r="X29"/>
      <c r="Y29"/>
      <c r="Z29"/>
      <c r="AA29"/>
    </row>
    <row r="30" spans="2:27" s="12" customFormat="1" x14ac:dyDescent="0.25">
      <c r="B30" s="158" t="s">
        <v>419</v>
      </c>
      <c r="C30" s="161">
        <v>1263693812</v>
      </c>
      <c r="D30" s="161"/>
      <c r="E30" s="161">
        <v>42953105.43</v>
      </c>
      <c r="F30" s="161">
        <v>45355097.07</v>
      </c>
      <c r="G30" s="161">
        <v>31740285.759999998</v>
      </c>
      <c r="H30" s="161">
        <v>39308358.710000008</v>
      </c>
      <c r="I30" s="161">
        <v>31671229.180000003</v>
      </c>
      <c r="J30" s="161">
        <v>51627987.379999995</v>
      </c>
      <c r="K30" s="161"/>
      <c r="L30" s="161"/>
      <c r="M30" s="161"/>
      <c r="N30" s="161"/>
      <c r="O30" s="161"/>
      <c r="P30" s="144"/>
      <c r="Q30" s="144">
        <f t="shared" si="0"/>
        <v>242656063.53</v>
      </c>
      <c r="R30" s="320"/>
      <c r="S30" s="320"/>
      <c r="T30"/>
      <c r="U30"/>
      <c r="X30"/>
      <c r="Y30"/>
      <c r="Z30"/>
      <c r="AA30"/>
    </row>
    <row r="31" spans="2:27" s="12" customFormat="1" x14ac:dyDescent="0.25">
      <c r="B31" s="158" t="s">
        <v>436</v>
      </c>
      <c r="C31" s="161">
        <v>2477229950</v>
      </c>
      <c r="D31" s="161"/>
      <c r="E31" s="161">
        <v>13493733.98</v>
      </c>
      <c r="F31" s="161">
        <v>7486388.71</v>
      </c>
      <c r="G31" s="161">
        <v>38948653.530000001</v>
      </c>
      <c r="H31" s="161">
        <v>575327603.95999992</v>
      </c>
      <c r="I31" s="161">
        <v>5869662.04</v>
      </c>
      <c r="J31" s="161">
        <v>539950599.36000001</v>
      </c>
      <c r="K31" s="161"/>
      <c r="L31" s="161"/>
      <c r="M31" s="161"/>
      <c r="N31" s="161"/>
      <c r="O31" s="161"/>
      <c r="P31" s="144"/>
      <c r="Q31" s="144">
        <f t="shared" si="0"/>
        <v>1181076641.5799999</v>
      </c>
      <c r="R31" s="320"/>
      <c r="S31" s="320"/>
      <c r="T31"/>
      <c r="U31"/>
      <c r="X31"/>
      <c r="Y31"/>
      <c r="Z31"/>
      <c r="AA31"/>
    </row>
    <row r="32" spans="2:27" s="89" customFormat="1" ht="15" customHeight="1" x14ac:dyDescent="0.25">
      <c r="B32" s="159" t="s">
        <v>190</v>
      </c>
      <c r="C32" s="160">
        <v>71703741129</v>
      </c>
      <c r="D32" s="160"/>
      <c r="E32" s="160">
        <v>4976715165.5500002</v>
      </c>
      <c r="F32" s="160">
        <v>4503058112.6599998</v>
      </c>
      <c r="G32" s="160">
        <v>4832439954.9300013</v>
      </c>
      <c r="H32" s="160">
        <v>3361179179.1300001</v>
      </c>
      <c r="I32" s="160">
        <v>6824899581.9699993</v>
      </c>
      <c r="J32" s="160">
        <v>5493226501.8600006</v>
      </c>
      <c r="K32" s="160"/>
      <c r="L32" s="160"/>
      <c r="M32" s="160"/>
      <c r="N32" s="160"/>
      <c r="O32" s="160"/>
      <c r="P32" s="143"/>
      <c r="Q32" s="143">
        <f t="shared" si="0"/>
        <v>29991518496.099998</v>
      </c>
      <c r="R32" s="320"/>
      <c r="S32" s="320"/>
      <c r="T32"/>
      <c r="U32"/>
      <c r="X32"/>
      <c r="Y32"/>
      <c r="Z32"/>
      <c r="AA32"/>
    </row>
    <row r="33" spans="2:27" s="12" customFormat="1" x14ac:dyDescent="0.25">
      <c r="B33" s="158" t="s">
        <v>191</v>
      </c>
      <c r="C33" s="144">
        <v>5656912956</v>
      </c>
      <c r="D33" s="144"/>
      <c r="E33" s="144">
        <v>403808967.33999997</v>
      </c>
      <c r="F33" s="144">
        <v>387674968.73000002</v>
      </c>
      <c r="G33" s="144">
        <v>394955908.64999998</v>
      </c>
      <c r="H33" s="144">
        <v>355938589.29000002</v>
      </c>
      <c r="I33" s="144">
        <v>465656142.12</v>
      </c>
      <c r="J33" s="144">
        <v>406395031.19999999</v>
      </c>
      <c r="K33" s="144"/>
      <c r="L33" s="144"/>
      <c r="M33" s="144"/>
      <c r="N33" s="144"/>
      <c r="O33" s="144"/>
      <c r="P33" s="144"/>
      <c r="Q33" s="144">
        <f t="shared" si="0"/>
        <v>2414429607.3299994</v>
      </c>
      <c r="R33" s="320"/>
      <c r="S33" s="320"/>
      <c r="T33"/>
      <c r="U33"/>
      <c r="X33"/>
      <c r="Y33"/>
      <c r="Z33"/>
      <c r="AA33"/>
    </row>
    <row r="34" spans="2:27" s="12" customFormat="1" x14ac:dyDescent="0.25">
      <c r="B34" s="158" t="s">
        <v>193</v>
      </c>
      <c r="C34" s="144">
        <v>5423706496</v>
      </c>
      <c r="D34" s="144"/>
      <c r="E34" s="144">
        <v>39904777.799999997</v>
      </c>
      <c r="F34" s="144">
        <v>120806649.68000001</v>
      </c>
      <c r="G34" s="144">
        <v>200081697.36000001</v>
      </c>
      <c r="H34" s="144">
        <v>274869994.75999999</v>
      </c>
      <c r="I34" s="144">
        <v>539127595.56999993</v>
      </c>
      <c r="J34" s="144">
        <v>631588162.01999998</v>
      </c>
      <c r="K34" s="144"/>
      <c r="L34" s="144"/>
      <c r="M34" s="144"/>
      <c r="N34" s="144"/>
      <c r="O34" s="144"/>
      <c r="P34" s="144"/>
      <c r="Q34" s="144">
        <f t="shared" si="0"/>
        <v>1806378877.1900001</v>
      </c>
      <c r="R34" s="320"/>
      <c r="S34" s="320"/>
      <c r="T34"/>
      <c r="U34"/>
      <c r="X34"/>
      <c r="Y34"/>
      <c r="Z34"/>
      <c r="AA34"/>
    </row>
    <row r="35" spans="2:27" s="12" customFormat="1" x14ac:dyDescent="0.25">
      <c r="B35" s="158" t="s">
        <v>194</v>
      </c>
      <c r="C35" s="144">
        <v>810352937</v>
      </c>
      <c r="D35" s="144"/>
      <c r="E35" s="144">
        <v>26297339.989999998</v>
      </c>
      <c r="F35" s="144">
        <v>27650847.23</v>
      </c>
      <c r="G35" s="144">
        <v>40665970.610000007</v>
      </c>
      <c r="H35" s="144">
        <v>51494210.719999999</v>
      </c>
      <c r="I35" s="144">
        <v>56707630.68</v>
      </c>
      <c r="J35" s="144">
        <v>56113033.640000001</v>
      </c>
      <c r="K35" s="144"/>
      <c r="L35" s="144"/>
      <c r="M35" s="144"/>
      <c r="N35" s="144"/>
      <c r="O35" s="144"/>
      <c r="P35" s="144"/>
      <c r="Q35" s="144">
        <f t="shared" si="0"/>
        <v>258929032.87</v>
      </c>
      <c r="R35" s="320"/>
      <c r="S35" s="320"/>
      <c r="T35"/>
      <c r="U35"/>
      <c r="X35"/>
      <c r="Y35"/>
      <c r="Z35"/>
      <c r="AA35"/>
    </row>
    <row r="36" spans="2:27" s="12" customFormat="1" x14ac:dyDescent="0.25">
      <c r="B36" s="158" t="s">
        <v>395</v>
      </c>
      <c r="C36" s="144">
        <v>52193386733</v>
      </c>
      <c r="D36" s="144"/>
      <c r="E36" s="144">
        <v>4299197497.46</v>
      </c>
      <c r="F36" s="144">
        <v>3735375345.4299998</v>
      </c>
      <c r="G36" s="144">
        <v>3753645839.0900002</v>
      </c>
      <c r="H36" s="144">
        <v>2201583113.1700001</v>
      </c>
      <c r="I36" s="144">
        <v>5251069435.5099993</v>
      </c>
      <c r="J36" s="144">
        <v>3819155169.6500001</v>
      </c>
      <c r="K36" s="144"/>
      <c r="L36" s="144"/>
      <c r="M36" s="144"/>
      <c r="N36" s="144"/>
      <c r="O36" s="144"/>
      <c r="P36" s="144"/>
      <c r="Q36" s="144">
        <f t="shared" si="0"/>
        <v>23060026400.310001</v>
      </c>
      <c r="R36" s="320"/>
      <c r="S36" s="320"/>
      <c r="T36"/>
      <c r="U36"/>
      <c r="X36"/>
      <c r="Y36"/>
      <c r="Z36"/>
      <c r="AA36"/>
    </row>
    <row r="37" spans="2:27" s="12" customFormat="1" x14ac:dyDescent="0.25">
      <c r="B37" s="158" t="s">
        <v>196</v>
      </c>
      <c r="C37" s="144">
        <v>566004328</v>
      </c>
      <c r="D37" s="144"/>
      <c r="E37" s="144">
        <v>29520822.140000001</v>
      </c>
      <c r="F37" s="144">
        <v>32375656.119999997</v>
      </c>
      <c r="G37" s="144">
        <v>32511516.66</v>
      </c>
      <c r="H37" s="144">
        <v>50776525.439999998</v>
      </c>
      <c r="I37" s="144">
        <v>38723695.420000002</v>
      </c>
      <c r="J37" s="144">
        <v>35216564.869999997</v>
      </c>
      <c r="K37" s="144"/>
      <c r="L37" s="144"/>
      <c r="M37" s="144"/>
      <c r="N37" s="144"/>
      <c r="O37" s="144"/>
      <c r="P37" s="144"/>
      <c r="Q37" s="144">
        <f t="shared" si="0"/>
        <v>219124780.65000004</v>
      </c>
      <c r="R37" s="320"/>
      <c r="S37" s="320"/>
      <c r="T37"/>
      <c r="U37"/>
      <c r="X37"/>
      <c r="Y37"/>
      <c r="Z37"/>
      <c r="AA37"/>
    </row>
    <row r="38" spans="2:27" s="12" customFormat="1" x14ac:dyDescent="0.25">
      <c r="B38" s="158" t="s">
        <v>198</v>
      </c>
      <c r="C38" s="144">
        <v>1932937781</v>
      </c>
      <c r="D38" s="144"/>
      <c r="E38" s="144">
        <v>89855691.420000002</v>
      </c>
      <c r="F38" s="144">
        <v>94182490.61999999</v>
      </c>
      <c r="G38" s="144">
        <v>110422571.84999999</v>
      </c>
      <c r="H38" s="144">
        <v>106241494.5</v>
      </c>
      <c r="I38" s="144">
        <v>140279785.28</v>
      </c>
      <c r="J38" s="144">
        <v>103683980.35000001</v>
      </c>
      <c r="K38" s="144"/>
      <c r="L38" s="144"/>
      <c r="M38" s="144"/>
      <c r="N38" s="144"/>
      <c r="O38" s="144"/>
      <c r="P38" s="144"/>
      <c r="Q38" s="144">
        <f t="shared" si="0"/>
        <v>644666014.01999998</v>
      </c>
      <c r="R38" s="320"/>
      <c r="S38" s="320"/>
      <c r="T38"/>
      <c r="U38"/>
      <c r="X38"/>
      <c r="Y38"/>
      <c r="Z38"/>
      <c r="AA38"/>
    </row>
    <row r="39" spans="2:27" s="12" customFormat="1" x14ac:dyDescent="0.25">
      <c r="B39" s="158" t="s">
        <v>199</v>
      </c>
      <c r="C39" s="161">
        <v>4623179572</v>
      </c>
      <c r="D39" s="161"/>
      <c r="E39" s="161">
        <v>61126786.619999997</v>
      </c>
      <c r="F39" s="161">
        <v>77175221.810000002</v>
      </c>
      <c r="G39" s="144">
        <v>262701778.71999997</v>
      </c>
      <c r="H39" s="144">
        <v>275261934.50999999</v>
      </c>
      <c r="I39" s="144">
        <v>290845547.60000002</v>
      </c>
      <c r="J39" s="144">
        <v>403057294.80000001</v>
      </c>
      <c r="K39" s="144"/>
      <c r="L39" s="144"/>
      <c r="M39" s="144"/>
      <c r="N39" s="144"/>
      <c r="O39" s="144"/>
      <c r="P39" s="144"/>
      <c r="Q39" s="144">
        <f t="shared" si="0"/>
        <v>1370168564.0599999</v>
      </c>
      <c r="R39" s="320"/>
      <c r="S39" s="320"/>
      <c r="T39"/>
      <c r="U39"/>
      <c r="X39"/>
      <c r="Y39"/>
      <c r="Z39"/>
      <c r="AA39"/>
    </row>
    <row r="40" spans="2:27" s="12" customFormat="1" x14ac:dyDescent="0.25">
      <c r="B40" s="158" t="s">
        <v>200</v>
      </c>
      <c r="C40" s="144">
        <v>265083425</v>
      </c>
      <c r="D40" s="144"/>
      <c r="E40" s="144">
        <v>13453771.73</v>
      </c>
      <c r="F40" s="144">
        <v>14629741.35</v>
      </c>
      <c r="G40" s="144">
        <v>20282267.389999997</v>
      </c>
      <c r="H40" s="144">
        <v>26898937.989999998</v>
      </c>
      <c r="I40" s="144">
        <v>21033684.210000001</v>
      </c>
      <c r="J40" s="144">
        <v>20806355.740000002</v>
      </c>
      <c r="K40" s="144"/>
      <c r="L40" s="144"/>
      <c r="M40" s="144"/>
      <c r="N40" s="144"/>
      <c r="O40" s="144"/>
      <c r="P40" s="144"/>
      <c r="Q40" s="144">
        <f t="shared" si="0"/>
        <v>117104758.41</v>
      </c>
      <c r="R40" s="320"/>
      <c r="S40" s="320"/>
      <c r="T40"/>
      <c r="U40"/>
      <c r="X40"/>
      <c r="Y40"/>
      <c r="Z40"/>
      <c r="AA40"/>
    </row>
    <row r="41" spans="2:27" s="12" customFormat="1" x14ac:dyDescent="0.25">
      <c r="B41" s="158" t="s">
        <v>201</v>
      </c>
      <c r="C41" s="144">
        <v>232176901</v>
      </c>
      <c r="D41" s="144"/>
      <c r="E41" s="144">
        <v>13549511.050000001</v>
      </c>
      <c r="F41" s="144">
        <v>13187191.689999999</v>
      </c>
      <c r="G41" s="144">
        <v>17172404.599999998</v>
      </c>
      <c r="H41" s="144">
        <v>18114378.75</v>
      </c>
      <c r="I41" s="144">
        <v>21456065.579999998</v>
      </c>
      <c r="J41" s="144">
        <v>17210909.590000004</v>
      </c>
      <c r="K41" s="144"/>
      <c r="L41" s="144"/>
      <c r="M41" s="144"/>
      <c r="N41" s="144"/>
      <c r="O41" s="144"/>
      <c r="P41" s="144"/>
      <c r="Q41" s="144">
        <f t="shared" si="0"/>
        <v>100690461.26000001</v>
      </c>
      <c r="R41" s="320"/>
      <c r="S41" s="320"/>
      <c r="T41"/>
      <c r="U41"/>
      <c r="X41"/>
      <c r="Y41"/>
      <c r="Z41"/>
      <c r="AA41"/>
    </row>
    <row r="42" spans="2:27" s="89" customFormat="1" ht="15" customHeight="1" x14ac:dyDescent="0.25">
      <c r="B42" s="159" t="s">
        <v>202</v>
      </c>
      <c r="C42" s="160">
        <v>3101027679</v>
      </c>
      <c r="D42" s="160"/>
      <c r="E42" s="160">
        <v>152118739.39000002</v>
      </c>
      <c r="F42" s="160">
        <v>164785852.51999998</v>
      </c>
      <c r="G42" s="160">
        <v>165033574.63</v>
      </c>
      <c r="H42" s="160">
        <v>311248014.84999996</v>
      </c>
      <c r="I42" s="160">
        <v>188060108.53999999</v>
      </c>
      <c r="J42" s="160">
        <v>204080204.47</v>
      </c>
      <c r="K42" s="160"/>
      <c r="L42" s="160"/>
      <c r="M42" s="160"/>
      <c r="N42" s="160"/>
      <c r="O42" s="160"/>
      <c r="P42" s="143"/>
      <c r="Q42" s="143">
        <f t="shared" ref="Q42:Q73" si="1">SUM(E42:P42)</f>
        <v>1185326494.3999999</v>
      </c>
      <c r="R42" s="320"/>
      <c r="S42" s="320"/>
      <c r="T42"/>
      <c r="U42"/>
      <c r="X42"/>
      <c r="Y42"/>
      <c r="Z42"/>
      <c r="AA42"/>
    </row>
    <row r="43" spans="2:27" s="12" customFormat="1" x14ac:dyDescent="0.25">
      <c r="B43" s="158" t="s">
        <v>203</v>
      </c>
      <c r="C43" s="144">
        <v>3101027679</v>
      </c>
      <c r="D43" s="144"/>
      <c r="E43" s="144">
        <v>152118739.39000002</v>
      </c>
      <c r="F43" s="144">
        <v>164785852.51999998</v>
      </c>
      <c r="G43" s="144">
        <v>165033574.63</v>
      </c>
      <c r="H43" s="144">
        <v>311248014.84999996</v>
      </c>
      <c r="I43" s="144">
        <v>188060108.53999999</v>
      </c>
      <c r="J43" s="144">
        <v>204080204.47</v>
      </c>
      <c r="K43" s="144"/>
      <c r="L43" s="144"/>
      <c r="M43" s="144"/>
      <c r="N43" s="144"/>
      <c r="O43" s="144"/>
      <c r="P43" s="144"/>
      <c r="Q43" s="144">
        <f t="shared" si="1"/>
        <v>1185326494.3999999</v>
      </c>
      <c r="R43" s="320"/>
      <c r="S43" s="320"/>
      <c r="T43"/>
      <c r="U43"/>
      <c r="X43"/>
      <c r="Y43"/>
      <c r="Z43"/>
      <c r="AA43"/>
    </row>
    <row r="44" spans="2:27" s="89" customFormat="1" ht="15" customHeight="1" x14ac:dyDescent="0.25">
      <c r="B44" s="159" t="s">
        <v>206</v>
      </c>
      <c r="C44" s="160">
        <v>32480465929</v>
      </c>
      <c r="D44" s="160"/>
      <c r="E44" s="160">
        <v>354711028.84999996</v>
      </c>
      <c r="F44" s="160">
        <v>500270851.30999994</v>
      </c>
      <c r="G44" s="160">
        <v>5389740833.2900009</v>
      </c>
      <c r="H44" s="160">
        <v>867692123.41000009</v>
      </c>
      <c r="I44" s="160">
        <v>571994358.62</v>
      </c>
      <c r="J44" s="160">
        <v>4269533908.4099998</v>
      </c>
      <c r="K44" s="160"/>
      <c r="L44" s="160"/>
      <c r="M44" s="160"/>
      <c r="N44" s="160"/>
      <c r="O44" s="160"/>
      <c r="P44" s="143"/>
      <c r="Q44" s="143">
        <f t="shared" si="1"/>
        <v>11953943103.889999</v>
      </c>
      <c r="R44" s="320"/>
      <c r="S44" s="320"/>
      <c r="T44"/>
      <c r="U44"/>
      <c r="X44"/>
      <c r="Y44"/>
      <c r="Z44"/>
      <c r="AA44"/>
    </row>
    <row r="45" spans="2:27" s="12" customFormat="1" x14ac:dyDescent="0.25">
      <c r="B45" s="158" t="s">
        <v>207</v>
      </c>
      <c r="C45" s="144">
        <v>23549896875</v>
      </c>
      <c r="D45" s="144"/>
      <c r="E45" s="144">
        <v>87570157.780000001</v>
      </c>
      <c r="F45" s="144">
        <v>89837332.75</v>
      </c>
      <c r="G45" s="144">
        <v>4835344214.7600002</v>
      </c>
      <c r="H45" s="144">
        <v>122926464.03</v>
      </c>
      <c r="I45" s="144">
        <v>147407365.44</v>
      </c>
      <c r="J45" s="144">
        <v>3853472972.3499999</v>
      </c>
      <c r="K45" s="144"/>
      <c r="L45" s="144"/>
      <c r="M45" s="144"/>
      <c r="N45" s="144"/>
      <c r="O45" s="144"/>
      <c r="P45" s="144"/>
      <c r="Q45" s="144">
        <f t="shared" si="1"/>
        <v>9136558507.1099987</v>
      </c>
      <c r="R45" s="320"/>
      <c r="S45" s="320"/>
      <c r="T45"/>
      <c r="U45"/>
      <c r="X45"/>
      <c r="Y45"/>
      <c r="Z45"/>
      <c r="AA45"/>
    </row>
    <row r="46" spans="2:27" s="12" customFormat="1" x14ac:dyDescent="0.25">
      <c r="B46" s="158" t="s">
        <v>210</v>
      </c>
      <c r="C46" s="144">
        <v>4065026483</v>
      </c>
      <c r="D46" s="144"/>
      <c r="E46" s="144">
        <v>122535557.40000001</v>
      </c>
      <c r="F46" s="144">
        <v>149618598.75</v>
      </c>
      <c r="G46" s="144">
        <v>257578301.76999998</v>
      </c>
      <c r="H46" s="144">
        <v>462587451.80000001</v>
      </c>
      <c r="I46" s="144">
        <v>196068478.68000001</v>
      </c>
      <c r="J46" s="144">
        <v>179710027.88999999</v>
      </c>
      <c r="K46" s="144"/>
      <c r="L46" s="144"/>
      <c r="M46" s="144"/>
      <c r="N46" s="144"/>
      <c r="O46" s="144"/>
      <c r="P46" s="144"/>
      <c r="Q46" s="144">
        <f t="shared" si="1"/>
        <v>1368098416.29</v>
      </c>
      <c r="R46" s="320"/>
      <c r="S46" s="320"/>
      <c r="T46"/>
      <c r="U46"/>
      <c r="X46"/>
      <c r="Y46"/>
      <c r="Z46"/>
      <c r="AA46"/>
    </row>
    <row r="47" spans="2:27" s="12" customFormat="1" x14ac:dyDescent="0.25">
      <c r="B47" s="158" t="s">
        <v>396</v>
      </c>
      <c r="C47" s="183">
        <v>1524269892</v>
      </c>
      <c r="D47" s="183"/>
      <c r="E47" s="183">
        <v>10426521.59</v>
      </c>
      <c r="F47" s="183">
        <v>101608809.22999997</v>
      </c>
      <c r="G47" s="183">
        <v>113139258.54000001</v>
      </c>
      <c r="H47" s="183">
        <v>79808634.159999996</v>
      </c>
      <c r="I47" s="183">
        <v>36650590.450000003</v>
      </c>
      <c r="J47" s="183">
        <v>51749435.980000004</v>
      </c>
      <c r="K47" s="183"/>
      <c r="L47" s="183"/>
      <c r="M47" s="183"/>
      <c r="N47" s="183"/>
      <c r="O47" s="183"/>
      <c r="P47" s="183"/>
      <c r="Q47" s="183">
        <f t="shared" si="1"/>
        <v>393383249.94999999</v>
      </c>
      <c r="R47" s="320"/>
      <c r="S47" s="320"/>
      <c r="T47"/>
      <c r="U47"/>
      <c r="X47"/>
      <c r="Y47"/>
      <c r="Z47"/>
      <c r="AA47"/>
    </row>
    <row r="48" spans="2:27" s="12" customFormat="1" x14ac:dyDescent="0.25">
      <c r="B48" s="158" t="s">
        <v>212</v>
      </c>
      <c r="C48" s="144">
        <v>112183641</v>
      </c>
      <c r="D48" s="144"/>
      <c r="E48" s="144">
        <v>5999031.0599999996</v>
      </c>
      <c r="F48" s="144">
        <v>5779422.25</v>
      </c>
      <c r="G48" s="144">
        <v>7694298.6399999997</v>
      </c>
      <c r="H48" s="144">
        <v>11386197.640000001</v>
      </c>
      <c r="I48" s="144">
        <v>12638052.26</v>
      </c>
      <c r="J48" s="144">
        <v>5135385.54</v>
      </c>
      <c r="K48" s="144"/>
      <c r="L48" s="144"/>
      <c r="M48" s="144"/>
      <c r="N48" s="144"/>
      <c r="O48" s="144"/>
      <c r="P48" s="144"/>
      <c r="Q48" s="144">
        <f t="shared" si="1"/>
        <v>48632387.390000001</v>
      </c>
      <c r="R48" s="320"/>
      <c r="S48" s="320"/>
      <c r="T48"/>
      <c r="U48"/>
      <c r="X48"/>
      <c r="Y48"/>
      <c r="Z48"/>
      <c r="AA48"/>
    </row>
    <row r="49" spans="2:27" s="12" customFormat="1" x14ac:dyDescent="0.25">
      <c r="B49" s="158" t="s">
        <v>214</v>
      </c>
      <c r="C49" s="144">
        <v>446262545</v>
      </c>
      <c r="D49" s="144"/>
      <c r="E49" s="144">
        <v>16479663.539999999</v>
      </c>
      <c r="F49" s="144">
        <v>17213468.019999996</v>
      </c>
      <c r="G49" s="144">
        <v>20558370.790000003</v>
      </c>
      <c r="H49" s="144">
        <v>22164149.59</v>
      </c>
      <c r="I49" s="144">
        <v>36945366.420000002</v>
      </c>
      <c r="J49" s="144">
        <v>25555300.330000002</v>
      </c>
      <c r="K49" s="144"/>
      <c r="L49" s="144"/>
      <c r="M49" s="144"/>
      <c r="N49" s="144"/>
      <c r="O49" s="144"/>
      <c r="P49" s="144"/>
      <c r="Q49" s="144">
        <f t="shared" si="1"/>
        <v>138916318.69</v>
      </c>
      <c r="R49" s="320"/>
      <c r="S49" s="320"/>
      <c r="T49"/>
      <c r="U49"/>
      <c r="X49"/>
      <c r="Y49"/>
      <c r="Z49"/>
      <c r="AA49"/>
    </row>
    <row r="50" spans="2:27" s="12" customFormat="1" x14ac:dyDescent="0.25">
      <c r="B50" s="158" t="s">
        <v>215</v>
      </c>
      <c r="C50" s="144">
        <v>2027162862</v>
      </c>
      <c r="D50" s="144"/>
      <c r="E50" s="144">
        <v>83641369.200000003</v>
      </c>
      <c r="F50" s="144">
        <v>99397875.420000002</v>
      </c>
      <c r="G50" s="144">
        <v>98381523.010000005</v>
      </c>
      <c r="H50" s="144">
        <v>120606482.08000001</v>
      </c>
      <c r="I50" s="144">
        <v>104787206.71000001</v>
      </c>
      <c r="J50" s="144">
        <v>107511735.31</v>
      </c>
      <c r="K50" s="144"/>
      <c r="L50" s="144"/>
      <c r="M50" s="144"/>
      <c r="N50" s="144"/>
      <c r="O50" s="144"/>
      <c r="P50" s="144"/>
      <c r="Q50" s="144">
        <f t="shared" si="1"/>
        <v>614326191.73000002</v>
      </c>
      <c r="R50" s="320"/>
      <c r="S50" s="320"/>
      <c r="T50"/>
      <c r="U50"/>
      <c r="X50"/>
      <c r="Y50"/>
      <c r="Z50"/>
      <c r="AA50"/>
    </row>
    <row r="51" spans="2:27" s="12" customFormat="1" x14ac:dyDescent="0.25">
      <c r="B51" s="158" t="s">
        <v>397</v>
      </c>
      <c r="C51" s="183">
        <v>755663631</v>
      </c>
      <c r="D51" s="183"/>
      <c r="E51" s="183">
        <v>28058728.279999997</v>
      </c>
      <c r="F51" s="183">
        <v>36815344.890000001</v>
      </c>
      <c r="G51" s="183">
        <v>57044865.780000001</v>
      </c>
      <c r="H51" s="183">
        <v>48212744.109999999</v>
      </c>
      <c r="I51" s="183">
        <v>37497298.659999996</v>
      </c>
      <c r="J51" s="183">
        <v>46399051.009999998</v>
      </c>
      <c r="K51" s="183"/>
      <c r="L51" s="183"/>
      <c r="M51" s="183"/>
      <c r="N51" s="183"/>
      <c r="O51" s="183"/>
      <c r="P51" s="183"/>
      <c r="Q51" s="183">
        <f t="shared" si="1"/>
        <v>254028032.72999999</v>
      </c>
      <c r="R51" s="320"/>
      <c r="S51" s="320"/>
      <c r="T51"/>
      <c r="U51"/>
      <c r="X51"/>
      <c r="Y51"/>
      <c r="Z51"/>
      <c r="AA51"/>
    </row>
    <row r="52" spans="2:27" s="40" customFormat="1" ht="15" customHeight="1" x14ac:dyDescent="0.25">
      <c r="B52" s="26" t="s">
        <v>216</v>
      </c>
      <c r="C52" s="152">
        <v>73721962714</v>
      </c>
      <c r="D52" s="152"/>
      <c r="E52" s="152">
        <v>4801318341.5499992</v>
      </c>
      <c r="F52" s="152">
        <v>5514872419.750001</v>
      </c>
      <c r="G52" s="152">
        <v>5563054945.8800011</v>
      </c>
      <c r="H52" s="152">
        <v>5524930844.6999998</v>
      </c>
      <c r="I52" s="152">
        <v>5906342255.000001</v>
      </c>
      <c r="J52" s="152">
        <v>5952485353.3500004</v>
      </c>
      <c r="K52" s="152"/>
      <c r="L52" s="152"/>
      <c r="M52" s="152"/>
      <c r="N52" s="152"/>
      <c r="O52" s="152"/>
      <c r="P52" s="152"/>
      <c r="Q52" s="143">
        <f t="shared" si="1"/>
        <v>33263004160.230003</v>
      </c>
      <c r="R52" s="320"/>
      <c r="S52" s="320"/>
      <c r="T52"/>
      <c r="U52"/>
      <c r="X52"/>
      <c r="Y52"/>
      <c r="Z52"/>
      <c r="AA52"/>
    </row>
    <row r="53" spans="2:27" s="40" customFormat="1" ht="15" customHeight="1" x14ac:dyDescent="0.25">
      <c r="B53" s="159" t="s">
        <v>217</v>
      </c>
      <c r="C53" s="152">
        <v>36653022934</v>
      </c>
      <c r="D53" s="152"/>
      <c r="E53" s="152">
        <v>2590895176.3099999</v>
      </c>
      <c r="F53" s="152">
        <v>2963798389.6600003</v>
      </c>
      <c r="G53" s="152">
        <v>2751536539.5100007</v>
      </c>
      <c r="H53" s="152">
        <v>2811760603.3600006</v>
      </c>
      <c r="I53" s="152">
        <v>2987044610.8700004</v>
      </c>
      <c r="J53" s="152">
        <v>3128096799.2200003</v>
      </c>
      <c r="K53" s="152"/>
      <c r="L53" s="152"/>
      <c r="M53" s="152"/>
      <c r="N53" s="152"/>
      <c r="O53" s="152"/>
      <c r="P53" s="143"/>
      <c r="Q53" s="143">
        <f t="shared" si="1"/>
        <v>17233132118.930004</v>
      </c>
      <c r="R53" s="320"/>
      <c r="S53" s="320"/>
      <c r="T53"/>
      <c r="U53"/>
      <c r="X53"/>
      <c r="Y53"/>
      <c r="Z53"/>
      <c r="AA53"/>
    </row>
    <row r="54" spans="2:27" x14ac:dyDescent="0.25">
      <c r="B54" s="158" t="s">
        <v>218</v>
      </c>
      <c r="C54" s="144">
        <v>32299762347</v>
      </c>
      <c r="D54" s="144"/>
      <c r="E54" s="144">
        <v>2402968905.4300003</v>
      </c>
      <c r="F54" s="144">
        <v>2729427883.21</v>
      </c>
      <c r="G54" s="144">
        <v>2486518216.1400003</v>
      </c>
      <c r="H54" s="144">
        <v>2586886470.7000003</v>
      </c>
      <c r="I54" s="144">
        <v>2539391494.5800004</v>
      </c>
      <c r="J54" s="144">
        <v>2605866582.7500005</v>
      </c>
      <c r="K54" s="144"/>
      <c r="L54" s="144"/>
      <c r="M54" s="144"/>
      <c r="N54" s="144"/>
      <c r="O54" s="144"/>
      <c r="P54" s="144"/>
      <c r="Q54" s="144">
        <f t="shared" si="1"/>
        <v>15351059552.810001</v>
      </c>
      <c r="R54" s="320"/>
      <c r="S54" s="320"/>
    </row>
    <row r="55" spans="2:27" x14ac:dyDescent="0.25">
      <c r="B55" s="158" t="s">
        <v>219</v>
      </c>
      <c r="C55" s="144">
        <v>3876127260</v>
      </c>
      <c r="D55" s="144"/>
      <c r="E55" s="144">
        <v>160256227.83000001</v>
      </c>
      <c r="F55" s="144">
        <v>202823428.19</v>
      </c>
      <c r="G55" s="144">
        <v>227543497.87</v>
      </c>
      <c r="H55" s="144">
        <v>189702675.06999999</v>
      </c>
      <c r="I55" s="144">
        <v>410721000.53999996</v>
      </c>
      <c r="J55" s="144">
        <v>484261214.61000001</v>
      </c>
      <c r="K55" s="144"/>
      <c r="L55" s="144"/>
      <c r="M55" s="144"/>
      <c r="N55" s="144"/>
      <c r="O55" s="144"/>
      <c r="P55" s="144"/>
      <c r="Q55" s="144">
        <f t="shared" si="1"/>
        <v>1675308044.1100001</v>
      </c>
      <c r="R55" s="320"/>
      <c r="S55" s="320"/>
    </row>
    <row r="56" spans="2:27" x14ac:dyDescent="0.25">
      <c r="B56" s="158" t="s">
        <v>220</v>
      </c>
      <c r="C56" s="144">
        <v>130457122</v>
      </c>
      <c r="D56" s="144"/>
      <c r="E56" s="144">
        <v>8134397.5599999996</v>
      </c>
      <c r="F56" s="144">
        <v>6255199.2400000002</v>
      </c>
      <c r="G56" s="144">
        <v>9220368.9399999995</v>
      </c>
      <c r="H56" s="144">
        <v>8069633.9799999995</v>
      </c>
      <c r="I56" s="144">
        <v>11630776.960000001</v>
      </c>
      <c r="J56" s="144">
        <v>11178126.41</v>
      </c>
      <c r="K56" s="144"/>
      <c r="L56" s="144"/>
      <c r="M56" s="144"/>
      <c r="N56" s="144"/>
      <c r="O56" s="144"/>
      <c r="P56" s="144"/>
      <c r="Q56" s="144">
        <f t="shared" si="1"/>
        <v>54488503.090000004</v>
      </c>
      <c r="R56" s="320"/>
      <c r="S56" s="320"/>
    </row>
    <row r="57" spans="2:27" x14ac:dyDescent="0.25">
      <c r="B57" s="158" t="s">
        <v>221</v>
      </c>
      <c r="C57" s="144">
        <v>163532642</v>
      </c>
      <c r="D57" s="144"/>
      <c r="E57" s="144">
        <v>8763930.9399999995</v>
      </c>
      <c r="F57" s="144">
        <v>10893524.83</v>
      </c>
      <c r="G57" s="144">
        <v>14655970.950000001</v>
      </c>
      <c r="H57" s="144">
        <v>10013381.15</v>
      </c>
      <c r="I57" s="144">
        <v>12086426.41</v>
      </c>
      <c r="J57" s="144">
        <v>13979742.310000001</v>
      </c>
      <c r="K57" s="144"/>
      <c r="L57" s="144"/>
      <c r="M57" s="144"/>
      <c r="N57" s="144"/>
      <c r="O57" s="144"/>
      <c r="P57" s="144"/>
      <c r="Q57" s="144">
        <f t="shared" si="1"/>
        <v>70392976.590000004</v>
      </c>
      <c r="R57" s="320"/>
      <c r="S57" s="320"/>
    </row>
    <row r="58" spans="2:27" x14ac:dyDescent="0.25">
      <c r="B58" s="158" t="s">
        <v>222</v>
      </c>
      <c r="C58" s="144">
        <v>30337448</v>
      </c>
      <c r="D58" s="144"/>
      <c r="E58" s="144">
        <v>1789397.4</v>
      </c>
      <c r="F58" s="144">
        <v>2131250.84</v>
      </c>
      <c r="G58" s="144">
        <v>2048885.82</v>
      </c>
      <c r="H58" s="144">
        <v>2405555.0099999998</v>
      </c>
      <c r="I58" s="144">
        <v>1720471.74</v>
      </c>
      <c r="J58" s="144">
        <v>2421638.9900000002</v>
      </c>
      <c r="K58" s="144"/>
      <c r="L58" s="144"/>
      <c r="M58" s="144"/>
      <c r="N58" s="144"/>
      <c r="O58" s="144"/>
      <c r="P58" s="144"/>
      <c r="Q58" s="144">
        <f t="shared" si="1"/>
        <v>12517199.799999999</v>
      </c>
      <c r="R58" s="320"/>
      <c r="S58" s="320"/>
    </row>
    <row r="59" spans="2:27" x14ac:dyDescent="0.25">
      <c r="B59" s="158" t="s">
        <v>223</v>
      </c>
      <c r="C59" s="144">
        <v>58554150</v>
      </c>
      <c r="D59" s="144"/>
      <c r="E59" s="144">
        <v>3999729.88</v>
      </c>
      <c r="F59" s="144">
        <v>3842463.05</v>
      </c>
      <c r="G59" s="144">
        <v>4923424.17</v>
      </c>
      <c r="H59" s="144">
        <v>5089447.91</v>
      </c>
      <c r="I59" s="144">
        <v>4658001.9199999999</v>
      </c>
      <c r="J59" s="144">
        <v>4242529</v>
      </c>
      <c r="K59" s="144"/>
      <c r="L59" s="144"/>
      <c r="M59" s="144"/>
      <c r="N59" s="144"/>
      <c r="O59" s="144"/>
      <c r="P59" s="144"/>
      <c r="Q59" s="144">
        <f t="shared" si="1"/>
        <v>26755595.93</v>
      </c>
      <c r="R59" s="320"/>
      <c r="S59" s="320"/>
    </row>
    <row r="60" spans="2:27" x14ac:dyDescent="0.25">
      <c r="B60" s="158" t="s">
        <v>224</v>
      </c>
      <c r="C60" s="144">
        <v>23787674</v>
      </c>
      <c r="D60" s="144"/>
      <c r="E60" s="144">
        <v>992015.62</v>
      </c>
      <c r="F60" s="144">
        <v>1456845.67</v>
      </c>
      <c r="G60" s="144">
        <v>2263545.13</v>
      </c>
      <c r="H60" s="144">
        <v>1820482.25</v>
      </c>
      <c r="I60" s="144">
        <v>1952794.53</v>
      </c>
      <c r="J60" s="144">
        <v>1481094.1</v>
      </c>
      <c r="K60" s="144"/>
      <c r="L60" s="144"/>
      <c r="M60" s="144"/>
      <c r="N60" s="144"/>
      <c r="O60" s="144"/>
      <c r="P60" s="144"/>
      <c r="Q60" s="144">
        <f t="shared" si="1"/>
        <v>9966777.2999999989</v>
      </c>
      <c r="R60" s="320"/>
      <c r="S60" s="320"/>
    </row>
    <row r="61" spans="2:27" x14ac:dyDescent="0.25">
      <c r="B61" s="158" t="s">
        <v>225</v>
      </c>
      <c r="C61" s="183">
        <v>20014221</v>
      </c>
      <c r="D61" s="183"/>
      <c r="E61" s="183">
        <v>1384911.74</v>
      </c>
      <c r="F61" s="183">
        <v>1917068.57</v>
      </c>
      <c r="G61" s="183">
        <v>1375478.1</v>
      </c>
      <c r="H61" s="183">
        <v>1795503.4200000002</v>
      </c>
      <c r="I61" s="183">
        <v>1529936.79</v>
      </c>
      <c r="J61" s="183">
        <v>1460054.82</v>
      </c>
      <c r="K61" s="183"/>
      <c r="L61" s="183"/>
      <c r="M61" s="183"/>
      <c r="N61" s="183"/>
      <c r="O61" s="183"/>
      <c r="P61" s="183"/>
      <c r="Q61" s="183">
        <f t="shared" si="1"/>
        <v>9462953.4399999995</v>
      </c>
      <c r="R61" s="320"/>
      <c r="S61" s="320"/>
    </row>
    <row r="62" spans="2:27" x14ac:dyDescent="0.25">
      <c r="B62" s="158" t="s">
        <v>226</v>
      </c>
      <c r="C62" s="144">
        <v>20821558</v>
      </c>
      <c r="D62" s="144"/>
      <c r="E62" s="144">
        <v>1074331.6399999999</v>
      </c>
      <c r="F62" s="144">
        <v>2540674.37</v>
      </c>
      <c r="G62" s="144">
        <v>859216.3</v>
      </c>
      <c r="H62" s="144">
        <v>2977509.7399999998</v>
      </c>
      <c r="I62" s="144">
        <v>1289436.6100000001</v>
      </c>
      <c r="J62" s="144">
        <v>1053749.25</v>
      </c>
      <c r="K62" s="144"/>
      <c r="L62" s="144"/>
      <c r="M62" s="144"/>
      <c r="N62" s="144"/>
      <c r="O62" s="144"/>
      <c r="P62" s="144"/>
      <c r="Q62" s="144">
        <f t="shared" si="1"/>
        <v>9794917.9099999983</v>
      </c>
      <c r="R62" s="320"/>
      <c r="S62" s="320"/>
    </row>
    <row r="63" spans="2:27" x14ac:dyDescent="0.25">
      <c r="B63" s="158" t="s">
        <v>227</v>
      </c>
      <c r="C63" s="183">
        <v>29628512</v>
      </c>
      <c r="D63" s="183"/>
      <c r="E63" s="183">
        <v>1531328.27</v>
      </c>
      <c r="F63" s="183">
        <v>2510051.69</v>
      </c>
      <c r="G63" s="183">
        <v>2127936.09</v>
      </c>
      <c r="H63" s="183">
        <v>2999944.1300000004</v>
      </c>
      <c r="I63" s="183">
        <v>2064270.79</v>
      </c>
      <c r="J63" s="183">
        <v>2152066.98</v>
      </c>
      <c r="K63" s="183"/>
      <c r="L63" s="183"/>
      <c r="M63" s="183"/>
      <c r="N63" s="183"/>
      <c r="O63" s="183"/>
      <c r="P63" s="183"/>
      <c r="Q63" s="183">
        <f t="shared" si="1"/>
        <v>13385597.949999999</v>
      </c>
      <c r="R63" s="320"/>
      <c r="S63" s="320"/>
    </row>
    <row r="64" spans="2:27" s="40" customFormat="1" ht="15" customHeight="1" x14ac:dyDescent="0.25">
      <c r="B64" s="159" t="s">
        <v>228</v>
      </c>
      <c r="C64" s="143">
        <v>37068939780</v>
      </c>
      <c r="D64" s="143"/>
      <c r="E64" s="143">
        <v>2210423165.2399998</v>
      </c>
      <c r="F64" s="143">
        <v>2551074030.0900006</v>
      </c>
      <c r="G64" s="143">
        <v>2811518406.3700004</v>
      </c>
      <c r="H64" s="143">
        <v>2713170241.3400002</v>
      </c>
      <c r="I64" s="143">
        <v>2919297644.1300011</v>
      </c>
      <c r="J64" s="143">
        <v>2824388554.1300006</v>
      </c>
      <c r="K64" s="143"/>
      <c r="L64" s="143"/>
      <c r="M64" s="143"/>
      <c r="N64" s="143"/>
      <c r="O64" s="143"/>
      <c r="P64" s="152"/>
      <c r="Q64" s="143">
        <f t="shared" si="1"/>
        <v>16029872041.300003</v>
      </c>
      <c r="R64" s="320"/>
      <c r="S64" s="320"/>
      <c r="T64"/>
      <c r="U64"/>
      <c r="X64"/>
      <c r="Y64"/>
      <c r="Z64"/>
      <c r="AA64"/>
    </row>
    <row r="65" spans="2:27" x14ac:dyDescent="0.25">
      <c r="B65" s="158" t="s">
        <v>229</v>
      </c>
      <c r="C65" s="144">
        <v>33296711561</v>
      </c>
      <c r="D65" s="144"/>
      <c r="E65" s="144">
        <v>1991833435.8</v>
      </c>
      <c r="F65" s="144">
        <v>2340839850.4200001</v>
      </c>
      <c r="G65" s="144">
        <v>2383457449.96</v>
      </c>
      <c r="H65" s="144">
        <v>2480494024.4000001</v>
      </c>
      <c r="I65" s="144">
        <v>2590854086.3600001</v>
      </c>
      <c r="J65" s="144">
        <v>2511391345.2600002</v>
      </c>
      <c r="K65" s="144"/>
      <c r="L65" s="144"/>
      <c r="M65" s="144"/>
      <c r="N65" s="144"/>
      <c r="O65" s="144"/>
      <c r="P65" s="144"/>
      <c r="Q65" s="144">
        <f t="shared" si="1"/>
        <v>14298870192.200001</v>
      </c>
      <c r="R65" s="320"/>
      <c r="S65" s="320"/>
    </row>
    <row r="66" spans="2:27" x14ac:dyDescent="0.25">
      <c r="B66" s="158" t="s">
        <v>458</v>
      </c>
      <c r="C66" s="144">
        <v>370508893</v>
      </c>
      <c r="D66" s="144"/>
      <c r="E66" s="144">
        <v>10719642.07</v>
      </c>
      <c r="F66" s="144">
        <v>11408094.01</v>
      </c>
      <c r="G66" s="144">
        <v>22583996.949999999</v>
      </c>
      <c r="H66" s="144">
        <v>39975536.640000001</v>
      </c>
      <c r="I66" s="144">
        <v>12930592.300000001</v>
      </c>
      <c r="J66" s="144">
        <v>27593292.629999999</v>
      </c>
      <c r="K66" s="144"/>
      <c r="L66" s="144"/>
      <c r="M66" s="144"/>
      <c r="N66" s="144"/>
      <c r="O66" s="144"/>
      <c r="P66" s="144"/>
      <c r="Q66" s="144">
        <f t="shared" si="1"/>
        <v>125211154.59999999</v>
      </c>
      <c r="R66" s="320"/>
      <c r="S66" s="320"/>
    </row>
    <row r="67" spans="2:27" x14ac:dyDescent="0.25">
      <c r="B67" s="158" t="s">
        <v>231</v>
      </c>
      <c r="C67" s="144">
        <v>648189304</v>
      </c>
      <c r="D67" s="144"/>
      <c r="E67" s="144">
        <v>34958635.759999998</v>
      </c>
      <c r="F67" s="144">
        <v>38487266.289999999</v>
      </c>
      <c r="G67" s="144">
        <v>201037161.98000002</v>
      </c>
      <c r="H67" s="144">
        <v>59778989.670000002</v>
      </c>
      <c r="I67" s="144">
        <v>44543764.259999998</v>
      </c>
      <c r="J67" s="144">
        <v>65991228.359999999</v>
      </c>
      <c r="K67" s="144"/>
      <c r="L67" s="144"/>
      <c r="M67" s="144"/>
      <c r="N67" s="144"/>
      <c r="O67" s="144"/>
      <c r="P67" s="144"/>
      <c r="Q67" s="144">
        <f t="shared" si="1"/>
        <v>444797046.32000005</v>
      </c>
      <c r="R67" s="320"/>
      <c r="S67" s="320"/>
    </row>
    <row r="68" spans="2:27" x14ac:dyDescent="0.25">
      <c r="B68" s="158" t="s">
        <v>232</v>
      </c>
      <c r="C68" s="144">
        <v>1404206306</v>
      </c>
      <c r="D68" s="144"/>
      <c r="E68" s="144">
        <v>103247479.44</v>
      </c>
      <c r="F68" s="144">
        <v>82461055.010000005</v>
      </c>
      <c r="G68" s="144">
        <v>113392405.78</v>
      </c>
      <c r="H68" s="144">
        <v>96508410.150000006</v>
      </c>
      <c r="I68" s="144">
        <v>116991286.76000001</v>
      </c>
      <c r="J68" s="144">
        <v>122966939.05</v>
      </c>
      <c r="K68" s="144"/>
      <c r="L68" s="144"/>
      <c r="M68" s="144"/>
      <c r="N68" s="144"/>
      <c r="O68" s="144"/>
      <c r="P68" s="144"/>
      <c r="Q68" s="144">
        <f t="shared" si="1"/>
        <v>635567576.18999994</v>
      </c>
      <c r="R68" s="320"/>
      <c r="S68" s="320"/>
    </row>
    <row r="69" spans="2:27" x14ac:dyDescent="0.25">
      <c r="B69" s="158" t="s">
        <v>233</v>
      </c>
      <c r="C69" s="144">
        <v>100459158</v>
      </c>
      <c r="D69" s="144"/>
      <c r="E69" s="144">
        <v>4260422.8</v>
      </c>
      <c r="F69" s="144">
        <v>5246274.38</v>
      </c>
      <c r="G69" s="144">
        <v>6091896.7599999998</v>
      </c>
      <c r="H69" s="144">
        <v>12949144.32</v>
      </c>
      <c r="I69" s="144">
        <v>5364099.8600000003</v>
      </c>
      <c r="J69" s="144">
        <v>9552610.5300000012</v>
      </c>
      <c r="K69" s="144"/>
      <c r="L69" s="144"/>
      <c r="M69" s="144"/>
      <c r="N69" s="144"/>
      <c r="O69" s="144"/>
      <c r="P69" s="144"/>
      <c r="Q69" s="144">
        <f t="shared" si="1"/>
        <v>43464448.649999999</v>
      </c>
      <c r="R69" s="320"/>
      <c r="S69" s="320"/>
    </row>
    <row r="70" spans="2:27" x14ac:dyDescent="0.25">
      <c r="B70" s="158" t="s">
        <v>234</v>
      </c>
      <c r="C70" s="144">
        <v>1160485176</v>
      </c>
      <c r="D70" s="144"/>
      <c r="E70" s="144">
        <v>61337065.369999997</v>
      </c>
      <c r="F70" s="144">
        <v>68521203.810000002</v>
      </c>
      <c r="G70" s="144">
        <v>72733738.609999999</v>
      </c>
      <c r="H70" s="144">
        <v>19426656</v>
      </c>
      <c r="I70" s="144">
        <v>142792579.77000001</v>
      </c>
      <c r="J70" s="144">
        <v>81847558.719999999</v>
      </c>
      <c r="K70" s="144"/>
      <c r="L70" s="144"/>
      <c r="M70" s="144"/>
      <c r="N70" s="144"/>
      <c r="O70" s="144"/>
      <c r="P70" s="144"/>
      <c r="Q70" s="144">
        <f t="shared" si="1"/>
        <v>446658802.28000009</v>
      </c>
      <c r="R70" s="320"/>
      <c r="S70" s="320"/>
    </row>
    <row r="71" spans="2:27" x14ac:dyDescent="0.25">
      <c r="B71" s="158" t="s">
        <v>235</v>
      </c>
      <c r="C71" s="144">
        <v>88379382</v>
      </c>
      <c r="D71" s="144"/>
      <c r="E71" s="144">
        <v>4066484</v>
      </c>
      <c r="F71" s="144">
        <v>4110286.17</v>
      </c>
      <c r="G71" s="144">
        <v>12221756.33</v>
      </c>
      <c r="H71" s="144">
        <v>4037480.16</v>
      </c>
      <c r="I71" s="144">
        <v>5821234.8200000003</v>
      </c>
      <c r="J71" s="144">
        <v>5045579.58</v>
      </c>
      <c r="K71" s="144"/>
      <c r="L71" s="144"/>
      <c r="M71" s="144"/>
      <c r="N71" s="144"/>
      <c r="O71" s="144"/>
      <c r="P71" s="144"/>
      <c r="Q71" s="144">
        <f t="shared" si="1"/>
        <v>35302821.060000002</v>
      </c>
      <c r="R71" s="320"/>
      <c r="S71" s="320"/>
    </row>
    <row r="72" spans="2:27" s="40" customFormat="1" ht="15" customHeight="1" x14ac:dyDescent="0.25">
      <c r="B72" s="26" t="s">
        <v>129</v>
      </c>
      <c r="C72" s="143">
        <v>64622485398</v>
      </c>
      <c r="D72" s="143"/>
      <c r="E72" s="143">
        <v>4470609182.46</v>
      </c>
      <c r="F72" s="143">
        <v>4494873718.2699995</v>
      </c>
      <c r="G72" s="143">
        <v>4791264823.3799992</v>
      </c>
      <c r="H72" s="143">
        <v>4684834668.4300003</v>
      </c>
      <c r="I72" s="143">
        <v>4831098252.71</v>
      </c>
      <c r="J72" s="143">
        <v>4986089655.7200003</v>
      </c>
      <c r="K72" s="143"/>
      <c r="L72" s="143"/>
      <c r="M72" s="143"/>
      <c r="N72" s="143"/>
      <c r="O72" s="143"/>
      <c r="P72" s="152"/>
      <c r="Q72" s="143">
        <f t="shared" si="1"/>
        <v>28258770300.970001</v>
      </c>
      <c r="R72" s="320"/>
      <c r="S72" s="320"/>
      <c r="T72"/>
      <c r="U72"/>
      <c r="X72"/>
      <c r="Y72"/>
      <c r="Z72"/>
      <c r="AA72"/>
    </row>
    <row r="73" spans="2:27" s="40" customFormat="1" ht="15" customHeight="1" x14ac:dyDescent="0.25">
      <c r="B73" s="159" t="s">
        <v>236</v>
      </c>
      <c r="C73" s="152">
        <v>22774205071</v>
      </c>
      <c r="D73" s="152"/>
      <c r="E73" s="152">
        <v>1402626798.9300003</v>
      </c>
      <c r="F73" s="152">
        <v>1438205932.4399998</v>
      </c>
      <c r="G73" s="152">
        <v>1525451664.9699996</v>
      </c>
      <c r="H73" s="152">
        <v>1537418699.7399998</v>
      </c>
      <c r="I73" s="152">
        <v>1647779078.4399996</v>
      </c>
      <c r="J73" s="152">
        <v>1829675460.1999996</v>
      </c>
      <c r="K73" s="152"/>
      <c r="L73" s="152"/>
      <c r="M73" s="152"/>
      <c r="N73" s="152"/>
      <c r="O73" s="152"/>
      <c r="P73" s="143"/>
      <c r="Q73" s="143">
        <f t="shared" si="1"/>
        <v>9381157634.7199974</v>
      </c>
      <c r="R73" s="320"/>
      <c r="S73" s="320"/>
      <c r="T73"/>
      <c r="U73"/>
      <c r="X73"/>
      <c r="Y73"/>
      <c r="Z73"/>
      <c r="AA73"/>
    </row>
    <row r="74" spans="2:27" x14ac:dyDescent="0.25">
      <c r="B74" s="158" t="s">
        <v>237</v>
      </c>
      <c r="C74" s="142">
        <v>15960684044</v>
      </c>
      <c r="D74" s="142"/>
      <c r="E74" s="142">
        <v>1007834707.4800001</v>
      </c>
      <c r="F74" s="142">
        <v>940240265.54000008</v>
      </c>
      <c r="G74" s="142">
        <v>996745099.12</v>
      </c>
      <c r="H74" s="142">
        <v>1020656498.5699999</v>
      </c>
      <c r="I74" s="142">
        <v>1104453677.8799999</v>
      </c>
      <c r="J74" s="142">
        <v>1221037886.6099999</v>
      </c>
      <c r="K74" s="142"/>
      <c r="L74" s="142"/>
      <c r="M74" s="142"/>
      <c r="N74" s="142"/>
      <c r="O74" s="142"/>
      <c r="P74" s="144"/>
      <c r="Q74" s="144">
        <f t="shared" ref="Q74:Q105" si="2">SUM(E74:P74)</f>
        <v>6290968135.1999998</v>
      </c>
      <c r="R74" s="320"/>
      <c r="S74" s="320"/>
    </row>
    <row r="75" spans="2:27" x14ac:dyDescent="0.25">
      <c r="B75" s="158" t="s">
        <v>238</v>
      </c>
      <c r="C75" s="142">
        <v>744949999</v>
      </c>
      <c r="D75" s="142"/>
      <c r="E75" s="142">
        <v>44942285.539999999</v>
      </c>
      <c r="F75" s="142">
        <v>49207516.829999998</v>
      </c>
      <c r="G75" s="142">
        <v>50051705.159999996</v>
      </c>
      <c r="H75" s="142">
        <v>55797024.490000002</v>
      </c>
      <c r="I75" s="142">
        <v>51481049.829999998</v>
      </c>
      <c r="J75" s="142">
        <v>59150363.520000003</v>
      </c>
      <c r="K75" s="142"/>
      <c r="L75" s="142"/>
      <c r="M75" s="142"/>
      <c r="N75" s="142"/>
      <c r="O75" s="142"/>
      <c r="P75" s="144"/>
      <c r="Q75" s="144">
        <f t="shared" si="2"/>
        <v>310629945.37</v>
      </c>
      <c r="R75" s="320"/>
      <c r="S75" s="320"/>
    </row>
    <row r="76" spans="2:27" x14ac:dyDescent="0.25">
      <c r="B76" s="158" t="s">
        <v>437</v>
      </c>
      <c r="C76" s="184">
        <v>36945920</v>
      </c>
      <c r="D76" s="184"/>
      <c r="E76" s="184">
        <v>1435995.28</v>
      </c>
      <c r="F76" s="184">
        <v>2856049.88</v>
      </c>
      <c r="G76" s="184">
        <v>2506974.37</v>
      </c>
      <c r="H76" s="184">
        <v>3201488.75</v>
      </c>
      <c r="I76" s="184">
        <v>2710549.81</v>
      </c>
      <c r="J76" s="184">
        <v>3016002.58</v>
      </c>
      <c r="K76" s="184"/>
      <c r="L76" s="184"/>
      <c r="M76" s="184"/>
      <c r="N76" s="184"/>
      <c r="O76" s="184"/>
      <c r="P76" s="183"/>
      <c r="Q76" s="183">
        <f t="shared" si="2"/>
        <v>15727060.670000002</v>
      </c>
      <c r="R76" s="320"/>
      <c r="S76" s="320"/>
    </row>
    <row r="77" spans="2:27" x14ac:dyDescent="0.25">
      <c r="B77" s="158" t="s">
        <v>240</v>
      </c>
      <c r="C77" s="142">
        <v>106202891</v>
      </c>
      <c r="D77" s="142"/>
      <c r="E77" s="142">
        <v>7564743.9800000004</v>
      </c>
      <c r="F77" s="142">
        <v>8809026.2599999998</v>
      </c>
      <c r="G77" s="142">
        <v>10332498.66</v>
      </c>
      <c r="H77" s="142">
        <v>9484673.2799999993</v>
      </c>
      <c r="I77" s="142">
        <v>8074087.96</v>
      </c>
      <c r="J77" s="142">
        <v>11193691.359999999</v>
      </c>
      <c r="K77" s="142"/>
      <c r="L77" s="142"/>
      <c r="M77" s="142"/>
      <c r="N77" s="142"/>
      <c r="O77" s="142"/>
      <c r="P77" s="144"/>
      <c r="Q77" s="144">
        <f t="shared" si="2"/>
        <v>55458721.5</v>
      </c>
      <c r="R77" s="320"/>
      <c r="S77" s="320"/>
    </row>
    <row r="78" spans="2:27" x14ac:dyDescent="0.25">
      <c r="B78" s="158" t="s">
        <v>241</v>
      </c>
      <c r="C78" s="142">
        <v>1023286326</v>
      </c>
      <c r="D78" s="142"/>
      <c r="E78" s="142">
        <v>70233327.980000004</v>
      </c>
      <c r="F78" s="142">
        <v>85007848.239999995</v>
      </c>
      <c r="G78" s="142">
        <v>83523612.74000001</v>
      </c>
      <c r="H78" s="142">
        <v>90974465.810000002</v>
      </c>
      <c r="I78" s="142">
        <v>77703549.5</v>
      </c>
      <c r="J78" s="142">
        <v>92685151.070000008</v>
      </c>
      <c r="K78" s="142"/>
      <c r="L78" s="142"/>
      <c r="M78" s="142"/>
      <c r="N78" s="142"/>
      <c r="O78" s="142"/>
      <c r="P78" s="144"/>
      <c r="Q78" s="144">
        <f t="shared" si="2"/>
        <v>500127955.33999997</v>
      </c>
      <c r="R78" s="320"/>
      <c r="S78" s="320"/>
    </row>
    <row r="79" spans="2:27" x14ac:dyDescent="0.25">
      <c r="B79" s="158" t="s">
        <v>242</v>
      </c>
      <c r="C79" s="142">
        <v>45892010</v>
      </c>
      <c r="D79" s="142"/>
      <c r="E79" s="142">
        <v>3077627.21</v>
      </c>
      <c r="F79" s="142">
        <v>5175170.76</v>
      </c>
      <c r="G79" s="142">
        <v>3506068.74</v>
      </c>
      <c r="H79" s="142">
        <v>4426014.4000000004</v>
      </c>
      <c r="I79" s="142">
        <v>3859272.56</v>
      </c>
      <c r="J79" s="142">
        <v>3214633.04</v>
      </c>
      <c r="K79" s="142"/>
      <c r="L79" s="142"/>
      <c r="M79" s="142"/>
      <c r="N79" s="142"/>
      <c r="O79" s="142"/>
      <c r="P79" s="144"/>
      <c r="Q79" s="144">
        <f t="shared" si="2"/>
        <v>23258786.710000001</v>
      </c>
      <c r="R79" s="320"/>
      <c r="S79" s="320"/>
    </row>
    <row r="80" spans="2:27" x14ac:dyDescent="0.25">
      <c r="B80" s="158" t="s">
        <v>243</v>
      </c>
      <c r="C80" s="142">
        <v>48550010</v>
      </c>
      <c r="D80" s="142"/>
      <c r="E80" s="142">
        <v>2500024.66</v>
      </c>
      <c r="F80" s="142">
        <v>3736487.66</v>
      </c>
      <c r="G80" s="142">
        <v>5736312.0700000003</v>
      </c>
      <c r="H80" s="142">
        <v>5671890.0999999996</v>
      </c>
      <c r="I80" s="142">
        <v>5923565.3099999996</v>
      </c>
      <c r="J80" s="142">
        <v>4110623.13</v>
      </c>
      <c r="K80" s="142"/>
      <c r="L80" s="142"/>
      <c r="M80" s="142"/>
      <c r="N80" s="142"/>
      <c r="O80" s="142"/>
      <c r="P80" s="144"/>
      <c r="Q80" s="144">
        <f t="shared" si="2"/>
        <v>27678902.93</v>
      </c>
      <c r="R80" s="320"/>
      <c r="S80" s="320"/>
    </row>
    <row r="81" spans="2:19" x14ac:dyDescent="0.25">
      <c r="B81" s="158" t="s">
        <v>244</v>
      </c>
      <c r="C81" s="142">
        <v>27080451</v>
      </c>
      <c r="D81" s="142"/>
      <c r="E81" s="142">
        <v>1540116.22</v>
      </c>
      <c r="F81" s="142">
        <v>1525655.43</v>
      </c>
      <c r="G81" s="142">
        <v>1524809.47</v>
      </c>
      <c r="H81" s="142">
        <v>1528515.85</v>
      </c>
      <c r="I81" s="142">
        <v>2989104.52</v>
      </c>
      <c r="J81" s="142">
        <v>1997246.09</v>
      </c>
      <c r="K81" s="142"/>
      <c r="L81" s="142"/>
      <c r="M81" s="142"/>
      <c r="N81" s="142"/>
      <c r="O81" s="142"/>
      <c r="P81" s="144"/>
      <c r="Q81" s="144">
        <f t="shared" si="2"/>
        <v>11105447.58</v>
      </c>
      <c r="R81" s="320"/>
      <c r="S81" s="320"/>
    </row>
    <row r="82" spans="2:19" x14ac:dyDescent="0.25">
      <c r="B82" s="158" t="s">
        <v>438</v>
      </c>
      <c r="C82" s="142">
        <v>55966884</v>
      </c>
      <c r="D82" s="142"/>
      <c r="E82" s="142">
        <v>2346058.27</v>
      </c>
      <c r="F82" s="142">
        <v>3950568.02</v>
      </c>
      <c r="G82" s="142">
        <v>5593833.6199999992</v>
      </c>
      <c r="H82" s="142">
        <v>3267858.86</v>
      </c>
      <c r="I82" s="142">
        <v>6091898.3499999996</v>
      </c>
      <c r="J82" s="142">
        <v>5395422.3399999999</v>
      </c>
      <c r="K82" s="142"/>
      <c r="L82" s="142"/>
      <c r="M82" s="142"/>
      <c r="N82" s="142"/>
      <c r="O82" s="142"/>
      <c r="P82" s="144"/>
      <c r="Q82" s="144">
        <f t="shared" si="2"/>
        <v>26645639.459999997</v>
      </c>
      <c r="R82" s="320"/>
      <c r="S82" s="320"/>
    </row>
    <row r="83" spans="2:19" x14ac:dyDescent="0.25">
      <c r="B83" s="158" t="s">
        <v>246</v>
      </c>
      <c r="C83" s="142">
        <v>35548659</v>
      </c>
      <c r="D83" s="142"/>
      <c r="E83" s="142">
        <v>2434352.56</v>
      </c>
      <c r="F83" s="142">
        <v>4048700.56</v>
      </c>
      <c r="G83" s="142">
        <v>3076281.18</v>
      </c>
      <c r="H83" s="142">
        <v>2963049.18</v>
      </c>
      <c r="I83" s="142">
        <v>3094857.18</v>
      </c>
      <c r="J83" s="142">
        <v>7239600.79</v>
      </c>
      <c r="K83" s="142"/>
      <c r="L83" s="142"/>
      <c r="M83" s="142"/>
      <c r="N83" s="142"/>
      <c r="O83" s="142"/>
      <c r="P83" s="144"/>
      <c r="Q83" s="144">
        <f t="shared" si="2"/>
        <v>22856841.449999999</v>
      </c>
      <c r="R83" s="320"/>
      <c r="S83" s="320"/>
    </row>
    <row r="84" spans="2:19" x14ac:dyDescent="0.25">
      <c r="B84" s="158" t="s">
        <v>247</v>
      </c>
      <c r="C84" s="184">
        <v>26497435</v>
      </c>
      <c r="D84" s="184"/>
      <c r="E84" s="184">
        <v>1633987.72</v>
      </c>
      <c r="F84" s="184">
        <v>3159147.6199999996</v>
      </c>
      <c r="G84" s="184">
        <v>1900992.34</v>
      </c>
      <c r="H84" s="184">
        <v>1910397.34</v>
      </c>
      <c r="I84" s="184">
        <v>2323001.34</v>
      </c>
      <c r="J84" s="184">
        <v>2238369.1800000002</v>
      </c>
      <c r="K84" s="184"/>
      <c r="L84" s="184"/>
      <c r="M84" s="184"/>
      <c r="N84" s="184"/>
      <c r="O84" s="184"/>
      <c r="P84" s="183"/>
      <c r="Q84" s="183">
        <f t="shared" si="2"/>
        <v>13165895.539999999</v>
      </c>
      <c r="R84" s="320"/>
      <c r="S84" s="320"/>
    </row>
    <row r="85" spans="2:19" x14ac:dyDescent="0.25">
      <c r="B85" s="158" t="s">
        <v>248</v>
      </c>
      <c r="C85" s="142">
        <v>493037386</v>
      </c>
      <c r="D85" s="142"/>
      <c r="E85" s="142">
        <v>27818966.559999999</v>
      </c>
      <c r="F85" s="142">
        <v>40277405.18</v>
      </c>
      <c r="G85" s="142">
        <v>47360695.840000004</v>
      </c>
      <c r="H85" s="142">
        <v>33626159.210000001</v>
      </c>
      <c r="I85" s="142">
        <v>40087711.770000003</v>
      </c>
      <c r="J85" s="142">
        <v>41793060.799999997</v>
      </c>
      <c r="K85" s="142"/>
      <c r="L85" s="142"/>
      <c r="M85" s="142"/>
      <c r="N85" s="142"/>
      <c r="O85" s="142"/>
      <c r="P85" s="144"/>
      <c r="Q85" s="144">
        <f t="shared" si="2"/>
        <v>230963999.36000001</v>
      </c>
      <c r="R85" s="320"/>
      <c r="S85" s="320"/>
    </row>
    <row r="86" spans="2:19" x14ac:dyDescent="0.25">
      <c r="B86" s="158" t="s">
        <v>249</v>
      </c>
      <c r="C86" s="142">
        <v>67148408</v>
      </c>
      <c r="D86" s="142"/>
      <c r="E86" s="142">
        <v>3650066.49</v>
      </c>
      <c r="F86" s="142">
        <v>13421056.859999999</v>
      </c>
      <c r="G86" s="142">
        <v>4711753.7699999996</v>
      </c>
      <c r="H86" s="142">
        <v>4721432.95</v>
      </c>
      <c r="I86" s="142">
        <v>5049314.71</v>
      </c>
      <c r="J86" s="142">
        <v>4188003.54</v>
      </c>
      <c r="K86" s="142"/>
      <c r="L86" s="142"/>
      <c r="M86" s="142"/>
      <c r="N86" s="142"/>
      <c r="O86" s="142"/>
      <c r="P86" s="144"/>
      <c r="Q86" s="144">
        <f t="shared" si="2"/>
        <v>35741628.32</v>
      </c>
      <c r="R86" s="320"/>
      <c r="S86" s="320"/>
    </row>
    <row r="87" spans="2:19" x14ac:dyDescent="0.25">
      <c r="B87" s="158" t="s">
        <v>250</v>
      </c>
      <c r="C87" s="142">
        <v>128920148</v>
      </c>
      <c r="D87" s="142"/>
      <c r="E87" s="142">
        <v>8929015.9000000004</v>
      </c>
      <c r="F87" s="142">
        <v>9515684.5099999998</v>
      </c>
      <c r="G87" s="142">
        <v>14528890.139999999</v>
      </c>
      <c r="H87" s="142">
        <v>10962798.310000001</v>
      </c>
      <c r="I87" s="142">
        <v>11270374.83</v>
      </c>
      <c r="J87" s="142">
        <v>11688044.910000002</v>
      </c>
      <c r="K87" s="142"/>
      <c r="L87" s="142"/>
      <c r="M87" s="142"/>
      <c r="N87" s="142"/>
      <c r="O87" s="142"/>
      <c r="P87" s="144"/>
      <c r="Q87" s="144">
        <f t="shared" si="2"/>
        <v>66894808.600000001</v>
      </c>
      <c r="R87" s="320"/>
      <c r="S87" s="320"/>
    </row>
    <row r="88" spans="2:19" x14ac:dyDescent="0.25">
      <c r="B88" s="158" t="s">
        <v>251</v>
      </c>
      <c r="C88" s="142">
        <v>56485926</v>
      </c>
      <c r="D88" s="142"/>
      <c r="E88" s="142">
        <v>3092900.93</v>
      </c>
      <c r="F88" s="142">
        <v>4061229.2899999996</v>
      </c>
      <c r="G88" s="142">
        <v>3980463.06</v>
      </c>
      <c r="H88" s="142">
        <v>3804147.8</v>
      </c>
      <c r="I88" s="142">
        <v>8163287.6399999997</v>
      </c>
      <c r="J88" s="142">
        <v>3319976.42</v>
      </c>
      <c r="K88" s="142"/>
      <c r="L88" s="142"/>
      <c r="M88" s="142"/>
      <c r="N88" s="142"/>
      <c r="O88" s="142"/>
      <c r="P88" s="144"/>
      <c r="Q88" s="144">
        <f t="shared" si="2"/>
        <v>26422005.140000001</v>
      </c>
      <c r="R88" s="320"/>
      <c r="S88" s="320"/>
    </row>
    <row r="89" spans="2:19" x14ac:dyDescent="0.25">
      <c r="B89" s="158" t="s">
        <v>252</v>
      </c>
      <c r="C89" s="142">
        <v>77330165</v>
      </c>
      <c r="D89" s="142"/>
      <c r="E89" s="142">
        <v>4147461.02</v>
      </c>
      <c r="F89" s="142">
        <v>4312545.6399999997</v>
      </c>
      <c r="G89" s="142">
        <v>5213718.38</v>
      </c>
      <c r="H89" s="142">
        <v>5446696.0499999998</v>
      </c>
      <c r="I89" s="142">
        <v>5842311.96</v>
      </c>
      <c r="J89" s="142">
        <v>5552569.0800000001</v>
      </c>
      <c r="K89" s="142"/>
      <c r="L89" s="142"/>
      <c r="M89" s="142"/>
      <c r="N89" s="142"/>
      <c r="O89" s="142"/>
      <c r="P89" s="144"/>
      <c r="Q89" s="144">
        <f t="shared" si="2"/>
        <v>30515302.130000003</v>
      </c>
      <c r="R89" s="320"/>
      <c r="S89" s="320"/>
    </row>
    <row r="90" spans="2:19" x14ac:dyDescent="0.25">
      <c r="B90" s="158" t="s">
        <v>253</v>
      </c>
      <c r="C90" s="142">
        <v>374954724</v>
      </c>
      <c r="D90" s="142"/>
      <c r="E90" s="142">
        <v>26641276.129999999</v>
      </c>
      <c r="F90" s="142">
        <v>30114420.259999998</v>
      </c>
      <c r="G90" s="142">
        <v>30846172.25</v>
      </c>
      <c r="H90" s="142">
        <v>30815904.149999999</v>
      </c>
      <c r="I90" s="142">
        <v>28800160.93</v>
      </c>
      <c r="J90" s="142">
        <v>27818709.899999999</v>
      </c>
      <c r="K90" s="142"/>
      <c r="L90" s="142"/>
      <c r="M90" s="142"/>
      <c r="N90" s="142"/>
      <c r="O90" s="142"/>
      <c r="P90" s="144"/>
      <c r="Q90" s="144">
        <f t="shared" si="2"/>
        <v>175036643.62</v>
      </c>
      <c r="R90" s="320"/>
      <c r="S90" s="320"/>
    </row>
    <row r="91" spans="2:19" x14ac:dyDescent="0.25">
      <c r="B91" s="158" t="s">
        <v>254</v>
      </c>
      <c r="C91" s="142">
        <v>1935355703</v>
      </c>
      <c r="D91" s="142"/>
      <c r="E91" s="142">
        <v>87229277.530000001</v>
      </c>
      <c r="F91" s="142">
        <v>119725414.72999999</v>
      </c>
      <c r="G91" s="142">
        <v>117030815.37</v>
      </c>
      <c r="H91" s="142">
        <v>92807119.390000015</v>
      </c>
      <c r="I91" s="142">
        <v>133020916.61000001</v>
      </c>
      <c r="J91" s="142">
        <v>133923705.56</v>
      </c>
      <c r="K91" s="142"/>
      <c r="L91" s="142"/>
      <c r="M91" s="142"/>
      <c r="N91" s="142"/>
      <c r="O91" s="142"/>
      <c r="P91" s="144"/>
      <c r="Q91" s="144">
        <f t="shared" si="2"/>
        <v>683737249.19000006</v>
      </c>
      <c r="R91" s="320"/>
      <c r="S91" s="320"/>
    </row>
    <row r="92" spans="2:19" x14ac:dyDescent="0.25">
      <c r="B92" s="158" t="s">
        <v>255</v>
      </c>
      <c r="C92" s="142">
        <v>48158069</v>
      </c>
      <c r="D92" s="142"/>
      <c r="E92" s="142">
        <v>2334328</v>
      </c>
      <c r="F92" s="142">
        <v>5169952.3600000003</v>
      </c>
      <c r="G92" s="142">
        <v>3496867.2</v>
      </c>
      <c r="H92" s="142">
        <v>4146303</v>
      </c>
      <c r="I92" s="142">
        <v>3784379</v>
      </c>
      <c r="J92" s="142">
        <v>3784379</v>
      </c>
      <c r="K92" s="142"/>
      <c r="L92" s="142"/>
      <c r="M92" s="142"/>
      <c r="N92" s="142"/>
      <c r="O92" s="142"/>
      <c r="P92" s="144"/>
      <c r="Q92" s="144">
        <f t="shared" si="2"/>
        <v>22716208.560000002</v>
      </c>
      <c r="R92" s="320"/>
      <c r="S92" s="320"/>
    </row>
    <row r="93" spans="2:19" x14ac:dyDescent="0.25">
      <c r="B93" s="158" t="s">
        <v>457</v>
      </c>
      <c r="C93" s="142">
        <v>125208026</v>
      </c>
      <c r="D93" s="142"/>
      <c r="E93" s="142">
        <v>7756892.2999999998</v>
      </c>
      <c r="F93" s="142">
        <v>11325410.360000001</v>
      </c>
      <c r="G93" s="142">
        <v>10312089.109999999</v>
      </c>
      <c r="H93" s="142">
        <v>9561205.5199999996</v>
      </c>
      <c r="I93" s="142">
        <v>10948456.950000001</v>
      </c>
      <c r="J93" s="142">
        <v>13564550.76</v>
      </c>
      <c r="K93" s="142"/>
      <c r="L93" s="142"/>
      <c r="M93" s="142"/>
      <c r="N93" s="142"/>
      <c r="O93" s="142"/>
      <c r="P93" s="144"/>
      <c r="Q93" s="144">
        <f t="shared" si="2"/>
        <v>63468605</v>
      </c>
      <c r="R93" s="320"/>
      <c r="S93" s="320"/>
    </row>
    <row r="94" spans="2:19" x14ac:dyDescent="0.25">
      <c r="B94" s="158" t="s">
        <v>257</v>
      </c>
      <c r="C94" s="153">
        <v>175269481</v>
      </c>
      <c r="D94" s="153"/>
      <c r="E94" s="153">
        <v>11436221.75</v>
      </c>
      <c r="F94" s="153">
        <v>13554920.060000001</v>
      </c>
      <c r="G94" s="153">
        <v>18475379.010000002</v>
      </c>
      <c r="H94" s="153">
        <v>14643133.42</v>
      </c>
      <c r="I94" s="153">
        <v>15020168.4</v>
      </c>
      <c r="J94" s="153">
        <v>13663234.18</v>
      </c>
      <c r="K94" s="153"/>
      <c r="L94" s="153"/>
      <c r="M94" s="153"/>
      <c r="N94" s="153"/>
      <c r="O94" s="153"/>
      <c r="P94" s="144"/>
      <c r="Q94" s="144">
        <f t="shared" si="2"/>
        <v>86793056.820000023</v>
      </c>
      <c r="R94" s="320"/>
      <c r="S94" s="320"/>
    </row>
    <row r="95" spans="2:19" x14ac:dyDescent="0.25">
      <c r="B95" s="158" t="s">
        <v>258</v>
      </c>
      <c r="C95" s="145">
        <v>342311484</v>
      </c>
      <c r="D95" s="145"/>
      <c r="E95" s="145">
        <v>6769268.4000000004</v>
      </c>
      <c r="F95" s="145">
        <v>9880226.2100000009</v>
      </c>
      <c r="G95" s="145">
        <v>33420636.090000004</v>
      </c>
      <c r="H95" s="145">
        <v>57541349.790000007</v>
      </c>
      <c r="I95" s="145">
        <v>51851381.369999997</v>
      </c>
      <c r="J95" s="145">
        <v>55890473.120000005</v>
      </c>
      <c r="K95" s="145"/>
      <c r="L95" s="145"/>
      <c r="M95" s="145"/>
      <c r="N95" s="145"/>
      <c r="O95" s="145"/>
      <c r="P95" s="144"/>
      <c r="Q95" s="144">
        <f t="shared" si="2"/>
        <v>215353334.98000002</v>
      </c>
      <c r="R95" s="320"/>
      <c r="S95" s="320"/>
    </row>
    <row r="96" spans="2:19" x14ac:dyDescent="0.25">
      <c r="B96" s="158" t="s">
        <v>439</v>
      </c>
      <c r="C96" s="145">
        <v>838420922</v>
      </c>
      <c r="D96" s="145"/>
      <c r="E96" s="145">
        <v>67277897.019999996</v>
      </c>
      <c r="F96" s="145">
        <v>69131230.180000007</v>
      </c>
      <c r="G96" s="145">
        <v>71575997.280000001</v>
      </c>
      <c r="H96" s="145">
        <v>69460573.519999996</v>
      </c>
      <c r="I96" s="145">
        <v>65236000.030000001</v>
      </c>
      <c r="J96" s="145">
        <v>103209763.22</v>
      </c>
      <c r="K96" s="145"/>
      <c r="L96" s="145"/>
      <c r="M96" s="145"/>
      <c r="N96" s="145"/>
      <c r="O96" s="145"/>
      <c r="P96" s="144"/>
      <c r="Q96" s="144">
        <f t="shared" si="2"/>
        <v>445891461.25</v>
      </c>
      <c r="R96" s="320"/>
      <c r="S96" s="320"/>
    </row>
    <row r="97" spans="2:27" s="40" customFormat="1" ht="15" customHeight="1" x14ac:dyDescent="0.25">
      <c r="B97" s="159" t="s">
        <v>259</v>
      </c>
      <c r="C97" s="146">
        <v>19490664479</v>
      </c>
      <c r="D97" s="146"/>
      <c r="E97" s="146">
        <v>1459630125.4000001</v>
      </c>
      <c r="F97" s="146">
        <v>1550564881.4300001</v>
      </c>
      <c r="G97" s="146">
        <v>1572538959.4299998</v>
      </c>
      <c r="H97" s="146">
        <v>1497631643.24</v>
      </c>
      <c r="I97" s="146">
        <v>1549637787.4299998</v>
      </c>
      <c r="J97" s="146">
        <v>1515021139.3200004</v>
      </c>
      <c r="K97" s="146"/>
      <c r="L97" s="146"/>
      <c r="M97" s="146"/>
      <c r="N97" s="146"/>
      <c r="O97" s="146"/>
      <c r="P97" s="146"/>
      <c r="Q97" s="143">
        <f t="shared" si="2"/>
        <v>9145024536.25</v>
      </c>
      <c r="R97" s="320"/>
      <c r="S97" s="320"/>
      <c r="T97"/>
      <c r="U97"/>
      <c r="X97"/>
      <c r="Y97"/>
      <c r="Z97"/>
      <c r="AA97"/>
    </row>
    <row r="98" spans="2:27" x14ac:dyDescent="0.25">
      <c r="B98" s="158" t="s">
        <v>260</v>
      </c>
      <c r="C98" s="145">
        <v>18963407844</v>
      </c>
      <c r="D98" s="145"/>
      <c r="E98" s="145">
        <v>1429619616.0900002</v>
      </c>
      <c r="F98" s="145">
        <v>1515983161.3499999</v>
      </c>
      <c r="G98" s="145">
        <v>1537217749.3499999</v>
      </c>
      <c r="H98" s="145">
        <v>1465401208.51</v>
      </c>
      <c r="I98" s="145">
        <v>1515428279.9499998</v>
      </c>
      <c r="J98" s="145">
        <v>1478596273.7800002</v>
      </c>
      <c r="K98" s="145"/>
      <c r="L98" s="145"/>
      <c r="M98" s="145"/>
      <c r="N98" s="145"/>
      <c r="O98" s="145"/>
      <c r="P98" s="144"/>
      <c r="Q98" s="144">
        <f t="shared" si="2"/>
        <v>8942246289.0300007</v>
      </c>
      <c r="R98" s="320"/>
      <c r="S98" s="320"/>
    </row>
    <row r="99" spans="2:27" x14ac:dyDescent="0.25">
      <c r="B99" s="158" t="s">
        <v>261</v>
      </c>
      <c r="C99" s="145">
        <v>75029292</v>
      </c>
      <c r="D99" s="145"/>
      <c r="E99" s="145">
        <v>3390032.11</v>
      </c>
      <c r="F99" s="145">
        <v>3424639.69</v>
      </c>
      <c r="G99" s="145">
        <v>6119222.4299999997</v>
      </c>
      <c r="H99" s="145">
        <v>5576092.2999999998</v>
      </c>
      <c r="I99" s="145">
        <v>4168669.67</v>
      </c>
      <c r="J99" s="145">
        <v>4129658.68</v>
      </c>
      <c r="K99" s="145"/>
      <c r="L99" s="145"/>
      <c r="M99" s="145"/>
      <c r="N99" s="145"/>
      <c r="O99" s="145"/>
      <c r="P99" s="144"/>
      <c r="Q99" s="144">
        <f t="shared" si="2"/>
        <v>26808314.880000003</v>
      </c>
      <c r="R99" s="320"/>
      <c r="S99" s="320"/>
    </row>
    <row r="100" spans="2:27" x14ac:dyDescent="0.25">
      <c r="B100" s="158" t="s">
        <v>262</v>
      </c>
      <c r="C100" s="145">
        <v>55531697</v>
      </c>
      <c r="D100" s="145"/>
      <c r="E100" s="145">
        <v>2665284</v>
      </c>
      <c r="F100" s="145">
        <v>5020412.92</v>
      </c>
      <c r="G100" s="145">
        <v>3191726.8</v>
      </c>
      <c r="H100" s="145">
        <v>2841270.4</v>
      </c>
      <c r="I100" s="145">
        <v>5221240.74</v>
      </c>
      <c r="J100" s="145">
        <v>2969351.4</v>
      </c>
      <c r="K100" s="145"/>
      <c r="L100" s="145"/>
      <c r="M100" s="145"/>
      <c r="N100" s="145"/>
      <c r="O100" s="145"/>
      <c r="P100" s="144"/>
      <c r="Q100" s="144">
        <f t="shared" si="2"/>
        <v>21909286.259999998</v>
      </c>
      <c r="R100" s="320"/>
      <c r="S100" s="320"/>
    </row>
    <row r="101" spans="2:27" x14ac:dyDescent="0.25">
      <c r="B101" s="158" t="s">
        <v>440</v>
      </c>
      <c r="C101" s="145">
        <v>396695646</v>
      </c>
      <c r="D101" s="145"/>
      <c r="E101" s="145">
        <v>23955193.199999999</v>
      </c>
      <c r="F101" s="145">
        <v>26136667.469999999</v>
      </c>
      <c r="G101" s="145">
        <v>26010260.849999998</v>
      </c>
      <c r="H101" s="145">
        <v>23813072.030000001</v>
      </c>
      <c r="I101" s="145">
        <v>24819597.07</v>
      </c>
      <c r="J101" s="145">
        <v>29325855.460000001</v>
      </c>
      <c r="K101" s="145"/>
      <c r="L101" s="145"/>
      <c r="M101" s="145"/>
      <c r="N101" s="145"/>
      <c r="O101" s="145"/>
      <c r="P101" s="144"/>
      <c r="Q101" s="144">
        <f t="shared" si="2"/>
        <v>154060646.08000001</v>
      </c>
      <c r="R101" s="320"/>
      <c r="S101" s="320"/>
    </row>
    <row r="102" spans="2:27" s="40" customFormat="1" ht="15" customHeight="1" x14ac:dyDescent="0.25">
      <c r="B102" s="159" t="s">
        <v>263</v>
      </c>
      <c r="C102" s="146">
        <v>8634342701</v>
      </c>
      <c r="D102" s="146"/>
      <c r="E102" s="146">
        <v>607999834.7299999</v>
      </c>
      <c r="F102" s="146">
        <v>646404436.83000004</v>
      </c>
      <c r="G102" s="146">
        <v>701074256.43000007</v>
      </c>
      <c r="H102" s="146">
        <v>686542699.78000021</v>
      </c>
      <c r="I102" s="146">
        <v>680618165.19999993</v>
      </c>
      <c r="J102" s="146">
        <v>662786995.78999996</v>
      </c>
      <c r="K102" s="146"/>
      <c r="L102" s="146"/>
      <c r="M102" s="146"/>
      <c r="N102" s="146"/>
      <c r="O102" s="146"/>
      <c r="P102" s="143"/>
      <c r="Q102" s="143">
        <f t="shared" si="2"/>
        <v>3985426388.7600002</v>
      </c>
      <c r="R102" s="320"/>
      <c r="S102" s="320"/>
      <c r="T102"/>
      <c r="U102"/>
      <c r="X102"/>
      <c r="Y102"/>
      <c r="Z102"/>
      <c r="AA102"/>
    </row>
    <row r="103" spans="2:27" x14ac:dyDescent="0.25">
      <c r="B103" s="158" t="s">
        <v>264</v>
      </c>
      <c r="C103" s="145">
        <v>8513309679</v>
      </c>
      <c r="D103" s="145"/>
      <c r="E103" s="145">
        <v>602458001.3499999</v>
      </c>
      <c r="F103" s="145">
        <v>634719831.88999999</v>
      </c>
      <c r="G103" s="145">
        <v>692434973.32000005</v>
      </c>
      <c r="H103" s="145">
        <v>679051109.12000012</v>
      </c>
      <c r="I103" s="145">
        <v>670308630.99000001</v>
      </c>
      <c r="J103" s="145">
        <v>653271077.90999997</v>
      </c>
      <c r="K103" s="145"/>
      <c r="L103" s="145"/>
      <c r="M103" s="145"/>
      <c r="N103" s="145"/>
      <c r="O103" s="145"/>
      <c r="P103" s="144"/>
      <c r="Q103" s="144">
        <f t="shared" si="2"/>
        <v>3932243624.5799999</v>
      </c>
      <c r="R103" s="320"/>
      <c r="S103" s="320"/>
    </row>
    <row r="104" spans="2:27" x14ac:dyDescent="0.25">
      <c r="B104" s="158" t="s">
        <v>265</v>
      </c>
      <c r="C104" s="145">
        <v>79769792</v>
      </c>
      <c r="D104" s="145"/>
      <c r="E104" s="145">
        <v>3637314.7</v>
      </c>
      <c r="F104" s="145">
        <v>7961681.7199999997</v>
      </c>
      <c r="G104" s="145">
        <v>5612174.2400000002</v>
      </c>
      <c r="H104" s="145">
        <v>4619152.22</v>
      </c>
      <c r="I104" s="145">
        <v>7405359.4000000004</v>
      </c>
      <c r="J104" s="145">
        <v>6510981.4699999997</v>
      </c>
      <c r="K104" s="145"/>
      <c r="L104" s="145"/>
      <c r="M104" s="145"/>
      <c r="N104" s="145"/>
      <c r="O104" s="145"/>
      <c r="P104" s="144"/>
      <c r="Q104" s="144">
        <f t="shared" si="2"/>
        <v>35746663.75</v>
      </c>
      <c r="R104" s="320"/>
      <c r="S104" s="320"/>
    </row>
    <row r="105" spans="2:27" x14ac:dyDescent="0.25">
      <c r="B105" s="158" t="s">
        <v>266</v>
      </c>
      <c r="C105" s="145">
        <v>41263230</v>
      </c>
      <c r="D105" s="145"/>
      <c r="E105" s="145">
        <v>1904518.68</v>
      </c>
      <c r="F105" s="145">
        <v>3722923.22</v>
      </c>
      <c r="G105" s="145">
        <v>3027108.87</v>
      </c>
      <c r="H105" s="145">
        <v>2872438.44</v>
      </c>
      <c r="I105" s="145">
        <v>2904174.81</v>
      </c>
      <c r="J105" s="145">
        <v>3004936.41</v>
      </c>
      <c r="K105" s="145"/>
      <c r="L105" s="145"/>
      <c r="M105" s="145"/>
      <c r="N105" s="145"/>
      <c r="O105" s="145"/>
      <c r="P105" s="144"/>
      <c r="Q105" s="144">
        <f t="shared" si="2"/>
        <v>17436100.43</v>
      </c>
      <c r="R105" s="320"/>
      <c r="S105" s="320"/>
    </row>
    <row r="106" spans="2:27" s="40" customFormat="1" ht="15" customHeight="1" x14ac:dyDescent="0.25">
      <c r="B106" s="159" t="s">
        <v>441</v>
      </c>
      <c r="C106" s="146">
        <v>13723273147</v>
      </c>
      <c r="D106" s="146"/>
      <c r="E106" s="146">
        <v>1000352423.4</v>
      </c>
      <c r="F106" s="146">
        <v>859698467.57000005</v>
      </c>
      <c r="G106" s="146">
        <v>992199942.54999995</v>
      </c>
      <c r="H106" s="146">
        <v>963241625.67000008</v>
      </c>
      <c r="I106" s="146">
        <v>953063221.63999999</v>
      </c>
      <c r="J106" s="146">
        <v>978606060.41000009</v>
      </c>
      <c r="K106" s="146"/>
      <c r="L106" s="146"/>
      <c r="M106" s="146"/>
      <c r="N106" s="146"/>
      <c r="O106" s="146"/>
      <c r="P106" s="143"/>
      <c r="Q106" s="143">
        <f t="shared" ref="Q106:Q137" si="3">SUM(E106:P106)</f>
        <v>5747161741.2399998</v>
      </c>
      <c r="R106" s="320"/>
      <c r="S106" s="320"/>
      <c r="T106"/>
      <c r="U106"/>
      <c r="X106"/>
      <c r="Y106"/>
      <c r="Z106"/>
      <c r="AA106"/>
    </row>
    <row r="107" spans="2:27" x14ac:dyDescent="0.25">
      <c r="B107" s="158" t="s">
        <v>398</v>
      </c>
      <c r="C107" s="145">
        <v>12284997595</v>
      </c>
      <c r="D107" s="145"/>
      <c r="E107" s="145">
        <v>919760580.36000001</v>
      </c>
      <c r="F107" s="145">
        <v>774610331.61000001</v>
      </c>
      <c r="G107" s="145">
        <v>897804016.67999995</v>
      </c>
      <c r="H107" s="145">
        <v>862407440.63</v>
      </c>
      <c r="I107" s="145">
        <v>848279030.01999998</v>
      </c>
      <c r="J107" s="145">
        <v>861676892.17000008</v>
      </c>
      <c r="K107" s="145"/>
      <c r="L107" s="145"/>
      <c r="M107" s="145"/>
      <c r="N107" s="145"/>
      <c r="O107" s="145"/>
      <c r="P107" s="144"/>
      <c r="Q107" s="144">
        <f t="shared" si="3"/>
        <v>5164538291.4700003</v>
      </c>
      <c r="R107" s="320"/>
      <c r="S107" s="320"/>
    </row>
    <row r="108" spans="2:27" x14ac:dyDescent="0.25">
      <c r="B108" s="158" t="s">
        <v>269</v>
      </c>
      <c r="C108" s="145">
        <v>1286220832</v>
      </c>
      <c r="D108" s="145"/>
      <c r="E108" s="145">
        <v>71149447.260000005</v>
      </c>
      <c r="F108" s="145">
        <v>74384508.709999993</v>
      </c>
      <c r="G108" s="145">
        <v>83914394.230000004</v>
      </c>
      <c r="H108" s="145">
        <v>89487904.219999999</v>
      </c>
      <c r="I108" s="145">
        <v>93534833.799999997</v>
      </c>
      <c r="J108" s="145">
        <v>105908044.27</v>
      </c>
      <c r="K108" s="145"/>
      <c r="L108" s="145"/>
      <c r="M108" s="145"/>
      <c r="N108" s="145"/>
      <c r="O108" s="145"/>
      <c r="P108" s="144"/>
      <c r="Q108" s="144">
        <f t="shared" si="3"/>
        <v>518379132.48999995</v>
      </c>
      <c r="R108" s="320"/>
      <c r="S108" s="320"/>
    </row>
    <row r="109" spans="2:27" x14ac:dyDescent="0.25">
      <c r="B109" s="158" t="s">
        <v>270</v>
      </c>
      <c r="C109" s="145">
        <v>152054720</v>
      </c>
      <c r="D109" s="145"/>
      <c r="E109" s="145">
        <v>9442395.7799999993</v>
      </c>
      <c r="F109" s="145">
        <v>10703627.25</v>
      </c>
      <c r="G109" s="145">
        <v>10481531.640000001</v>
      </c>
      <c r="H109" s="145">
        <v>11346280.82</v>
      </c>
      <c r="I109" s="145">
        <v>11249357.82</v>
      </c>
      <c r="J109" s="145">
        <v>11021123.970000001</v>
      </c>
      <c r="K109" s="145"/>
      <c r="L109" s="145"/>
      <c r="M109" s="145"/>
      <c r="N109" s="145"/>
      <c r="O109" s="145"/>
      <c r="P109" s="144"/>
      <c r="Q109" s="144">
        <f t="shared" si="3"/>
        <v>64244317.280000001</v>
      </c>
      <c r="R109" s="320"/>
      <c r="S109" s="320"/>
    </row>
    <row r="110" spans="2:27" s="40" customFormat="1" ht="15" customHeight="1" x14ac:dyDescent="0.25">
      <c r="B110" s="26" t="s">
        <v>78</v>
      </c>
      <c r="C110" s="146">
        <v>15344286414</v>
      </c>
      <c r="D110" s="146"/>
      <c r="E110" s="146">
        <v>849777327.25000012</v>
      </c>
      <c r="F110" s="146">
        <v>929627271.98999989</v>
      </c>
      <c r="G110" s="146">
        <v>1226257818.6599998</v>
      </c>
      <c r="H110" s="146">
        <v>1303583846.4300001</v>
      </c>
      <c r="I110" s="146">
        <v>1104418621.9100001</v>
      </c>
      <c r="J110" s="146">
        <v>1001197629.1499999</v>
      </c>
      <c r="K110" s="146"/>
      <c r="L110" s="146"/>
      <c r="M110" s="146"/>
      <c r="N110" s="146"/>
      <c r="O110" s="146"/>
      <c r="P110" s="146"/>
      <c r="Q110" s="143">
        <f t="shared" si="3"/>
        <v>6414862515.3899994</v>
      </c>
      <c r="R110" s="320"/>
      <c r="S110" s="320"/>
      <c r="T110"/>
      <c r="U110"/>
      <c r="X110"/>
      <c r="Y110"/>
      <c r="Z110"/>
      <c r="AA110"/>
    </row>
    <row r="111" spans="2:27" s="40" customFormat="1" ht="15" customHeight="1" x14ac:dyDescent="0.25">
      <c r="B111" s="159" t="s">
        <v>271</v>
      </c>
      <c r="C111" s="146">
        <v>15344286414</v>
      </c>
      <c r="D111" s="146"/>
      <c r="E111" s="146">
        <v>849777327.25000012</v>
      </c>
      <c r="F111" s="146">
        <v>929627271.98999989</v>
      </c>
      <c r="G111" s="146">
        <v>1226257818.6599998</v>
      </c>
      <c r="H111" s="146">
        <v>1303583846.4300001</v>
      </c>
      <c r="I111" s="146">
        <v>1104418621.9100001</v>
      </c>
      <c r="J111" s="146">
        <v>1001197629.1499999</v>
      </c>
      <c r="K111" s="146"/>
      <c r="L111" s="146"/>
      <c r="M111" s="146"/>
      <c r="N111" s="146"/>
      <c r="O111" s="146"/>
      <c r="P111" s="146"/>
      <c r="Q111" s="143">
        <f t="shared" si="3"/>
        <v>6414862515.3899994</v>
      </c>
      <c r="R111" s="320"/>
      <c r="S111" s="320"/>
      <c r="T111"/>
      <c r="U111"/>
      <c r="X111"/>
      <c r="Y111"/>
      <c r="Z111"/>
      <c r="AA111"/>
    </row>
    <row r="112" spans="2:27" x14ac:dyDescent="0.25">
      <c r="B112" s="158" t="s">
        <v>272</v>
      </c>
      <c r="C112" s="145">
        <v>12665364560</v>
      </c>
      <c r="D112" s="145"/>
      <c r="E112" s="145">
        <v>778946439.20000005</v>
      </c>
      <c r="F112" s="145">
        <v>842948956.94999993</v>
      </c>
      <c r="G112" s="145">
        <v>883704636.93000007</v>
      </c>
      <c r="H112" s="145">
        <v>963178659.27999997</v>
      </c>
      <c r="I112" s="145">
        <v>964820930.35000002</v>
      </c>
      <c r="J112" s="145">
        <v>899591265.56999993</v>
      </c>
      <c r="K112" s="145"/>
      <c r="L112" s="145"/>
      <c r="M112" s="145"/>
      <c r="N112" s="145"/>
      <c r="O112" s="145"/>
      <c r="P112" s="144"/>
      <c r="Q112" s="144">
        <f t="shared" si="3"/>
        <v>5333190888.2799997</v>
      </c>
      <c r="R112" s="320"/>
      <c r="S112" s="320"/>
    </row>
    <row r="113" spans="2:27" x14ac:dyDescent="0.25">
      <c r="B113" s="158" t="s">
        <v>273</v>
      </c>
      <c r="C113" s="145">
        <v>2403578297</v>
      </c>
      <c r="D113" s="145"/>
      <c r="E113" s="145">
        <v>57387572.670000002</v>
      </c>
      <c r="F113" s="145">
        <v>72810108.349999994</v>
      </c>
      <c r="G113" s="145">
        <v>326401664.72999996</v>
      </c>
      <c r="H113" s="145">
        <v>321274101.45999998</v>
      </c>
      <c r="I113" s="145">
        <v>116770827.8</v>
      </c>
      <c r="J113" s="145">
        <v>86903920.659999996</v>
      </c>
      <c r="K113" s="145"/>
      <c r="L113" s="145"/>
      <c r="M113" s="145"/>
      <c r="N113" s="145"/>
      <c r="O113" s="145"/>
      <c r="P113" s="144"/>
      <c r="Q113" s="144">
        <f t="shared" si="3"/>
        <v>981548195.66999984</v>
      </c>
      <c r="R113" s="320"/>
      <c r="S113" s="320"/>
    </row>
    <row r="114" spans="2:27" x14ac:dyDescent="0.25">
      <c r="B114" s="158" t="s">
        <v>274</v>
      </c>
      <c r="C114" s="145">
        <v>177246110</v>
      </c>
      <c r="D114" s="145"/>
      <c r="E114" s="145">
        <v>8651152.9800000004</v>
      </c>
      <c r="F114" s="145">
        <v>9149363.4100000001</v>
      </c>
      <c r="G114" s="145">
        <v>9567744.3699999992</v>
      </c>
      <c r="H114" s="145">
        <v>11787556.24</v>
      </c>
      <c r="I114" s="145">
        <v>17908929.399999999</v>
      </c>
      <c r="J114" s="145">
        <v>10217934.16</v>
      </c>
      <c r="K114" s="145"/>
      <c r="L114" s="145"/>
      <c r="M114" s="145"/>
      <c r="N114" s="145"/>
      <c r="O114" s="145"/>
      <c r="P114" s="144"/>
      <c r="Q114" s="144">
        <f t="shared" si="3"/>
        <v>67282680.560000002</v>
      </c>
      <c r="R114" s="320"/>
      <c r="S114" s="320"/>
    </row>
    <row r="115" spans="2:27" x14ac:dyDescent="0.25">
      <c r="B115" s="158" t="s">
        <v>275</v>
      </c>
      <c r="C115" s="145">
        <v>53537459</v>
      </c>
      <c r="D115" s="145"/>
      <c r="E115" s="145">
        <v>3241188.21</v>
      </c>
      <c r="F115" s="145">
        <v>3204409.67</v>
      </c>
      <c r="G115" s="145">
        <v>4875483.55</v>
      </c>
      <c r="H115" s="145">
        <v>3595702.32</v>
      </c>
      <c r="I115" s="145">
        <v>2926901.49</v>
      </c>
      <c r="J115" s="145">
        <v>2789328.02</v>
      </c>
      <c r="K115" s="145"/>
      <c r="L115" s="145"/>
      <c r="M115" s="145"/>
      <c r="N115" s="145"/>
      <c r="O115" s="145"/>
      <c r="P115" s="144"/>
      <c r="Q115" s="144">
        <f t="shared" si="3"/>
        <v>20633013.260000002</v>
      </c>
      <c r="R115" s="320"/>
      <c r="S115" s="320"/>
    </row>
    <row r="116" spans="2:27" x14ac:dyDescent="0.25">
      <c r="B116" s="158" t="s">
        <v>276</v>
      </c>
      <c r="C116" s="145">
        <v>44559988</v>
      </c>
      <c r="D116" s="145"/>
      <c r="E116" s="145">
        <v>1550974.19</v>
      </c>
      <c r="F116" s="145">
        <v>1514433.61</v>
      </c>
      <c r="G116" s="145">
        <v>1708289.08</v>
      </c>
      <c r="H116" s="145">
        <v>3747827.13</v>
      </c>
      <c r="I116" s="145">
        <v>1991032.87</v>
      </c>
      <c r="J116" s="145">
        <v>1695180.74</v>
      </c>
      <c r="K116" s="145"/>
      <c r="L116" s="145"/>
      <c r="M116" s="145"/>
      <c r="N116" s="145"/>
      <c r="O116" s="145"/>
      <c r="P116" s="144"/>
      <c r="Q116" s="144">
        <f t="shared" si="3"/>
        <v>12207737.619999999</v>
      </c>
      <c r="R116" s="320"/>
      <c r="S116" s="320"/>
    </row>
    <row r="117" spans="2:27" s="40" customFormat="1" ht="15" customHeight="1" x14ac:dyDescent="0.25">
      <c r="B117" s="26" t="s">
        <v>79</v>
      </c>
      <c r="C117" s="143">
        <v>21512650364</v>
      </c>
      <c r="D117" s="143"/>
      <c r="E117" s="143">
        <v>1396488575.1599996</v>
      </c>
      <c r="F117" s="143">
        <v>1406212566.8000002</v>
      </c>
      <c r="G117" s="143">
        <v>1923365387.5299997</v>
      </c>
      <c r="H117" s="143">
        <v>1741575606.04</v>
      </c>
      <c r="I117" s="143">
        <v>1450988353.5000002</v>
      </c>
      <c r="J117" s="143">
        <v>1549699113.72</v>
      </c>
      <c r="K117" s="143"/>
      <c r="L117" s="143"/>
      <c r="M117" s="143"/>
      <c r="N117" s="143"/>
      <c r="O117" s="143"/>
      <c r="P117" s="143"/>
      <c r="Q117" s="143">
        <f t="shared" si="3"/>
        <v>9468329602.75</v>
      </c>
      <c r="R117" s="320"/>
      <c r="S117" s="320"/>
      <c r="T117"/>
      <c r="U117"/>
      <c r="X117"/>
      <c r="Y117"/>
      <c r="Z117"/>
      <c r="AA117"/>
    </row>
    <row r="118" spans="2:27" s="40" customFormat="1" ht="15" customHeight="1" x14ac:dyDescent="0.25">
      <c r="B118" s="159" t="s">
        <v>277</v>
      </c>
      <c r="C118" s="146">
        <v>21512650364</v>
      </c>
      <c r="D118" s="146"/>
      <c r="E118" s="146">
        <v>1396488575.1599996</v>
      </c>
      <c r="F118" s="146">
        <v>1406212566.8000002</v>
      </c>
      <c r="G118" s="146">
        <v>1923365387.5299997</v>
      </c>
      <c r="H118" s="146">
        <v>1741575606.04</v>
      </c>
      <c r="I118" s="146">
        <v>1450988353.5000002</v>
      </c>
      <c r="J118" s="146">
        <v>1549699113.72</v>
      </c>
      <c r="K118" s="146"/>
      <c r="L118" s="146"/>
      <c r="M118" s="146"/>
      <c r="N118" s="146"/>
      <c r="O118" s="146"/>
      <c r="P118" s="143"/>
      <c r="Q118" s="143">
        <f t="shared" si="3"/>
        <v>9468329602.75</v>
      </c>
      <c r="R118" s="320"/>
      <c r="S118" s="320"/>
      <c r="T118"/>
      <c r="U118"/>
      <c r="X118"/>
      <c r="Y118"/>
      <c r="Z118"/>
      <c r="AA118"/>
    </row>
    <row r="119" spans="2:27" x14ac:dyDescent="0.25">
      <c r="B119" s="158" t="s">
        <v>278</v>
      </c>
      <c r="C119" s="145">
        <v>16436801660</v>
      </c>
      <c r="D119" s="145"/>
      <c r="E119" s="145">
        <v>1132523881.0899999</v>
      </c>
      <c r="F119" s="145">
        <v>1145437584.05</v>
      </c>
      <c r="G119" s="145">
        <v>1618453575.6899998</v>
      </c>
      <c r="H119" s="145">
        <v>1300089655.46</v>
      </c>
      <c r="I119" s="145">
        <v>1149139725.8100002</v>
      </c>
      <c r="J119" s="145">
        <v>1270562774.9300001</v>
      </c>
      <c r="K119" s="145"/>
      <c r="L119" s="145"/>
      <c r="M119" s="145"/>
      <c r="N119" s="145"/>
      <c r="O119" s="145"/>
      <c r="P119" s="144"/>
      <c r="Q119" s="144">
        <f t="shared" si="3"/>
        <v>7616207197.0300007</v>
      </c>
      <c r="R119" s="320"/>
      <c r="S119" s="320"/>
    </row>
    <row r="120" spans="2:27" x14ac:dyDescent="0.25">
      <c r="B120" s="158" t="s">
        <v>279</v>
      </c>
      <c r="C120" s="145">
        <v>324030081</v>
      </c>
      <c r="D120" s="145"/>
      <c r="E120" s="145">
        <v>17323990.219999999</v>
      </c>
      <c r="F120" s="145">
        <v>19863847.309999999</v>
      </c>
      <c r="G120" s="145">
        <v>20056607.649999999</v>
      </c>
      <c r="H120" s="145">
        <v>34110007.390000001</v>
      </c>
      <c r="I120" s="145">
        <v>18304913.399999999</v>
      </c>
      <c r="J120" s="145">
        <v>19947615.469999999</v>
      </c>
      <c r="K120" s="145"/>
      <c r="L120" s="145"/>
      <c r="M120" s="145"/>
      <c r="N120" s="145"/>
      <c r="O120" s="145"/>
      <c r="P120" s="144"/>
      <c r="Q120" s="144">
        <f t="shared" si="3"/>
        <v>129606981.44</v>
      </c>
      <c r="R120" s="320"/>
      <c r="S120" s="320"/>
    </row>
    <row r="121" spans="2:27" x14ac:dyDescent="0.25">
      <c r="B121" s="158" t="s">
        <v>280</v>
      </c>
      <c r="C121" s="145">
        <v>1128343962</v>
      </c>
      <c r="D121" s="145"/>
      <c r="E121" s="145">
        <v>64819230.840000004</v>
      </c>
      <c r="F121" s="145">
        <v>61455012.169999994</v>
      </c>
      <c r="G121" s="145">
        <v>90228866.540000007</v>
      </c>
      <c r="H121" s="145">
        <v>108957406.58</v>
      </c>
      <c r="I121" s="145">
        <v>79824740.030000001</v>
      </c>
      <c r="J121" s="145">
        <v>63732443.299999997</v>
      </c>
      <c r="K121" s="145"/>
      <c r="L121" s="145"/>
      <c r="M121" s="145"/>
      <c r="N121" s="145"/>
      <c r="O121" s="145"/>
      <c r="P121" s="183"/>
      <c r="Q121" s="183">
        <f t="shared" si="3"/>
        <v>469017699.45999998</v>
      </c>
      <c r="R121" s="320"/>
      <c r="S121" s="320"/>
    </row>
    <row r="122" spans="2:27" x14ac:dyDescent="0.25">
      <c r="B122" s="158" t="s">
        <v>281</v>
      </c>
      <c r="C122" s="145">
        <v>589452322</v>
      </c>
      <c r="D122" s="145"/>
      <c r="E122" s="145">
        <v>29869265.25</v>
      </c>
      <c r="F122" s="145">
        <v>30919984.530000001</v>
      </c>
      <c r="G122" s="145">
        <v>32344068.68</v>
      </c>
      <c r="H122" s="145">
        <v>50104445.969999999</v>
      </c>
      <c r="I122" s="145">
        <v>38286817.800000004</v>
      </c>
      <c r="J122" s="145">
        <v>36950239.479999997</v>
      </c>
      <c r="K122" s="145"/>
      <c r="L122" s="145"/>
      <c r="M122" s="145"/>
      <c r="N122" s="145"/>
      <c r="O122" s="145"/>
      <c r="P122" s="144"/>
      <c r="Q122" s="144">
        <f t="shared" si="3"/>
        <v>218474821.71000001</v>
      </c>
      <c r="R122" s="320"/>
      <c r="S122" s="320"/>
    </row>
    <row r="123" spans="2:27" x14ac:dyDescent="0.25">
      <c r="B123" s="158" t="s">
        <v>282</v>
      </c>
      <c r="C123" s="145">
        <v>130919037</v>
      </c>
      <c r="D123" s="145"/>
      <c r="E123" s="145">
        <v>6662074.6600000001</v>
      </c>
      <c r="F123" s="145">
        <v>7181080.6299999999</v>
      </c>
      <c r="G123" s="145">
        <v>7182572.1299999999</v>
      </c>
      <c r="H123" s="145">
        <v>15713924.09</v>
      </c>
      <c r="I123" s="145">
        <v>7234595.79</v>
      </c>
      <c r="J123" s="145">
        <v>7659430.9400000004</v>
      </c>
      <c r="K123" s="145"/>
      <c r="L123" s="145"/>
      <c r="M123" s="145"/>
      <c r="N123" s="145"/>
      <c r="O123" s="145"/>
      <c r="P123" s="144"/>
      <c r="Q123" s="144">
        <f t="shared" si="3"/>
        <v>51633678.239999995</v>
      </c>
      <c r="R123" s="320"/>
      <c r="S123" s="320"/>
    </row>
    <row r="124" spans="2:27" x14ac:dyDescent="0.25">
      <c r="B124" s="158" t="s">
        <v>283</v>
      </c>
      <c r="C124" s="145">
        <v>293816878</v>
      </c>
      <c r="D124" s="145"/>
      <c r="E124" s="145">
        <v>10333427.27</v>
      </c>
      <c r="F124" s="145">
        <v>1566600</v>
      </c>
      <c r="G124" s="145">
        <v>0</v>
      </c>
      <c r="H124" s="145">
        <v>0</v>
      </c>
      <c r="I124" s="145">
        <v>0</v>
      </c>
      <c r="J124" s="145"/>
      <c r="K124" s="145"/>
      <c r="L124" s="145"/>
      <c r="M124" s="145"/>
      <c r="N124" s="145"/>
      <c r="O124" s="145"/>
      <c r="P124" s="144"/>
      <c r="Q124" s="144">
        <f t="shared" si="3"/>
        <v>11900027.27</v>
      </c>
      <c r="R124" s="320"/>
      <c r="S124" s="320"/>
    </row>
    <row r="125" spans="2:27" x14ac:dyDescent="0.25">
      <c r="B125" s="158" t="s">
        <v>285</v>
      </c>
      <c r="C125" s="145">
        <v>491553431</v>
      </c>
      <c r="D125" s="145"/>
      <c r="E125" s="145">
        <v>31531895.539999999</v>
      </c>
      <c r="F125" s="145">
        <v>19821788.920000002</v>
      </c>
      <c r="G125" s="145">
        <v>35503065.82</v>
      </c>
      <c r="H125" s="145">
        <v>38723544.259999998</v>
      </c>
      <c r="I125" s="145">
        <v>28581189.689999998</v>
      </c>
      <c r="J125" s="145">
        <v>30607466.109999999</v>
      </c>
      <c r="K125" s="145"/>
      <c r="L125" s="145"/>
      <c r="M125" s="145"/>
      <c r="N125" s="145"/>
      <c r="O125" s="145"/>
      <c r="P125" s="144"/>
      <c r="Q125" s="144">
        <f t="shared" si="3"/>
        <v>184768950.33999997</v>
      </c>
      <c r="R125" s="320"/>
      <c r="S125" s="320"/>
    </row>
    <row r="126" spans="2:27" x14ac:dyDescent="0.25">
      <c r="B126" s="158" t="s">
        <v>286</v>
      </c>
      <c r="C126" s="145">
        <v>567996445</v>
      </c>
      <c r="D126" s="145"/>
      <c r="E126" s="145">
        <v>30896107.34</v>
      </c>
      <c r="F126" s="145">
        <v>36510423.140000001</v>
      </c>
      <c r="G126" s="145">
        <v>33264578.779999997</v>
      </c>
      <c r="H126" s="145">
        <v>58067871.020000003</v>
      </c>
      <c r="I126" s="145">
        <v>34407775.410000004</v>
      </c>
      <c r="J126" s="145">
        <v>32290048.07</v>
      </c>
      <c r="K126" s="145"/>
      <c r="L126" s="145"/>
      <c r="M126" s="145"/>
      <c r="N126" s="145"/>
      <c r="O126" s="145"/>
      <c r="P126" s="144"/>
      <c r="Q126" s="144">
        <f t="shared" si="3"/>
        <v>225436803.75999999</v>
      </c>
      <c r="R126" s="320"/>
      <c r="S126" s="320"/>
    </row>
    <row r="127" spans="2:27" x14ac:dyDescent="0.25">
      <c r="B127" s="158" t="s">
        <v>287</v>
      </c>
      <c r="C127" s="145">
        <v>746380474</v>
      </c>
      <c r="D127" s="145"/>
      <c r="E127" s="145">
        <v>34595839.369999997</v>
      </c>
      <c r="F127" s="145">
        <v>38708031.030000001</v>
      </c>
      <c r="G127" s="145">
        <v>37117929.579999998</v>
      </c>
      <c r="H127" s="145">
        <v>65846859.600000001</v>
      </c>
      <c r="I127" s="145">
        <v>43877057.490000002</v>
      </c>
      <c r="J127" s="145">
        <v>39784662.159999996</v>
      </c>
      <c r="K127" s="145"/>
      <c r="L127" s="145"/>
      <c r="M127" s="145"/>
      <c r="N127" s="145"/>
      <c r="O127" s="145"/>
      <c r="P127" s="144"/>
      <c r="Q127" s="144">
        <f t="shared" si="3"/>
        <v>259930379.23000002</v>
      </c>
      <c r="R127" s="320"/>
      <c r="S127" s="320"/>
    </row>
    <row r="128" spans="2:27" x14ac:dyDescent="0.25">
      <c r="B128" s="158" t="s">
        <v>288</v>
      </c>
      <c r="C128" s="145">
        <v>161903995</v>
      </c>
      <c r="D128" s="145"/>
      <c r="E128" s="145">
        <v>4530267.33</v>
      </c>
      <c r="F128" s="145">
        <v>4064295.83</v>
      </c>
      <c r="G128" s="145">
        <v>5364364.5599999996</v>
      </c>
      <c r="H128" s="145">
        <v>11026128.710000001</v>
      </c>
      <c r="I128" s="145">
        <v>5788112.6200000001</v>
      </c>
      <c r="J128" s="145">
        <v>6000821.1900000004</v>
      </c>
      <c r="K128" s="145"/>
      <c r="L128" s="145"/>
      <c r="M128" s="145"/>
      <c r="N128" s="145"/>
      <c r="O128" s="145"/>
      <c r="P128" s="144"/>
      <c r="Q128" s="144">
        <f t="shared" si="3"/>
        <v>36773990.240000002</v>
      </c>
      <c r="R128" s="320"/>
      <c r="S128" s="320"/>
    </row>
    <row r="129" spans="2:27" x14ac:dyDescent="0.25">
      <c r="B129" s="158" t="s">
        <v>289</v>
      </c>
      <c r="C129" s="145">
        <v>641452079</v>
      </c>
      <c r="D129" s="145"/>
      <c r="E129" s="145">
        <v>33402596.25</v>
      </c>
      <c r="F129" s="145">
        <v>40683919.189999998</v>
      </c>
      <c r="G129" s="145">
        <v>43849758.100000001</v>
      </c>
      <c r="H129" s="145">
        <v>58935762.960000001</v>
      </c>
      <c r="I129" s="145">
        <v>45543425.460000001</v>
      </c>
      <c r="J129" s="145">
        <v>42163612.07</v>
      </c>
      <c r="K129" s="145"/>
      <c r="L129" s="145"/>
      <c r="M129" s="145"/>
      <c r="N129" s="145"/>
      <c r="O129" s="145"/>
      <c r="P129" s="144"/>
      <c r="Q129" s="144">
        <f t="shared" si="3"/>
        <v>264579074.03</v>
      </c>
      <c r="R129" s="320"/>
      <c r="S129" s="320"/>
    </row>
    <row r="130" spans="2:27" x14ac:dyDescent="0.25">
      <c r="B130" s="40" t="s">
        <v>80</v>
      </c>
      <c r="C130" s="146">
        <v>309832150000</v>
      </c>
      <c r="D130" s="146"/>
      <c r="E130" s="146">
        <v>21936833669.84</v>
      </c>
      <c r="F130" s="146">
        <v>21514071194.560001</v>
      </c>
      <c r="G130" s="146">
        <v>21531269133.609997</v>
      </c>
      <c r="H130" s="146">
        <v>22984342236.929996</v>
      </c>
      <c r="I130" s="146">
        <v>23707900814.890003</v>
      </c>
      <c r="J130" s="146">
        <v>26413398481.269993</v>
      </c>
      <c r="K130" s="146"/>
      <c r="L130" s="146"/>
      <c r="M130" s="146"/>
      <c r="N130" s="146"/>
      <c r="O130" s="146"/>
      <c r="P130" s="182"/>
      <c r="Q130" s="182">
        <f t="shared" si="3"/>
        <v>138087815531.09998</v>
      </c>
      <c r="R130" s="320"/>
      <c r="S130" s="320"/>
    </row>
    <row r="131" spans="2:27" s="40" customFormat="1" ht="15" customHeight="1" x14ac:dyDescent="0.25">
      <c r="B131" s="159" t="s">
        <v>290</v>
      </c>
      <c r="C131" s="146">
        <v>309832150000</v>
      </c>
      <c r="D131" s="146"/>
      <c r="E131" s="146">
        <v>21936833669.84</v>
      </c>
      <c r="F131" s="146">
        <v>21514071194.560001</v>
      </c>
      <c r="G131" s="146">
        <v>21531269133.609997</v>
      </c>
      <c r="H131" s="146">
        <v>22984342236.929996</v>
      </c>
      <c r="I131" s="146">
        <v>23707900814.890003</v>
      </c>
      <c r="J131" s="146">
        <v>26413398481.269993</v>
      </c>
      <c r="K131" s="146"/>
      <c r="L131" s="146"/>
      <c r="M131" s="146"/>
      <c r="N131" s="146"/>
      <c r="O131" s="146"/>
      <c r="P131" s="143"/>
      <c r="Q131" s="143">
        <f t="shared" si="3"/>
        <v>138087815531.09998</v>
      </c>
      <c r="R131" s="320"/>
      <c r="S131" s="320"/>
      <c r="T131"/>
      <c r="U131"/>
      <c r="X131"/>
      <c r="Y131"/>
      <c r="Z131"/>
      <c r="AA131"/>
    </row>
    <row r="132" spans="2:27" x14ac:dyDescent="0.25">
      <c r="B132" s="158" t="s">
        <v>291</v>
      </c>
      <c r="C132" s="145">
        <v>226897923221</v>
      </c>
      <c r="D132" s="145"/>
      <c r="E132" s="145">
        <v>15585779266.150002</v>
      </c>
      <c r="F132" s="145">
        <v>15922923220.980001</v>
      </c>
      <c r="G132" s="145">
        <v>14913516661.079998</v>
      </c>
      <c r="H132" s="145">
        <v>16670298636.309999</v>
      </c>
      <c r="I132" s="145">
        <v>17558850710.939999</v>
      </c>
      <c r="J132" s="145">
        <v>19072031440.009998</v>
      </c>
      <c r="K132" s="145"/>
      <c r="L132" s="145"/>
      <c r="M132" s="145"/>
      <c r="N132" s="145"/>
      <c r="O132" s="145"/>
      <c r="P132" s="144"/>
      <c r="Q132" s="144">
        <f t="shared" si="3"/>
        <v>99723399935.470001</v>
      </c>
      <c r="R132" s="320"/>
      <c r="S132" s="320"/>
    </row>
    <row r="133" spans="2:27" x14ac:dyDescent="0.25">
      <c r="B133" s="158" t="s">
        <v>292</v>
      </c>
      <c r="C133" s="145">
        <v>3471721073</v>
      </c>
      <c r="D133" s="145"/>
      <c r="E133" s="145">
        <v>784827.33</v>
      </c>
      <c r="F133" s="145">
        <v>5727699.7699999996</v>
      </c>
      <c r="G133" s="145">
        <v>871449.8</v>
      </c>
      <c r="H133" s="145"/>
      <c r="I133" s="145">
        <v>0</v>
      </c>
      <c r="J133" s="145">
        <v>0</v>
      </c>
      <c r="K133" s="145"/>
      <c r="L133" s="145"/>
      <c r="M133" s="145"/>
      <c r="N133" s="145"/>
      <c r="O133" s="145"/>
      <c r="P133" s="144"/>
      <c r="Q133" s="144">
        <f t="shared" si="3"/>
        <v>7383976.8999999994</v>
      </c>
      <c r="R133" s="320"/>
      <c r="S133" s="320"/>
    </row>
    <row r="134" spans="2:27" x14ac:dyDescent="0.25">
      <c r="B134" s="158" t="s">
        <v>293</v>
      </c>
      <c r="C134" s="145">
        <v>830569217</v>
      </c>
      <c r="D134" s="145"/>
      <c r="E134" s="145">
        <v>35531664.740000002</v>
      </c>
      <c r="F134" s="145">
        <v>121500867.35000001</v>
      </c>
      <c r="G134" s="145">
        <v>98994708.439999998</v>
      </c>
      <c r="H134" s="145">
        <v>111681543.86999999</v>
      </c>
      <c r="I134" s="145">
        <v>96138047.789999992</v>
      </c>
      <c r="J134" s="145">
        <v>169967739.75</v>
      </c>
      <c r="K134" s="145"/>
      <c r="L134" s="145"/>
      <c r="M134" s="145"/>
      <c r="N134" s="145"/>
      <c r="O134" s="145"/>
      <c r="P134" s="144"/>
      <c r="Q134" s="144">
        <f t="shared" si="3"/>
        <v>633814571.93999994</v>
      </c>
      <c r="R134" s="320"/>
      <c r="S134" s="320"/>
    </row>
    <row r="135" spans="2:27" x14ac:dyDescent="0.25">
      <c r="B135" s="158" t="s">
        <v>294</v>
      </c>
      <c r="C135" s="145">
        <v>25525319859</v>
      </c>
      <c r="D135" s="145"/>
      <c r="E135" s="145">
        <v>1968315854.3699999</v>
      </c>
      <c r="F135" s="145">
        <v>1958753458.0699999</v>
      </c>
      <c r="G135" s="145">
        <v>1981100128.79</v>
      </c>
      <c r="H135" s="145">
        <v>1966521622.05</v>
      </c>
      <c r="I135" s="145">
        <v>2208755134.4000001</v>
      </c>
      <c r="J135" s="145">
        <v>2167734275.5100002</v>
      </c>
      <c r="K135" s="145"/>
      <c r="L135" s="145"/>
      <c r="M135" s="145"/>
      <c r="N135" s="145"/>
      <c r="O135" s="145"/>
      <c r="P135" s="144"/>
      <c r="Q135" s="144">
        <f t="shared" si="3"/>
        <v>12251180473.190001</v>
      </c>
      <c r="R135" s="320"/>
      <c r="S135" s="320"/>
    </row>
    <row r="136" spans="2:27" x14ac:dyDescent="0.25">
      <c r="B136" s="158" t="s">
        <v>295</v>
      </c>
      <c r="C136" s="145">
        <v>322000000</v>
      </c>
      <c r="D136" s="145"/>
      <c r="E136" s="145">
        <v>13105497.869999999</v>
      </c>
      <c r="F136" s="145">
        <v>16214146.84</v>
      </c>
      <c r="G136" s="145">
        <v>20388940.550000001</v>
      </c>
      <c r="H136" s="145">
        <v>22774658.389999997</v>
      </c>
      <c r="I136" s="145">
        <v>33825846.649999999</v>
      </c>
      <c r="J136" s="145">
        <v>38104618.530000001</v>
      </c>
      <c r="K136" s="145"/>
      <c r="L136" s="145"/>
      <c r="M136" s="145"/>
      <c r="N136" s="145"/>
      <c r="O136" s="145"/>
      <c r="P136" s="144"/>
      <c r="Q136" s="144">
        <f t="shared" si="3"/>
        <v>144413708.83000001</v>
      </c>
      <c r="R136" s="320"/>
      <c r="S136" s="320"/>
    </row>
    <row r="137" spans="2:27" x14ac:dyDescent="0.25">
      <c r="B137" s="158" t="s">
        <v>399</v>
      </c>
      <c r="C137" s="145">
        <v>4671434579</v>
      </c>
      <c r="D137" s="145"/>
      <c r="E137" s="145">
        <v>360296459.05000001</v>
      </c>
      <c r="F137" s="145">
        <v>192108692.63</v>
      </c>
      <c r="G137" s="145">
        <v>365500185.05000001</v>
      </c>
      <c r="H137" s="145">
        <v>206950599.12</v>
      </c>
      <c r="I137" s="145">
        <v>365148926.56999999</v>
      </c>
      <c r="J137" s="145">
        <v>532408201.60000002</v>
      </c>
      <c r="K137" s="145"/>
      <c r="L137" s="145"/>
      <c r="M137" s="145"/>
      <c r="N137" s="145"/>
      <c r="O137" s="145"/>
      <c r="P137" s="144"/>
      <c r="Q137" s="144">
        <f t="shared" si="3"/>
        <v>2022413064.02</v>
      </c>
      <c r="R137" s="320"/>
      <c r="S137" s="320"/>
    </row>
    <row r="138" spans="2:27" x14ac:dyDescent="0.25">
      <c r="B138" s="158" t="s">
        <v>400</v>
      </c>
      <c r="C138" s="145">
        <v>2948228959</v>
      </c>
      <c r="D138" s="145"/>
      <c r="E138" s="145">
        <v>127401251.84999999</v>
      </c>
      <c r="F138" s="145">
        <v>170453172.27999997</v>
      </c>
      <c r="G138" s="145">
        <v>207916679.48999998</v>
      </c>
      <c r="H138" s="145">
        <v>213463605.04999998</v>
      </c>
      <c r="I138" s="145">
        <v>221238079.38999999</v>
      </c>
      <c r="J138" s="145">
        <v>210547868.85999998</v>
      </c>
      <c r="K138" s="145"/>
      <c r="L138" s="145"/>
      <c r="M138" s="145"/>
      <c r="N138" s="145"/>
      <c r="O138" s="145"/>
      <c r="P138" s="144"/>
      <c r="Q138" s="144">
        <f t="shared" ref="Q138:Q140" si="4">SUM(E138:P138)</f>
        <v>1151020656.9199998</v>
      </c>
      <c r="R138" s="320"/>
      <c r="S138" s="320"/>
    </row>
    <row r="139" spans="2:27" x14ac:dyDescent="0.25">
      <c r="B139" s="158" t="s">
        <v>299</v>
      </c>
      <c r="C139" s="145">
        <v>33075000000</v>
      </c>
      <c r="D139" s="145"/>
      <c r="E139" s="145">
        <v>3806664609.9200001</v>
      </c>
      <c r="F139" s="145">
        <v>3079758815.6399994</v>
      </c>
      <c r="G139" s="145">
        <v>3895855498.4700003</v>
      </c>
      <c r="H139" s="145">
        <v>3722353513.52</v>
      </c>
      <c r="I139" s="145">
        <v>3014417098.79</v>
      </c>
      <c r="J139" s="145">
        <v>3852382947.48</v>
      </c>
      <c r="K139" s="145"/>
      <c r="L139" s="145"/>
      <c r="M139" s="145"/>
      <c r="N139" s="145"/>
      <c r="O139" s="145"/>
      <c r="P139" s="144"/>
      <c r="Q139" s="144">
        <f t="shared" si="4"/>
        <v>21371432483.82</v>
      </c>
      <c r="R139" s="320"/>
      <c r="S139" s="320"/>
    </row>
    <row r="140" spans="2:27" x14ac:dyDescent="0.25">
      <c r="B140" s="322" t="s">
        <v>442</v>
      </c>
      <c r="C140" s="201">
        <v>800000000</v>
      </c>
      <c r="D140" s="201"/>
      <c r="E140" s="145">
        <v>38954238.560000002</v>
      </c>
      <c r="F140" s="145">
        <v>46631121</v>
      </c>
      <c r="G140" s="145">
        <v>47124881.939999998</v>
      </c>
      <c r="H140" s="145">
        <v>68159871.420000002</v>
      </c>
      <c r="I140" s="145">
        <v>78924136.320000008</v>
      </c>
      <c r="J140" s="145">
        <v>63379293.960000001</v>
      </c>
      <c r="K140" s="145"/>
      <c r="L140" s="145"/>
      <c r="M140" s="145"/>
      <c r="N140" s="145"/>
      <c r="O140" s="145"/>
      <c r="P140" s="144"/>
      <c r="Q140" s="144">
        <f t="shared" si="4"/>
        <v>343173543.19999999</v>
      </c>
      <c r="R140" s="320"/>
      <c r="S140" s="320"/>
    </row>
    <row r="141" spans="2:27" s="40" customFormat="1" ht="15" customHeight="1" x14ac:dyDescent="0.25">
      <c r="B141" s="322" t="s">
        <v>456</v>
      </c>
      <c r="C141" s="201">
        <v>11289953092</v>
      </c>
      <c r="D141" s="201"/>
      <c r="E141" s="145">
        <v>0</v>
      </c>
      <c r="F141" s="145"/>
      <c r="G141" s="145"/>
      <c r="H141" s="145">
        <v>2138187.2000000002</v>
      </c>
      <c r="I141" s="145">
        <v>130602834.04000001</v>
      </c>
      <c r="J141" s="145">
        <v>306842095.56999999</v>
      </c>
      <c r="K141" s="145"/>
      <c r="L141" s="145"/>
      <c r="M141" s="145"/>
      <c r="N141" s="145"/>
      <c r="O141" s="145"/>
      <c r="P141" s="144"/>
      <c r="Q141" s="144"/>
      <c r="R141" s="320"/>
      <c r="S141" s="320"/>
      <c r="T141"/>
      <c r="U141"/>
      <c r="X141"/>
      <c r="Y141"/>
      <c r="Z141"/>
      <c r="AA141"/>
    </row>
    <row r="142" spans="2:27" s="40" customFormat="1" ht="15" customHeight="1" x14ac:dyDescent="0.25">
      <c r="B142" s="40" t="s">
        <v>81</v>
      </c>
      <c r="C142" s="267">
        <v>150968273193</v>
      </c>
      <c r="D142" s="267"/>
      <c r="E142" s="146">
        <v>9574583610.3600025</v>
      </c>
      <c r="F142" s="146">
        <v>11746889999.880001</v>
      </c>
      <c r="G142" s="146">
        <v>11281768440.470001</v>
      </c>
      <c r="H142" s="146">
        <v>13085249281.489998</v>
      </c>
      <c r="I142" s="146">
        <v>13731454114.429998</v>
      </c>
      <c r="J142" s="146">
        <v>12514934272.050003</v>
      </c>
      <c r="K142" s="146"/>
      <c r="L142" s="146"/>
      <c r="M142" s="146"/>
      <c r="N142" s="146"/>
      <c r="O142" s="146"/>
      <c r="P142" s="143"/>
      <c r="Q142" s="143">
        <f t="shared" ref="Q142:Q170" si="5">SUM(E142:P142)</f>
        <v>71934879718.680008</v>
      </c>
      <c r="R142" s="320"/>
      <c r="S142" s="320"/>
      <c r="T142"/>
      <c r="U142"/>
      <c r="X142"/>
      <c r="Y142"/>
      <c r="Z142"/>
      <c r="AA142"/>
    </row>
    <row r="143" spans="2:27" x14ac:dyDescent="0.25">
      <c r="B143" s="159" t="s">
        <v>300</v>
      </c>
      <c r="C143" s="201">
        <v>150968273193</v>
      </c>
      <c r="D143" s="201"/>
      <c r="E143" s="146">
        <v>9574583610.3600025</v>
      </c>
      <c r="F143" s="146">
        <v>11746889999.880001</v>
      </c>
      <c r="G143" s="146">
        <v>11281768440.470001</v>
      </c>
      <c r="H143" s="146">
        <v>13085249281.489998</v>
      </c>
      <c r="I143" s="146">
        <v>13731454114.429998</v>
      </c>
      <c r="J143" s="146">
        <v>12514934272.050003</v>
      </c>
      <c r="K143" s="146"/>
      <c r="L143" s="146"/>
      <c r="M143" s="146"/>
      <c r="N143" s="146"/>
      <c r="O143" s="146"/>
      <c r="P143" s="143"/>
      <c r="Q143" s="143">
        <f t="shared" si="5"/>
        <v>71934879718.680008</v>
      </c>
      <c r="R143" s="320"/>
      <c r="S143" s="320"/>
    </row>
    <row r="144" spans="2:27" x14ac:dyDescent="0.25">
      <c r="B144" s="158" t="s">
        <v>301</v>
      </c>
      <c r="C144" s="201">
        <v>134269459612</v>
      </c>
      <c r="D144" s="201"/>
      <c r="E144" s="145">
        <v>9219975435.3900013</v>
      </c>
      <c r="F144" s="145">
        <v>11358334616.800001</v>
      </c>
      <c r="G144" s="145">
        <v>10786365750.810001</v>
      </c>
      <c r="H144" s="145">
        <v>12185559586.039999</v>
      </c>
      <c r="I144" s="145">
        <v>11610634321.939999</v>
      </c>
      <c r="J144" s="145">
        <v>10964454262.500002</v>
      </c>
      <c r="K144" s="145"/>
      <c r="L144" s="145"/>
      <c r="M144" s="145"/>
      <c r="N144" s="145"/>
      <c r="O144" s="145"/>
      <c r="P144" s="144"/>
      <c r="Q144" s="144">
        <f t="shared" si="5"/>
        <v>66125323973.479996</v>
      </c>
      <c r="R144" s="320"/>
      <c r="S144" s="320"/>
    </row>
    <row r="145" spans="2:27" x14ac:dyDescent="0.25">
      <c r="B145" s="158" t="s">
        <v>305</v>
      </c>
      <c r="C145" s="201">
        <v>608155258</v>
      </c>
      <c r="D145" s="201"/>
      <c r="E145" s="145">
        <v>9696659.6999999993</v>
      </c>
      <c r="F145" s="145">
        <v>45299351.900000006</v>
      </c>
      <c r="G145" s="145">
        <v>61499672.699999996</v>
      </c>
      <c r="H145" s="145">
        <v>37415499.710000001</v>
      </c>
      <c r="I145" s="145">
        <v>15033613.85</v>
      </c>
      <c r="J145" s="145">
        <v>46226961.509999998</v>
      </c>
      <c r="K145" s="145"/>
      <c r="L145" s="145"/>
      <c r="M145" s="145"/>
      <c r="N145" s="145"/>
      <c r="O145" s="145"/>
      <c r="P145" s="144"/>
      <c r="Q145" s="144">
        <f t="shared" si="5"/>
        <v>215171759.37</v>
      </c>
      <c r="R145" s="320"/>
      <c r="S145" s="320"/>
    </row>
    <row r="146" spans="2:27" x14ac:dyDescent="0.25">
      <c r="B146" s="158" t="s">
        <v>306</v>
      </c>
      <c r="C146" s="201">
        <v>15295939138</v>
      </c>
      <c r="D146" s="201"/>
      <c r="E146" s="145">
        <v>322726774.25999999</v>
      </c>
      <c r="F146" s="145">
        <v>315805738.09000003</v>
      </c>
      <c r="G146" s="145">
        <v>353426403.12999994</v>
      </c>
      <c r="H146" s="145">
        <v>800991253.85000002</v>
      </c>
      <c r="I146" s="145">
        <v>2060413000.0900002</v>
      </c>
      <c r="J146" s="145">
        <v>1482227820.6100001</v>
      </c>
      <c r="K146" s="145"/>
      <c r="L146" s="145"/>
      <c r="M146" s="145"/>
      <c r="N146" s="145"/>
      <c r="O146" s="145"/>
      <c r="P146" s="144"/>
      <c r="Q146" s="144">
        <f t="shared" si="5"/>
        <v>5335590990.0300007</v>
      </c>
      <c r="R146" s="320"/>
      <c r="S146" s="320"/>
    </row>
    <row r="147" spans="2:27" s="40" customFormat="1" ht="15" customHeight="1" x14ac:dyDescent="0.25">
      <c r="B147" s="158" t="s">
        <v>443</v>
      </c>
      <c r="C147" s="201">
        <v>794719185</v>
      </c>
      <c r="D147" s="201"/>
      <c r="E147" s="145">
        <v>22184741.010000002</v>
      </c>
      <c r="F147" s="145">
        <v>27450293.09</v>
      </c>
      <c r="G147" s="145">
        <v>80476613.829999998</v>
      </c>
      <c r="H147" s="145">
        <v>61282941.890000001</v>
      </c>
      <c r="I147" s="145">
        <v>45373178.549999997</v>
      </c>
      <c r="J147" s="145">
        <v>22025227.43</v>
      </c>
      <c r="K147" s="145"/>
      <c r="L147" s="145"/>
      <c r="M147" s="145"/>
      <c r="N147" s="145"/>
      <c r="O147" s="145"/>
      <c r="P147" s="144"/>
      <c r="Q147" s="144">
        <f t="shared" si="5"/>
        <v>258792995.80000001</v>
      </c>
      <c r="R147" s="320"/>
      <c r="S147" s="320"/>
      <c r="T147"/>
      <c r="U147"/>
      <c r="X147"/>
      <c r="Y147"/>
      <c r="Z147"/>
      <c r="AA147"/>
    </row>
    <row r="148" spans="2:27" s="40" customFormat="1" ht="15" customHeight="1" x14ac:dyDescent="0.25">
      <c r="B148" s="40" t="s">
        <v>163</v>
      </c>
      <c r="C148" s="267">
        <v>5502585634</v>
      </c>
      <c r="D148" s="267"/>
      <c r="E148" s="143">
        <v>159095232.29999998</v>
      </c>
      <c r="F148" s="143">
        <v>212473724.33000001</v>
      </c>
      <c r="G148" s="143">
        <v>211131455.63</v>
      </c>
      <c r="H148" s="143">
        <v>241294499.92999998</v>
      </c>
      <c r="I148" s="143">
        <v>338338183.57999998</v>
      </c>
      <c r="J148" s="143">
        <v>450733736.93000013</v>
      </c>
      <c r="K148" s="143"/>
      <c r="L148" s="143"/>
      <c r="M148" s="143"/>
      <c r="N148" s="143"/>
      <c r="O148" s="143"/>
      <c r="P148" s="143"/>
      <c r="Q148" s="143">
        <f t="shared" si="5"/>
        <v>1613066832.7</v>
      </c>
      <c r="R148" s="320"/>
      <c r="S148" s="320"/>
      <c r="T148"/>
      <c r="U148"/>
      <c r="X148"/>
      <c r="Y148"/>
      <c r="Z148"/>
      <c r="AA148"/>
    </row>
    <row r="149" spans="2:27" x14ac:dyDescent="0.25">
      <c r="B149" s="159" t="s">
        <v>309</v>
      </c>
      <c r="C149" s="201">
        <v>5502585634</v>
      </c>
      <c r="D149" s="201"/>
      <c r="E149" s="146">
        <v>159095232.29999998</v>
      </c>
      <c r="F149" s="146">
        <v>212473724.33000001</v>
      </c>
      <c r="G149" s="146">
        <v>211131455.63</v>
      </c>
      <c r="H149" s="146">
        <v>241294499.92999998</v>
      </c>
      <c r="I149" s="146">
        <v>338338183.57999998</v>
      </c>
      <c r="J149" s="146">
        <v>450733736.93000013</v>
      </c>
      <c r="K149" s="146"/>
      <c r="L149" s="146"/>
      <c r="M149" s="146"/>
      <c r="N149" s="146"/>
      <c r="O149" s="146"/>
      <c r="P149" s="143"/>
      <c r="Q149" s="143">
        <f t="shared" si="5"/>
        <v>1613066832.7</v>
      </c>
      <c r="R149" s="320"/>
      <c r="S149" s="320"/>
    </row>
    <row r="150" spans="2:27" x14ac:dyDescent="0.25">
      <c r="B150" s="158" t="s">
        <v>310</v>
      </c>
      <c r="C150" s="201">
        <v>5258740985</v>
      </c>
      <c r="D150" s="201"/>
      <c r="E150" s="145">
        <v>147597532.78999999</v>
      </c>
      <c r="F150" s="145">
        <v>200624024.75999999</v>
      </c>
      <c r="G150" s="145">
        <v>198903541.72999999</v>
      </c>
      <c r="H150" s="145">
        <v>228581204.23999998</v>
      </c>
      <c r="I150" s="145">
        <v>325773510.89999998</v>
      </c>
      <c r="J150" s="145">
        <v>437119458.42000008</v>
      </c>
      <c r="K150" s="145"/>
      <c r="L150" s="145"/>
      <c r="M150" s="145"/>
      <c r="N150" s="145"/>
      <c r="O150" s="145"/>
      <c r="P150" s="144"/>
      <c r="Q150" s="144">
        <f t="shared" si="5"/>
        <v>1538599272.8400002</v>
      </c>
      <c r="R150" s="320"/>
      <c r="S150" s="320"/>
    </row>
    <row r="151" spans="2:27" x14ac:dyDescent="0.25">
      <c r="B151" s="158" t="s">
        <v>402</v>
      </c>
      <c r="C151" s="201">
        <v>155327649</v>
      </c>
      <c r="D151" s="201"/>
      <c r="E151" s="145">
        <v>6792847.3099999996</v>
      </c>
      <c r="F151" s="145">
        <v>6631524.7699999996</v>
      </c>
      <c r="G151" s="145">
        <v>6656932.0700000003</v>
      </c>
      <c r="H151" s="145">
        <v>6793009.2999999998</v>
      </c>
      <c r="I151" s="145">
        <v>6853835.6900000004</v>
      </c>
      <c r="J151" s="145">
        <v>6882334.54</v>
      </c>
      <c r="K151" s="145"/>
      <c r="L151" s="145"/>
      <c r="M151" s="145"/>
      <c r="N151" s="145"/>
      <c r="O151" s="145"/>
      <c r="P151" s="183"/>
      <c r="Q151" s="183">
        <f t="shared" si="5"/>
        <v>40610483.68</v>
      </c>
      <c r="R151" s="320"/>
      <c r="S151" s="320"/>
    </row>
    <row r="152" spans="2:27" s="40" customFormat="1" ht="15" customHeight="1" x14ac:dyDescent="0.25">
      <c r="B152" s="158" t="s">
        <v>444</v>
      </c>
      <c r="C152" s="201">
        <v>88517000</v>
      </c>
      <c r="D152" s="201"/>
      <c r="E152" s="145">
        <v>4704852.2</v>
      </c>
      <c r="F152" s="145">
        <v>5218174.8</v>
      </c>
      <c r="G152" s="145">
        <v>5570981.8300000001</v>
      </c>
      <c r="H152" s="145">
        <v>5920286.3899999997</v>
      </c>
      <c r="I152" s="145">
        <v>5710836.9900000002</v>
      </c>
      <c r="J152" s="145">
        <v>6731943.9699999997</v>
      </c>
      <c r="K152" s="145"/>
      <c r="L152" s="145"/>
      <c r="M152" s="145"/>
      <c r="N152" s="145"/>
      <c r="O152" s="145"/>
      <c r="P152" s="183"/>
      <c r="Q152" s="183">
        <f t="shared" si="5"/>
        <v>33857076.18</v>
      </c>
      <c r="R152" s="320"/>
      <c r="S152" s="320"/>
      <c r="T152"/>
      <c r="U152"/>
      <c r="X152"/>
      <c r="Y152"/>
      <c r="Z152"/>
      <c r="AA152"/>
    </row>
    <row r="153" spans="2:27" s="40" customFormat="1" ht="15" customHeight="1" x14ac:dyDescent="0.25">
      <c r="B153" s="40" t="s">
        <v>83</v>
      </c>
      <c r="C153" s="143">
        <v>3023343450</v>
      </c>
      <c r="D153" s="143"/>
      <c r="E153" s="143">
        <v>146597243.99000001</v>
      </c>
      <c r="F153" s="143">
        <v>176555188.85999998</v>
      </c>
      <c r="G153" s="143">
        <v>195930351.75</v>
      </c>
      <c r="H153" s="143">
        <v>207573330.72999999</v>
      </c>
      <c r="I153" s="143">
        <v>130730092.02</v>
      </c>
      <c r="J153" s="143">
        <v>232133170.88</v>
      </c>
      <c r="K153" s="143"/>
      <c r="L153" s="143"/>
      <c r="M153" s="143"/>
      <c r="N153" s="143"/>
      <c r="O153" s="143"/>
      <c r="P153" s="143"/>
      <c r="Q153" s="143">
        <f t="shared" si="5"/>
        <v>1089519378.23</v>
      </c>
      <c r="R153" s="320"/>
      <c r="S153" s="320"/>
      <c r="T153"/>
      <c r="U153"/>
      <c r="X153"/>
      <c r="Y153"/>
      <c r="Z153"/>
      <c r="AA153"/>
    </row>
    <row r="154" spans="2:27" x14ac:dyDescent="0.25">
      <c r="B154" s="159" t="s">
        <v>311</v>
      </c>
      <c r="C154" s="146">
        <v>3023343450</v>
      </c>
      <c r="D154" s="146"/>
      <c r="E154" s="146">
        <v>146597243.99000001</v>
      </c>
      <c r="F154" s="146">
        <v>176555188.85999998</v>
      </c>
      <c r="G154" s="146">
        <v>195930351.75</v>
      </c>
      <c r="H154" s="146">
        <v>207573330.72999999</v>
      </c>
      <c r="I154" s="146">
        <v>130730092.02</v>
      </c>
      <c r="J154" s="146">
        <v>232133170.88</v>
      </c>
      <c r="K154" s="146"/>
      <c r="L154" s="146"/>
      <c r="M154" s="146"/>
      <c r="N154" s="146"/>
      <c r="O154" s="146"/>
      <c r="P154" s="143"/>
      <c r="Q154" s="143">
        <f t="shared" si="5"/>
        <v>1089519378.23</v>
      </c>
      <c r="R154" s="320"/>
      <c r="S154" s="320"/>
    </row>
    <row r="155" spans="2:27" s="40" customFormat="1" ht="15" customHeight="1" x14ac:dyDescent="0.25">
      <c r="B155" s="158" t="s">
        <v>312</v>
      </c>
      <c r="C155" s="145">
        <v>3023343450</v>
      </c>
      <c r="D155" s="145"/>
      <c r="E155" s="145">
        <v>146597243.99000001</v>
      </c>
      <c r="F155" s="145">
        <v>176555188.85999998</v>
      </c>
      <c r="G155" s="145">
        <v>195930351.75</v>
      </c>
      <c r="H155" s="145">
        <v>207573330.72999999</v>
      </c>
      <c r="I155" s="145">
        <v>130730092.02</v>
      </c>
      <c r="J155" s="145">
        <v>232133170.88</v>
      </c>
      <c r="K155" s="145"/>
      <c r="L155" s="145"/>
      <c r="M155" s="145"/>
      <c r="N155" s="145"/>
      <c r="O155" s="145"/>
      <c r="P155" s="144"/>
      <c r="Q155" s="144">
        <f t="shared" si="5"/>
        <v>1089519378.23</v>
      </c>
      <c r="R155" s="320"/>
      <c r="S155" s="320"/>
      <c r="T155"/>
      <c r="U155"/>
      <c r="X155"/>
      <c r="Y155"/>
      <c r="Z155"/>
      <c r="AA155"/>
    </row>
    <row r="156" spans="2:27" s="40" customFormat="1" ht="15" customHeight="1" x14ac:dyDescent="0.25">
      <c r="B156" s="40" t="s">
        <v>84</v>
      </c>
      <c r="C156" s="143">
        <v>18535516531</v>
      </c>
      <c r="D156" s="143"/>
      <c r="E156" s="143">
        <v>895410900.01000011</v>
      </c>
      <c r="F156" s="143">
        <v>1188097194.3700004</v>
      </c>
      <c r="G156" s="143">
        <v>1103689204.8099999</v>
      </c>
      <c r="H156" s="143">
        <v>1195259912.9199996</v>
      </c>
      <c r="I156" s="143">
        <v>1400843394.6800005</v>
      </c>
      <c r="J156" s="143">
        <v>1350695295.7600002</v>
      </c>
      <c r="K156" s="143"/>
      <c r="L156" s="143"/>
      <c r="M156" s="143"/>
      <c r="N156" s="143"/>
      <c r="O156" s="143"/>
      <c r="P156" s="143"/>
      <c r="Q156" s="143">
        <f t="shared" si="5"/>
        <v>7133995902.5500011</v>
      </c>
      <c r="R156" s="320"/>
      <c r="S156" s="320"/>
      <c r="T156"/>
      <c r="U156"/>
      <c r="X156"/>
      <c r="Y156"/>
      <c r="Z156"/>
      <c r="AA156"/>
    </row>
    <row r="157" spans="2:27" x14ac:dyDescent="0.25">
      <c r="B157" s="159" t="s">
        <v>313</v>
      </c>
      <c r="C157" s="146">
        <v>18535516531</v>
      </c>
      <c r="D157" s="146"/>
      <c r="E157" s="146">
        <v>895410900.01000011</v>
      </c>
      <c r="F157" s="146">
        <v>1188097194.3700004</v>
      </c>
      <c r="G157" s="146">
        <v>1103689204.8099999</v>
      </c>
      <c r="H157" s="146">
        <v>1195259912.9199996</v>
      </c>
      <c r="I157" s="146">
        <v>1400843394.6800005</v>
      </c>
      <c r="J157" s="146">
        <v>1350695295.7600002</v>
      </c>
      <c r="K157" s="146"/>
      <c r="L157" s="146"/>
      <c r="M157" s="146"/>
      <c r="N157" s="146"/>
      <c r="O157" s="146"/>
      <c r="P157" s="143"/>
      <c r="Q157" s="143">
        <f t="shared" si="5"/>
        <v>7133995902.5500011</v>
      </c>
      <c r="R157" s="320"/>
      <c r="S157" s="320"/>
    </row>
    <row r="158" spans="2:27" x14ac:dyDescent="0.25">
      <c r="B158" s="158" t="s">
        <v>314</v>
      </c>
      <c r="C158" s="145">
        <v>17263509199</v>
      </c>
      <c r="D158" s="145"/>
      <c r="E158" s="145">
        <v>830139174.71000004</v>
      </c>
      <c r="F158" s="145">
        <v>1120357494.9800003</v>
      </c>
      <c r="G158" s="145">
        <v>1000258420.88</v>
      </c>
      <c r="H158" s="145">
        <v>1111249768.24</v>
      </c>
      <c r="I158" s="145">
        <v>1299201987.6200001</v>
      </c>
      <c r="J158" s="145">
        <v>1107388250.6400001</v>
      </c>
      <c r="K158" s="145"/>
      <c r="L158" s="145"/>
      <c r="M158" s="145"/>
      <c r="N158" s="145"/>
      <c r="O158" s="145"/>
      <c r="P158" s="144"/>
      <c r="Q158" s="144">
        <f t="shared" si="5"/>
        <v>6468595097.0700006</v>
      </c>
      <c r="R158" s="320"/>
      <c r="S158" s="320"/>
    </row>
    <row r="159" spans="2:27" x14ac:dyDescent="0.25">
      <c r="B159" s="158" t="s">
        <v>315</v>
      </c>
      <c r="C159" s="145">
        <v>670462710</v>
      </c>
      <c r="D159" s="145"/>
      <c r="E159" s="145">
        <v>46904699.839999996</v>
      </c>
      <c r="F159" s="145">
        <v>48604136.460000001</v>
      </c>
      <c r="G159" s="145">
        <v>60853694.130000003</v>
      </c>
      <c r="H159" s="145">
        <v>55018773.099999994</v>
      </c>
      <c r="I159" s="145">
        <v>59327610.949999996</v>
      </c>
      <c r="J159" s="145">
        <v>119581856.88000001</v>
      </c>
      <c r="K159" s="145"/>
      <c r="L159" s="145"/>
      <c r="M159" s="145"/>
      <c r="N159" s="145"/>
      <c r="O159" s="145"/>
      <c r="P159" s="144"/>
      <c r="Q159" s="144">
        <f t="shared" si="5"/>
        <v>390290771.36000001</v>
      </c>
      <c r="R159" s="320"/>
      <c r="S159" s="320"/>
    </row>
    <row r="160" spans="2:27" x14ac:dyDescent="0.25">
      <c r="B160" s="158" t="s">
        <v>316</v>
      </c>
      <c r="C160" s="145">
        <v>28022531</v>
      </c>
      <c r="D160" s="145"/>
      <c r="E160" s="145">
        <v>968158.36</v>
      </c>
      <c r="F160" s="145">
        <v>1394159.71</v>
      </c>
      <c r="G160" s="145">
        <v>1877827.27</v>
      </c>
      <c r="H160" s="145">
        <v>1963121.07</v>
      </c>
      <c r="I160" s="145">
        <v>2969813.6399999997</v>
      </c>
      <c r="J160" s="145">
        <v>2312221.35</v>
      </c>
      <c r="K160" s="145"/>
      <c r="L160" s="145"/>
      <c r="M160" s="145"/>
      <c r="N160" s="145"/>
      <c r="O160" s="145"/>
      <c r="P160" s="144"/>
      <c r="Q160" s="144">
        <f t="shared" si="5"/>
        <v>11485301.4</v>
      </c>
      <c r="R160" s="320"/>
      <c r="S160" s="320"/>
    </row>
    <row r="161" spans="2:27" x14ac:dyDescent="0.25">
      <c r="B161" s="158" t="s">
        <v>403</v>
      </c>
      <c r="C161" s="145">
        <v>288421797</v>
      </c>
      <c r="D161" s="145"/>
      <c r="E161" s="145">
        <v>10906348.35</v>
      </c>
      <c r="F161" s="145">
        <v>11308181.52</v>
      </c>
      <c r="G161" s="145">
        <v>13815432.310000001</v>
      </c>
      <c r="H161" s="145">
        <v>19914729.599999998</v>
      </c>
      <c r="I161" s="145">
        <v>12274741.92</v>
      </c>
      <c r="J161" s="145">
        <v>114363480.19</v>
      </c>
      <c r="K161" s="145"/>
      <c r="L161" s="145"/>
      <c r="M161" s="145"/>
      <c r="N161" s="145"/>
      <c r="O161" s="145"/>
      <c r="P161" s="144"/>
      <c r="Q161" s="144">
        <f t="shared" si="5"/>
        <v>182582913.88999999</v>
      </c>
      <c r="R161" s="320"/>
      <c r="S161" s="320"/>
    </row>
    <row r="162" spans="2:27" x14ac:dyDescent="0.25">
      <c r="B162" s="158" t="s">
        <v>445</v>
      </c>
      <c r="C162" s="145">
        <v>49100294</v>
      </c>
      <c r="D162" s="145"/>
      <c r="E162" s="145">
        <v>3589878.63</v>
      </c>
      <c r="F162" s="145">
        <v>3598026.23</v>
      </c>
      <c r="G162" s="145">
        <v>3630189.03</v>
      </c>
      <c r="H162" s="145">
        <v>3670821.33</v>
      </c>
      <c r="I162" s="145">
        <v>3659552.13</v>
      </c>
      <c r="J162" s="145">
        <v>3689657.68</v>
      </c>
      <c r="K162" s="145"/>
      <c r="L162" s="145"/>
      <c r="M162" s="145"/>
      <c r="N162" s="145"/>
      <c r="O162" s="145"/>
      <c r="P162" s="144"/>
      <c r="Q162" s="144">
        <f t="shared" si="5"/>
        <v>21838125.029999997</v>
      </c>
      <c r="R162" s="320"/>
      <c r="S162" s="320"/>
    </row>
    <row r="163" spans="2:27" s="40" customFormat="1" ht="15" customHeight="1" x14ac:dyDescent="0.25">
      <c r="B163" s="158" t="s">
        <v>446</v>
      </c>
      <c r="C163" s="145">
        <v>236000000</v>
      </c>
      <c r="D163" s="145"/>
      <c r="E163" s="145">
        <v>2902640.12</v>
      </c>
      <c r="F163" s="145">
        <v>2835195.4699999988</v>
      </c>
      <c r="G163" s="145">
        <v>23253641.189999998</v>
      </c>
      <c r="H163" s="145">
        <v>3442699.58</v>
      </c>
      <c r="I163" s="145">
        <v>23409688.420000002</v>
      </c>
      <c r="J163" s="145">
        <v>3359829.02</v>
      </c>
      <c r="K163" s="145"/>
      <c r="L163" s="145"/>
      <c r="M163" s="145"/>
      <c r="N163" s="145"/>
      <c r="O163" s="145"/>
      <c r="P163" s="144"/>
      <c r="Q163" s="144">
        <f t="shared" si="5"/>
        <v>59203693.800000004</v>
      </c>
      <c r="R163" s="320"/>
      <c r="S163" s="320"/>
      <c r="T163"/>
      <c r="U163"/>
      <c r="X163"/>
      <c r="Y163"/>
      <c r="Z163"/>
      <c r="AA163"/>
    </row>
    <row r="164" spans="2:27" s="40" customFormat="1" ht="15" customHeight="1" x14ac:dyDescent="0.25">
      <c r="B164" s="40" t="s">
        <v>317</v>
      </c>
      <c r="C164" s="143">
        <v>64208597908</v>
      </c>
      <c r="D164" s="143"/>
      <c r="E164" s="143">
        <v>3345364937.7999992</v>
      </c>
      <c r="F164" s="143">
        <v>5808409308.289999</v>
      </c>
      <c r="G164" s="143">
        <v>3939703733.5700002</v>
      </c>
      <c r="H164" s="143">
        <v>6559953076.7700014</v>
      </c>
      <c r="I164" s="143">
        <v>4257817776.5599995</v>
      </c>
      <c r="J164" s="143">
        <v>4617087789.04</v>
      </c>
      <c r="K164" s="143"/>
      <c r="L164" s="143"/>
      <c r="M164" s="143"/>
      <c r="N164" s="143"/>
      <c r="O164" s="143"/>
      <c r="P164" s="143"/>
      <c r="Q164" s="143">
        <f t="shared" si="5"/>
        <v>28528336622.029999</v>
      </c>
      <c r="R164" s="320"/>
      <c r="S164" s="320"/>
      <c r="T164"/>
      <c r="U164"/>
      <c r="X164"/>
      <c r="Y164"/>
      <c r="Z164"/>
      <c r="AA164"/>
    </row>
    <row r="165" spans="2:27" x14ac:dyDescent="0.25">
      <c r="B165" s="159" t="s">
        <v>318</v>
      </c>
      <c r="C165" s="146">
        <v>64208597908</v>
      </c>
      <c r="D165" s="146"/>
      <c r="E165" s="146">
        <v>3345364937.7999992</v>
      </c>
      <c r="F165" s="146">
        <v>5808409308.289999</v>
      </c>
      <c r="G165" s="146">
        <v>3939703733.5700002</v>
      </c>
      <c r="H165" s="146">
        <v>6559953076.7700014</v>
      </c>
      <c r="I165" s="146">
        <v>4257817776.5599995</v>
      </c>
      <c r="J165" s="146">
        <v>4617087789.04</v>
      </c>
      <c r="K165" s="146"/>
      <c r="L165" s="146"/>
      <c r="M165" s="146"/>
      <c r="N165" s="146"/>
      <c r="O165" s="146"/>
      <c r="P165" s="143"/>
      <c r="Q165" s="143">
        <f t="shared" si="5"/>
        <v>28528336622.029999</v>
      </c>
      <c r="R165" s="320"/>
      <c r="S165" s="320"/>
    </row>
    <row r="166" spans="2:27" x14ac:dyDescent="0.25">
      <c r="B166" s="158" t="s">
        <v>319</v>
      </c>
      <c r="C166" s="145">
        <v>46205626258</v>
      </c>
      <c r="D166" s="145"/>
      <c r="E166" s="145">
        <v>2682414947.7999997</v>
      </c>
      <c r="F166" s="145">
        <v>5032188870.8500004</v>
      </c>
      <c r="G166" s="145">
        <v>3271525436.5799999</v>
      </c>
      <c r="H166" s="145">
        <v>3931051433.6199999</v>
      </c>
      <c r="I166" s="145">
        <v>3162212346.4999995</v>
      </c>
      <c r="J166" s="145">
        <v>4090410280.1400003</v>
      </c>
      <c r="K166" s="145"/>
      <c r="L166" s="145"/>
      <c r="M166" s="145"/>
      <c r="N166" s="145"/>
      <c r="O166" s="145"/>
      <c r="P166" s="144"/>
      <c r="Q166" s="144">
        <f t="shared" si="5"/>
        <v>22169803315.489998</v>
      </c>
      <c r="R166" s="320"/>
      <c r="S166" s="320"/>
    </row>
    <row r="167" spans="2:27" x14ac:dyDescent="0.25">
      <c r="B167" s="158" t="s">
        <v>320</v>
      </c>
      <c r="C167" s="145">
        <v>399088825</v>
      </c>
      <c r="D167" s="145"/>
      <c r="E167" s="145">
        <v>26071163.66</v>
      </c>
      <c r="F167" s="145">
        <v>23351036.780000001</v>
      </c>
      <c r="G167" s="145">
        <v>24573509.420000002</v>
      </c>
      <c r="H167" s="145">
        <v>28786720.59</v>
      </c>
      <c r="I167" s="145">
        <v>45704601.810000002</v>
      </c>
      <c r="J167" s="145">
        <v>24861127.640000001</v>
      </c>
      <c r="K167" s="145"/>
      <c r="L167" s="145"/>
      <c r="M167" s="145"/>
      <c r="N167" s="145"/>
      <c r="O167" s="145"/>
      <c r="P167" s="144"/>
      <c r="Q167" s="144">
        <f t="shared" si="5"/>
        <v>173348159.89999998</v>
      </c>
      <c r="R167" s="320"/>
      <c r="S167" s="320"/>
    </row>
    <row r="168" spans="2:27" x14ac:dyDescent="0.25">
      <c r="B168" s="158" t="s">
        <v>321</v>
      </c>
      <c r="C168" s="145">
        <v>16525891997</v>
      </c>
      <c r="D168" s="145"/>
      <c r="E168" s="145">
        <v>619440672.6500001</v>
      </c>
      <c r="F168" s="145">
        <v>727554866.76999998</v>
      </c>
      <c r="G168" s="145">
        <v>510898135.25999999</v>
      </c>
      <c r="H168" s="145">
        <v>2492961531.1500001</v>
      </c>
      <c r="I168" s="145">
        <v>972376038.43999994</v>
      </c>
      <c r="J168" s="145">
        <v>450509576.00999999</v>
      </c>
      <c r="K168" s="145"/>
      <c r="L168" s="145"/>
      <c r="M168" s="145"/>
      <c r="N168" s="145"/>
      <c r="O168" s="145"/>
      <c r="P168" s="144"/>
      <c r="Q168" s="144">
        <f t="shared" si="5"/>
        <v>5773740820.2799997</v>
      </c>
      <c r="R168" s="320"/>
      <c r="S168" s="320"/>
    </row>
    <row r="169" spans="2:27" x14ac:dyDescent="0.25">
      <c r="B169" s="158" t="s">
        <v>323</v>
      </c>
      <c r="C169" s="145">
        <v>280480234</v>
      </c>
      <c r="D169" s="145"/>
      <c r="E169" s="145">
        <v>17101798.699999999</v>
      </c>
      <c r="F169" s="145">
        <v>17070854.199999999</v>
      </c>
      <c r="G169" s="145">
        <v>17622381.309999999</v>
      </c>
      <c r="H169" s="145">
        <v>29462125.100000001</v>
      </c>
      <c r="I169" s="145">
        <v>19238559.899999999</v>
      </c>
      <c r="J169" s="145">
        <v>20740588.449999999</v>
      </c>
      <c r="K169" s="145"/>
      <c r="L169" s="145"/>
      <c r="M169" s="145"/>
      <c r="N169" s="145"/>
      <c r="O169" s="145"/>
      <c r="P169" s="144"/>
      <c r="Q169" s="144">
        <f t="shared" si="5"/>
        <v>121236307.66000001</v>
      </c>
      <c r="R169" s="320"/>
      <c r="S169" s="320"/>
    </row>
    <row r="170" spans="2:27" s="40" customFormat="1" ht="15" customHeight="1" x14ac:dyDescent="0.25">
      <c r="B170" s="158" t="s">
        <v>447</v>
      </c>
      <c r="C170" s="145">
        <v>797510594</v>
      </c>
      <c r="D170" s="145"/>
      <c r="E170" s="145">
        <v>336354.99</v>
      </c>
      <c r="F170" s="145">
        <v>8243679.6900000004</v>
      </c>
      <c r="G170" s="145">
        <v>115084270.99999999</v>
      </c>
      <c r="H170" s="145">
        <v>77691266.310000002</v>
      </c>
      <c r="I170" s="145">
        <v>58286229.910000004</v>
      </c>
      <c r="J170" s="145">
        <v>30566216.800000001</v>
      </c>
      <c r="K170" s="145"/>
      <c r="L170" s="145"/>
      <c r="M170" s="145"/>
      <c r="N170" s="145"/>
      <c r="O170" s="145"/>
      <c r="P170" s="144"/>
      <c r="Q170" s="144">
        <f t="shared" si="5"/>
        <v>290208018.69999999</v>
      </c>
      <c r="R170" s="320"/>
      <c r="S170" s="320"/>
      <c r="T170"/>
      <c r="U170"/>
      <c r="X170"/>
      <c r="Y170"/>
      <c r="Z170"/>
      <c r="AA170"/>
    </row>
    <row r="171" spans="2:27" s="40" customFormat="1" ht="15" customHeight="1" x14ac:dyDescent="0.25">
      <c r="B171" s="40" t="s">
        <v>326</v>
      </c>
      <c r="C171" s="143">
        <v>21563980144</v>
      </c>
      <c r="D171" s="143"/>
      <c r="E171" s="143">
        <v>1640029396.2099998</v>
      </c>
      <c r="F171" s="143">
        <v>1651898147.4100001</v>
      </c>
      <c r="G171" s="143">
        <v>3419467020.3899994</v>
      </c>
      <c r="H171" s="143">
        <v>2426033326.7400002</v>
      </c>
      <c r="I171" s="143">
        <v>1842943584.3899999</v>
      </c>
      <c r="J171" s="143">
        <v>967966454.23000002</v>
      </c>
      <c r="K171" s="143"/>
      <c r="L171" s="143"/>
      <c r="M171" s="143"/>
      <c r="N171" s="143"/>
      <c r="O171" s="143"/>
      <c r="P171" s="143"/>
      <c r="Q171" s="143">
        <f t="shared" ref="Q171:Q202" si="6">SUM(E171:P171)</f>
        <v>11948337929.369999</v>
      </c>
      <c r="R171" s="320"/>
      <c r="S171" s="320"/>
      <c r="T171"/>
      <c r="U171"/>
      <c r="X171"/>
      <c r="Y171"/>
      <c r="Z171"/>
      <c r="AA171"/>
    </row>
    <row r="172" spans="2:27" x14ac:dyDescent="0.25">
      <c r="B172" s="159" t="s">
        <v>327</v>
      </c>
      <c r="C172" s="146">
        <v>21563980144</v>
      </c>
      <c r="D172" s="146"/>
      <c r="E172" s="146">
        <v>1640029396.2099998</v>
      </c>
      <c r="F172" s="146">
        <v>1651898147.4100001</v>
      </c>
      <c r="G172" s="146">
        <v>3419467020.3899994</v>
      </c>
      <c r="H172" s="146">
        <v>2426033326.7400002</v>
      </c>
      <c r="I172" s="146">
        <v>1842943584.3899999</v>
      </c>
      <c r="J172" s="146">
        <v>967966454.23000002</v>
      </c>
      <c r="K172" s="146"/>
      <c r="L172" s="146"/>
      <c r="M172" s="146"/>
      <c r="N172" s="146"/>
      <c r="O172" s="146"/>
      <c r="P172" s="143"/>
      <c r="Q172" s="143">
        <f t="shared" si="6"/>
        <v>11948337929.369999</v>
      </c>
      <c r="R172" s="320"/>
      <c r="S172" s="320"/>
    </row>
    <row r="173" spans="2:27" x14ac:dyDescent="0.25">
      <c r="B173" s="158" t="s">
        <v>328</v>
      </c>
      <c r="C173" s="145">
        <v>21017326734</v>
      </c>
      <c r="D173" s="145"/>
      <c r="E173" s="145">
        <v>1617829621.0799999</v>
      </c>
      <c r="F173" s="145">
        <v>1625627760.4400001</v>
      </c>
      <c r="G173" s="145">
        <v>3363318494.9299998</v>
      </c>
      <c r="H173" s="145">
        <v>2382653288.7400002</v>
      </c>
      <c r="I173" s="145">
        <v>1802332301.7599998</v>
      </c>
      <c r="J173" s="145">
        <v>930399674.16999996</v>
      </c>
      <c r="K173" s="145"/>
      <c r="L173" s="145"/>
      <c r="M173" s="145"/>
      <c r="N173" s="145"/>
      <c r="O173" s="145"/>
      <c r="P173" s="144"/>
      <c r="Q173" s="144">
        <f t="shared" si="6"/>
        <v>11722161141.120001</v>
      </c>
      <c r="R173" s="320"/>
      <c r="S173" s="320"/>
    </row>
    <row r="174" spans="2:27" x14ac:dyDescent="0.25">
      <c r="B174" s="158" t="s">
        <v>329</v>
      </c>
      <c r="C174" s="145">
        <v>224970555</v>
      </c>
      <c r="D174" s="145"/>
      <c r="E174" s="145">
        <v>9204733.7899999991</v>
      </c>
      <c r="F174" s="145">
        <v>11584619</v>
      </c>
      <c r="G174" s="145">
        <v>35160089.539999999</v>
      </c>
      <c r="H174" s="145">
        <v>23359912.699999999</v>
      </c>
      <c r="I174" s="145">
        <v>20784887.880000003</v>
      </c>
      <c r="J174" s="145">
        <v>19004918.850000001</v>
      </c>
      <c r="K174" s="145"/>
      <c r="L174" s="145"/>
      <c r="M174" s="145"/>
      <c r="N174" s="145"/>
      <c r="O174" s="145"/>
      <c r="P174" s="144"/>
      <c r="Q174" s="144">
        <f t="shared" si="6"/>
        <v>119099161.75999999</v>
      </c>
      <c r="R174" s="320"/>
      <c r="S174" s="320"/>
    </row>
    <row r="175" spans="2:27" x14ac:dyDescent="0.25">
      <c r="B175" s="158" t="s">
        <v>330</v>
      </c>
      <c r="C175" s="145">
        <v>165049406</v>
      </c>
      <c r="D175" s="145"/>
      <c r="E175" s="145">
        <v>8246036.2999999998</v>
      </c>
      <c r="F175" s="145">
        <v>9447194.4499999993</v>
      </c>
      <c r="G175" s="145">
        <v>12405353.219999999</v>
      </c>
      <c r="H175" s="145">
        <v>15240308.029999999</v>
      </c>
      <c r="I175" s="145">
        <v>10185308.16</v>
      </c>
      <c r="J175" s="145">
        <v>11220130.27</v>
      </c>
      <c r="K175" s="145"/>
      <c r="L175" s="145"/>
      <c r="M175" s="145"/>
      <c r="N175" s="145"/>
      <c r="O175" s="145"/>
      <c r="P175" s="144"/>
      <c r="Q175" s="144">
        <f t="shared" si="6"/>
        <v>66744330.429999992</v>
      </c>
      <c r="R175" s="320"/>
      <c r="S175" s="320"/>
    </row>
    <row r="176" spans="2:27" x14ac:dyDescent="0.25">
      <c r="B176" s="158" t="s">
        <v>331</v>
      </c>
      <c r="C176" s="145">
        <v>67484249</v>
      </c>
      <c r="D176" s="145"/>
      <c r="E176" s="145">
        <v>0</v>
      </c>
      <c r="F176" s="145"/>
      <c r="G176" s="145"/>
      <c r="H176" s="145"/>
      <c r="I176" s="145">
        <v>0</v>
      </c>
      <c r="J176" s="145">
        <v>0</v>
      </c>
      <c r="K176" s="145"/>
      <c r="L176" s="145"/>
      <c r="M176" s="145"/>
      <c r="N176" s="145"/>
      <c r="O176" s="145"/>
      <c r="P176" s="144"/>
      <c r="Q176" s="144">
        <f t="shared" si="6"/>
        <v>0</v>
      </c>
      <c r="R176" s="320"/>
      <c r="S176" s="320"/>
    </row>
    <row r="177" spans="2:27" s="40" customFormat="1" ht="15" customHeight="1" x14ac:dyDescent="0.25">
      <c r="B177" s="158" t="s">
        <v>332</v>
      </c>
      <c r="C177" s="145">
        <v>89149200</v>
      </c>
      <c r="D177" s="145"/>
      <c r="E177" s="145">
        <v>4749005.04</v>
      </c>
      <c r="F177" s="145">
        <v>5238573.5199999996</v>
      </c>
      <c r="G177" s="145">
        <v>8583082.6999999993</v>
      </c>
      <c r="H177" s="145">
        <v>4779817.2699999996</v>
      </c>
      <c r="I177" s="145">
        <v>9641086.5899999999</v>
      </c>
      <c r="J177" s="145">
        <v>7341730.9400000004</v>
      </c>
      <c r="K177" s="145"/>
      <c r="L177" s="145"/>
      <c r="M177" s="145"/>
      <c r="N177" s="145"/>
      <c r="O177" s="145"/>
      <c r="P177" s="144"/>
      <c r="Q177" s="144">
        <f t="shared" si="6"/>
        <v>40333296.059999995</v>
      </c>
      <c r="R177" s="320"/>
      <c r="S177" s="320"/>
      <c r="T177"/>
      <c r="U177"/>
      <c r="X177"/>
      <c r="Y177"/>
      <c r="Z177"/>
      <c r="AA177"/>
    </row>
    <row r="178" spans="2:27" s="40" customFormat="1" ht="15" customHeight="1" x14ac:dyDescent="0.25">
      <c r="B178" s="40" t="s">
        <v>87</v>
      </c>
      <c r="C178" s="143">
        <v>9400055025</v>
      </c>
      <c r="D178" s="143"/>
      <c r="E178" s="143">
        <v>132241137.41</v>
      </c>
      <c r="F178" s="143">
        <v>315828414.52999997</v>
      </c>
      <c r="G178" s="143">
        <v>373655541.23000002</v>
      </c>
      <c r="H178" s="143">
        <v>465485395.90000004</v>
      </c>
      <c r="I178" s="143">
        <v>428670850.75999999</v>
      </c>
      <c r="J178" s="143">
        <v>776500163.26999998</v>
      </c>
      <c r="K178" s="143"/>
      <c r="L178" s="143"/>
      <c r="M178" s="143"/>
      <c r="N178" s="143"/>
      <c r="O178" s="143"/>
      <c r="P178" s="143"/>
      <c r="Q178" s="143">
        <f t="shared" si="6"/>
        <v>2492381503.0999999</v>
      </c>
      <c r="R178" s="320"/>
      <c r="S178" s="320"/>
      <c r="T178"/>
      <c r="U178"/>
      <c r="X178"/>
      <c r="Y178"/>
      <c r="Z178"/>
      <c r="AA178"/>
    </row>
    <row r="179" spans="2:27" x14ac:dyDescent="0.25">
      <c r="B179" s="159" t="s">
        <v>333</v>
      </c>
      <c r="C179" s="146">
        <v>9400055025</v>
      </c>
      <c r="D179" s="146"/>
      <c r="E179" s="146">
        <v>132241137.41</v>
      </c>
      <c r="F179" s="146">
        <v>315828414.52999997</v>
      </c>
      <c r="G179" s="146">
        <v>373655541.23000002</v>
      </c>
      <c r="H179" s="146">
        <v>465485395.90000004</v>
      </c>
      <c r="I179" s="146">
        <v>428670850.75999999</v>
      </c>
      <c r="J179" s="146">
        <v>776500163.26999998</v>
      </c>
      <c r="K179" s="146"/>
      <c r="L179" s="146"/>
      <c r="M179" s="146"/>
      <c r="N179" s="146"/>
      <c r="O179" s="146"/>
      <c r="P179" s="143"/>
      <c r="Q179" s="143">
        <f t="shared" si="6"/>
        <v>2492381503.0999999</v>
      </c>
      <c r="R179" s="320"/>
      <c r="S179" s="320"/>
    </row>
    <row r="180" spans="2:27" x14ac:dyDescent="0.25">
      <c r="B180" s="158" t="s">
        <v>334</v>
      </c>
      <c r="C180" s="145">
        <v>5316809425</v>
      </c>
      <c r="D180" s="145"/>
      <c r="E180" s="145">
        <v>118013898.14</v>
      </c>
      <c r="F180" s="145">
        <v>167167222.16</v>
      </c>
      <c r="G180" s="145">
        <v>192121410.24999997</v>
      </c>
      <c r="H180" s="145">
        <v>259315833.35000002</v>
      </c>
      <c r="I180" s="145">
        <v>237543809.91999999</v>
      </c>
      <c r="J180" s="145">
        <v>459283837.53000003</v>
      </c>
      <c r="K180" s="145"/>
      <c r="L180" s="145"/>
      <c r="M180" s="145"/>
      <c r="N180" s="145"/>
      <c r="O180" s="145"/>
      <c r="P180" s="144"/>
      <c r="Q180" s="144">
        <f t="shared" si="6"/>
        <v>1433446011.3499999</v>
      </c>
      <c r="R180" s="320"/>
      <c r="S180" s="320"/>
    </row>
    <row r="181" spans="2:27" s="40" customFormat="1" ht="15" customHeight="1" x14ac:dyDescent="0.25">
      <c r="B181" s="158" t="s">
        <v>335</v>
      </c>
      <c r="C181" s="145">
        <v>4083245600</v>
      </c>
      <c r="D181" s="145"/>
      <c r="E181" s="145">
        <v>14227239.27</v>
      </c>
      <c r="F181" s="145">
        <v>148661192.37</v>
      </c>
      <c r="G181" s="145">
        <v>181534130.98000002</v>
      </c>
      <c r="H181" s="145">
        <v>206169562.55000001</v>
      </c>
      <c r="I181" s="145">
        <v>191127040.84</v>
      </c>
      <c r="J181" s="145">
        <v>317216325.73999995</v>
      </c>
      <c r="K181" s="145"/>
      <c r="L181" s="145"/>
      <c r="M181" s="145"/>
      <c r="N181" s="145"/>
      <c r="O181" s="145"/>
      <c r="P181" s="144"/>
      <c r="Q181" s="144">
        <f t="shared" si="6"/>
        <v>1058935491.75</v>
      </c>
      <c r="R181" s="320"/>
      <c r="S181" s="320"/>
      <c r="T181"/>
      <c r="U181"/>
      <c r="X181"/>
      <c r="Y181"/>
      <c r="Z181"/>
      <c r="AA181"/>
    </row>
    <row r="182" spans="2:27" s="40" customFormat="1" ht="15" customHeight="1" x14ac:dyDescent="0.25">
      <c r="B182" s="40" t="s">
        <v>336</v>
      </c>
      <c r="C182" s="143">
        <v>11681565715</v>
      </c>
      <c r="D182" s="143"/>
      <c r="E182" s="143">
        <v>961014582.40999997</v>
      </c>
      <c r="F182" s="143">
        <v>855766729.69999993</v>
      </c>
      <c r="G182" s="143">
        <v>1385697941.3900001</v>
      </c>
      <c r="H182" s="143">
        <v>918369614.47000003</v>
      </c>
      <c r="I182" s="143">
        <v>1044744987.25</v>
      </c>
      <c r="J182" s="143">
        <v>905803624.94000006</v>
      </c>
      <c r="K182" s="143"/>
      <c r="L182" s="143"/>
      <c r="M182" s="143"/>
      <c r="N182" s="143"/>
      <c r="O182" s="143"/>
      <c r="P182" s="143"/>
      <c r="Q182" s="143">
        <f t="shared" si="6"/>
        <v>6071397480.1599998</v>
      </c>
      <c r="R182" s="320"/>
      <c r="S182" s="320"/>
      <c r="T182"/>
      <c r="U182"/>
      <c r="X182"/>
      <c r="Y182"/>
      <c r="Z182"/>
      <c r="AA182"/>
    </row>
    <row r="183" spans="2:27" x14ac:dyDescent="0.25">
      <c r="B183" s="159" t="s">
        <v>337</v>
      </c>
      <c r="C183" s="146">
        <v>11681565715</v>
      </c>
      <c r="D183" s="146"/>
      <c r="E183" s="146">
        <v>961014582.40999997</v>
      </c>
      <c r="F183" s="146">
        <v>855766729.69999993</v>
      </c>
      <c r="G183" s="146">
        <v>1385697941.3900001</v>
      </c>
      <c r="H183" s="146">
        <v>918369614.47000003</v>
      </c>
      <c r="I183" s="146">
        <v>1044744987.25</v>
      </c>
      <c r="J183" s="146">
        <v>905803624.94000006</v>
      </c>
      <c r="K183" s="146"/>
      <c r="L183" s="146"/>
      <c r="M183" s="146"/>
      <c r="N183" s="146"/>
      <c r="O183" s="146"/>
      <c r="P183" s="143"/>
      <c r="Q183" s="143">
        <f t="shared" si="6"/>
        <v>6071397480.1599998</v>
      </c>
      <c r="R183" s="320"/>
      <c r="S183" s="320"/>
    </row>
    <row r="184" spans="2:27" s="40" customFormat="1" ht="15" customHeight="1" x14ac:dyDescent="0.25">
      <c r="B184" s="158" t="s">
        <v>338</v>
      </c>
      <c r="C184" s="145">
        <v>11681565715</v>
      </c>
      <c r="D184" s="145"/>
      <c r="E184" s="145">
        <v>961014582.40999997</v>
      </c>
      <c r="F184" s="145">
        <v>855766729.69999993</v>
      </c>
      <c r="G184" s="145">
        <v>1385697941.3900001</v>
      </c>
      <c r="H184" s="145">
        <v>918369614.47000003</v>
      </c>
      <c r="I184" s="145">
        <v>1044744987.25</v>
      </c>
      <c r="J184" s="145">
        <v>905803624.94000006</v>
      </c>
      <c r="K184" s="145"/>
      <c r="L184" s="145"/>
      <c r="M184" s="145"/>
      <c r="N184" s="145"/>
      <c r="O184" s="145"/>
      <c r="P184" s="144"/>
      <c r="Q184" s="144">
        <f t="shared" si="6"/>
        <v>6071397480.1599998</v>
      </c>
      <c r="R184" s="320"/>
      <c r="S184" s="320"/>
      <c r="T184"/>
      <c r="U184"/>
      <c r="X184"/>
      <c r="Y184"/>
      <c r="Z184"/>
      <c r="AA184"/>
    </row>
    <row r="185" spans="2:27" s="40" customFormat="1" ht="15" customHeight="1" x14ac:dyDescent="0.25">
      <c r="B185" s="40" t="s">
        <v>88</v>
      </c>
      <c r="C185" s="143">
        <v>1254308155</v>
      </c>
      <c r="D185" s="143"/>
      <c r="E185" s="143">
        <v>71842290.99000001</v>
      </c>
      <c r="F185" s="143">
        <v>89090508.450000018</v>
      </c>
      <c r="G185" s="143">
        <v>79063152.839999989</v>
      </c>
      <c r="H185" s="143">
        <v>113916894.31</v>
      </c>
      <c r="I185" s="143">
        <v>106276146.32000001</v>
      </c>
      <c r="J185" s="143">
        <v>96441153.25</v>
      </c>
      <c r="K185" s="143"/>
      <c r="L185" s="143"/>
      <c r="M185" s="143"/>
      <c r="N185" s="143"/>
      <c r="O185" s="143"/>
      <c r="P185" s="143"/>
      <c r="Q185" s="143">
        <f t="shared" si="6"/>
        <v>556630146.16000009</v>
      </c>
      <c r="R185" s="320"/>
      <c r="S185" s="320"/>
      <c r="T185"/>
      <c r="U185"/>
      <c r="X185"/>
      <c r="Y185"/>
      <c r="Z185"/>
      <c r="AA185"/>
    </row>
    <row r="186" spans="2:27" x14ac:dyDescent="0.25">
      <c r="B186" s="159" t="s">
        <v>339</v>
      </c>
      <c r="C186" s="146">
        <v>1254308155</v>
      </c>
      <c r="D186" s="146"/>
      <c r="E186" s="146">
        <v>71842290.99000001</v>
      </c>
      <c r="F186" s="146">
        <v>89090508.450000018</v>
      </c>
      <c r="G186" s="146">
        <v>79063152.839999989</v>
      </c>
      <c r="H186" s="146">
        <v>113916894.31</v>
      </c>
      <c r="I186" s="146">
        <v>106276146.32000001</v>
      </c>
      <c r="J186" s="146">
        <v>96441153.25</v>
      </c>
      <c r="K186" s="146"/>
      <c r="L186" s="146"/>
      <c r="M186" s="146"/>
      <c r="N186" s="146"/>
      <c r="O186" s="146"/>
      <c r="P186" s="143"/>
      <c r="Q186" s="143">
        <f t="shared" si="6"/>
        <v>556630146.16000009</v>
      </c>
      <c r="R186" s="320"/>
      <c r="S186" s="320"/>
    </row>
    <row r="187" spans="2:27" s="40" customFormat="1" ht="15" customHeight="1" x14ac:dyDescent="0.25">
      <c r="B187" s="158" t="s">
        <v>340</v>
      </c>
      <c r="C187" s="145">
        <v>1254308155</v>
      </c>
      <c r="D187" s="145"/>
      <c r="E187" s="145">
        <v>71842290.99000001</v>
      </c>
      <c r="F187" s="145">
        <v>89090508.450000018</v>
      </c>
      <c r="G187" s="145">
        <v>79063152.839999989</v>
      </c>
      <c r="H187" s="145">
        <v>113916894.31</v>
      </c>
      <c r="I187" s="145">
        <v>106276146.32000001</v>
      </c>
      <c r="J187" s="145">
        <v>96441153.25</v>
      </c>
      <c r="K187" s="145"/>
      <c r="L187" s="145"/>
      <c r="M187" s="145"/>
      <c r="N187" s="145"/>
      <c r="O187" s="145"/>
      <c r="P187" s="144"/>
      <c r="Q187" s="144">
        <f t="shared" si="6"/>
        <v>556630146.16000009</v>
      </c>
      <c r="R187" s="320"/>
      <c r="S187" s="320"/>
      <c r="T187"/>
      <c r="U187"/>
      <c r="X187"/>
      <c r="Y187"/>
      <c r="Z187"/>
      <c r="AA187"/>
    </row>
    <row r="188" spans="2:27" s="40" customFormat="1" ht="15" customHeight="1" x14ac:dyDescent="0.25">
      <c r="B188" s="40" t="s">
        <v>89</v>
      </c>
      <c r="C188" s="143">
        <v>4163038522</v>
      </c>
      <c r="D188" s="143"/>
      <c r="E188" s="143">
        <v>230428536.27000001</v>
      </c>
      <c r="F188" s="143">
        <v>242623256.75999999</v>
      </c>
      <c r="G188" s="143">
        <v>335873536.09999996</v>
      </c>
      <c r="H188" s="143">
        <v>286590067.25999999</v>
      </c>
      <c r="I188" s="143">
        <v>345316264.43000001</v>
      </c>
      <c r="J188" s="143">
        <v>331485667.85000002</v>
      </c>
      <c r="K188" s="143"/>
      <c r="L188" s="143"/>
      <c r="M188" s="143"/>
      <c r="N188" s="143"/>
      <c r="O188" s="143"/>
      <c r="P188" s="143"/>
      <c r="Q188" s="143">
        <f t="shared" si="6"/>
        <v>1772317328.6700001</v>
      </c>
      <c r="R188" s="320"/>
      <c r="S188" s="320"/>
      <c r="T188"/>
      <c r="U188"/>
      <c r="X188"/>
      <c r="Y188"/>
      <c r="Z188"/>
      <c r="AA188"/>
    </row>
    <row r="189" spans="2:27" x14ac:dyDescent="0.25">
      <c r="B189" s="159" t="s">
        <v>341</v>
      </c>
      <c r="C189" s="146">
        <v>4163038522</v>
      </c>
      <c r="D189" s="146"/>
      <c r="E189" s="146">
        <v>230428536.27000001</v>
      </c>
      <c r="F189" s="146">
        <v>242623256.75999999</v>
      </c>
      <c r="G189" s="146">
        <v>335873536.09999996</v>
      </c>
      <c r="H189" s="146">
        <v>286590067.25999999</v>
      </c>
      <c r="I189" s="146">
        <v>345316264.43000001</v>
      </c>
      <c r="J189" s="146">
        <v>331485667.85000002</v>
      </c>
      <c r="K189" s="146"/>
      <c r="L189" s="146"/>
      <c r="M189" s="146"/>
      <c r="N189" s="146"/>
      <c r="O189" s="146"/>
      <c r="P189" s="146"/>
      <c r="Q189" s="143">
        <f t="shared" si="6"/>
        <v>1772317328.6700001</v>
      </c>
      <c r="R189" s="320"/>
      <c r="S189" s="320"/>
    </row>
    <row r="190" spans="2:27" x14ac:dyDescent="0.25">
      <c r="B190" s="158" t="s">
        <v>342</v>
      </c>
      <c r="C190" s="145">
        <v>2769626890</v>
      </c>
      <c r="D190" s="145"/>
      <c r="E190" s="145">
        <v>139993958.77000001</v>
      </c>
      <c r="F190" s="145">
        <v>155197485.41</v>
      </c>
      <c r="G190" s="145">
        <v>240282305.78999999</v>
      </c>
      <c r="H190" s="145">
        <v>182427191.54999998</v>
      </c>
      <c r="I190" s="145">
        <v>224269525.16999999</v>
      </c>
      <c r="J190" s="145">
        <v>192901016.13999999</v>
      </c>
      <c r="K190" s="145"/>
      <c r="L190" s="145"/>
      <c r="M190" s="145"/>
      <c r="N190" s="145"/>
      <c r="O190" s="145"/>
      <c r="P190" s="144"/>
      <c r="Q190" s="144">
        <f t="shared" si="6"/>
        <v>1135071482.8299999</v>
      </c>
      <c r="R190" s="320"/>
      <c r="S190" s="320"/>
    </row>
    <row r="191" spans="2:27" x14ac:dyDescent="0.25">
      <c r="B191" s="158" t="s">
        <v>343</v>
      </c>
      <c r="C191" s="145">
        <v>121184967</v>
      </c>
      <c r="D191" s="145"/>
      <c r="E191" s="145">
        <v>10535745.57</v>
      </c>
      <c r="F191" s="145">
        <v>7020913.6600000001</v>
      </c>
      <c r="G191" s="145">
        <v>7313473.5300000003</v>
      </c>
      <c r="H191" s="145">
        <v>7220130.3200000003</v>
      </c>
      <c r="I191" s="145">
        <v>13264981.390000001</v>
      </c>
      <c r="J191" s="145">
        <v>8129195.5199999996</v>
      </c>
      <c r="K191" s="145"/>
      <c r="L191" s="145"/>
      <c r="M191" s="145"/>
      <c r="N191" s="145"/>
      <c r="O191" s="145"/>
      <c r="P191" s="144"/>
      <c r="Q191" s="144">
        <f t="shared" si="6"/>
        <v>53484439.989999995</v>
      </c>
      <c r="R191" s="320"/>
      <c r="S191" s="320"/>
    </row>
    <row r="192" spans="2:27" x14ac:dyDescent="0.25">
      <c r="B192" s="158" t="s">
        <v>344</v>
      </c>
      <c r="C192" s="145">
        <v>216323501</v>
      </c>
      <c r="D192" s="145"/>
      <c r="E192" s="145">
        <v>10242035.789999999</v>
      </c>
      <c r="F192" s="145">
        <v>9738180.2599999998</v>
      </c>
      <c r="G192" s="145">
        <v>11021863.48</v>
      </c>
      <c r="H192" s="145">
        <v>20656761.16</v>
      </c>
      <c r="I192" s="145">
        <v>15332509.220000001</v>
      </c>
      <c r="J192" s="145">
        <v>13898677.26</v>
      </c>
      <c r="K192" s="145"/>
      <c r="L192" s="145"/>
      <c r="M192" s="145"/>
      <c r="N192" s="145"/>
      <c r="O192" s="145"/>
      <c r="P192" s="144"/>
      <c r="Q192" s="144">
        <f t="shared" si="6"/>
        <v>80890027.170000002</v>
      </c>
      <c r="R192" s="320"/>
      <c r="S192" s="320"/>
    </row>
    <row r="193" spans="2:27" x14ac:dyDescent="0.25">
      <c r="B193" s="158" t="s">
        <v>345</v>
      </c>
      <c r="C193" s="145">
        <v>707103172</v>
      </c>
      <c r="D193" s="145"/>
      <c r="E193" s="145">
        <v>47520018.649999999</v>
      </c>
      <c r="F193" s="145">
        <v>48994651.359999999</v>
      </c>
      <c r="G193" s="145">
        <v>53533407.859999999</v>
      </c>
      <c r="H193" s="145">
        <v>50897433.5</v>
      </c>
      <c r="I193" s="145">
        <v>54451927.530000001</v>
      </c>
      <c r="J193" s="145">
        <v>90170767.200000003</v>
      </c>
      <c r="K193" s="145"/>
      <c r="L193" s="145"/>
      <c r="M193" s="145"/>
      <c r="N193" s="145"/>
      <c r="O193" s="145"/>
      <c r="P193" s="144"/>
      <c r="Q193" s="144">
        <f t="shared" si="6"/>
        <v>345568206.10000002</v>
      </c>
      <c r="R193" s="320"/>
      <c r="S193" s="320"/>
    </row>
    <row r="194" spans="2:27" s="40" customFormat="1" ht="15" customHeight="1" x14ac:dyDescent="0.25">
      <c r="B194" s="158" t="s">
        <v>448</v>
      </c>
      <c r="C194" s="145">
        <v>348799992</v>
      </c>
      <c r="D194" s="145"/>
      <c r="E194" s="145">
        <v>22136777.489999998</v>
      </c>
      <c r="F194" s="145">
        <v>21672026.07</v>
      </c>
      <c r="G194" s="145">
        <v>23722485.440000001</v>
      </c>
      <c r="H194" s="145">
        <v>25388550.73</v>
      </c>
      <c r="I194" s="145">
        <v>37997321.119999997</v>
      </c>
      <c r="J194" s="145">
        <v>26386011.729999997</v>
      </c>
      <c r="K194" s="145"/>
      <c r="L194" s="145"/>
      <c r="M194" s="145"/>
      <c r="N194" s="145"/>
      <c r="O194" s="145"/>
      <c r="P194" s="144"/>
      <c r="Q194" s="144">
        <f t="shared" si="6"/>
        <v>157303172.57999998</v>
      </c>
      <c r="R194" s="320"/>
      <c r="S194" s="320"/>
      <c r="T194"/>
      <c r="U194"/>
      <c r="X194"/>
      <c r="Y194"/>
      <c r="Z194"/>
      <c r="AA194"/>
    </row>
    <row r="195" spans="2:27" s="40" customFormat="1" ht="15" customHeight="1" x14ac:dyDescent="0.25">
      <c r="B195" s="40" t="s">
        <v>90</v>
      </c>
      <c r="C195" s="143">
        <v>754735375</v>
      </c>
      <c r="D195" s="143"/>
      <c r="E195" s="143">
        <v>34245345.239999995</v>
      </c>
      <c r="F195" s="143">
        <v>40460855.189999998</v>
      </c>
      <c r="G195" s="143">
        <v>72903346.559999987</v>
      </c>
      <c r="H195" s="143">
        <v>41903708.509999998</v>
      </c>
      <c r="I195" s="143">
        <v>65447044.329999998</v>
      </c>
      <c r="J195" s="143">
        <v>64399569.730000004</v>
      </c>
      <c r="K195" s="143"/>
      <c r="L195" s="143"/>
      <c r="M195" s="143"/>
      <c r="N195" s="143"/>
      <c r="O195" s="143"/>
      <c r="P195" s="143"/>
      <c r="Q195" s="143">
        <f t="shared" si="6"/>
        <v>319359869.56</v>
      </c>
      <c r="R195" s="320"/>
      <c r="S195" s="320"/>
      <c r="T195"/>
      <c r="U195"/>
      <c r="X195"/>
      <c r="Y195"/>
      <c r="Z195"/>
      <c r="AA195"/>
    </row>
    <row r="196" spans="2:27" x14ac:dyDescent="0.25">
      <c r="B196" s="159" t="s">
        <v>346</v>
      </c>
      <c r="C196" s="146">
        <v>754735375</v>
      </c>
      <c r="D196" s="146"/>
      <c r="E196" s="146">
        <v>34245345.239999995</v>
      </c>
      <c r="F196" s="146">
        <v>40460855.189999998</v>
      </c>
      <c r="G196" s="146">
        <v>72903346.559999987</v>
      </c>
      <c r="H196" s="146">
        <v>41903708.509999998</v>
      </c>
      <c r="I196" s="146">
        <v>65447044.329999998</v>
      </c>
      <c r="J196" s="146">
        <v>64399569.730000004</v>
      </c>
      <c r="K196" s="146"/>
      <c r="L196" s="146"/>
      <c r="M196" s="146"/>
      <c r="N196" s="146"/>
      <c r="O196" s="146"/>
      <c r="P196" s="143"/>
      <c r="Q196" s="143">
        <f t="shared" si="6"/>
        <v>319359869.56</v>
      </c>
      <c r="R196" s="320"/>
      <c r="S196" s="320"/>
    </row>
    <row r="197" spans="2:27" s="40" customFormat="1" ht="15" customHeight="1" x14ac:dyDescent="0.25">
      <c r="B197" s="158" t="s">
        <v>347</v>
      </c>
      <c r="C197" s="145">
        <v>754735375</v>
      </c>
      <c r="D197" s="145"/>
      <c r="E197" s="145">
        <v>34245345.239999995</v>
      </c>
      <c r="F197" s="145">
        <v>40460855.189999998</v>
      </c>
      <c r="G197" s="145">
        <v>72903346.559999987</v>
      </c>
      <c r="H197" s="145">
        <v>41903708.509999998</v>
      </c>
      <c r="I197" s="145">
        <v>65447044.329999998</v>
      </c>
      <c r="J197" s="145">
        <v>64399569.730000004</v>
      </c>
      <c r="K197" s="145"/>
      <c r="L197" s="145"/>
      <c r="M197" s="145"/>
      <c r="N197" s="145"/>
      <c r="O197" s="145"/>
      <c r="P197" s="144"/>
      <c r="Q197" s="144">
        <f t="shared" si="6"/>
        <v>319359869.56</v>
      </c>
      <c r="R197" s="320"/>
      <c r="S197" s="320"/>
      <c r="T197"/>
      <c r="U197"/>
      <c r="X197"/>
      <c r="Y197"/>
      <c r="Z197"/>
      <c r="AA197"/>
    </row>
    <row r="198" spans="2:27" s="40" customFormat="1" ht="15" customHeight="1" x14ac:dyDescent="0.25">
      <c r="B198" s="40" t="s">
        <v>98</v>
      </c>
      <c r="C198" s="143">
        <v>17321712417</v>
      </c>
      <c r="D198" s="143"/>
      <c r="E198" s="143">
        <v>680179476.19000006</v>
      </c>
      <c r="F198" s="143">
        <v>902644688.9000001</v>
      </c>
      <c r="G198" s="143">
        <v>1040211293.7399999</v>
      </c>
      <c r="H198" s="143">
        <v>864882345.72000003</v>
      </c>
      <c r="I198" s="143">
        <v>1020685157.0400001</v>
      </c>
      <c r="J198" s="143">
        <v>906158565.53999984</v>
      </c>
      <c r="K198" s="143"/>
      <c r="L198" s="143"/>
      <c r="M198" s="143"/>
      <c r="N198" s="143"/>
      <c r="O198" s="143"/>
      <c r="P198" s="143"/>
      <c r="Q198" s="143">
        <f t="shared" si="6"/>
        <v>5414761527.1300001</v>
      </c>
      <c r="R198" s="320"/>
      <c r="S198" s="320"/>
      <c r="T198"/>
      <c r="U198"/>
      <c r="X198"/>
      <c r="Y198"/>
      <c r="Z198"/>
      <c r="AA198"/>
    </row>
    <row r="199" spans="2:27" x14ac:dyDescent="0.25">
      <c r="B199" s="159" t="s">
        <v>348</v>
      </c>
      <c r="C199" s="146">
        <v>17321712417</v>
      </c>
      <c r="D199" s="146"/>
      <c r="E199" s="146">
        <v>680179476.19000006</v>
      </c>
      <c r="F199" s="146">
        <v>902644688.9000001</v>
      </c>
      <c r="G199" s="146">
        <v>1040211293.7399999</v>
      </c>
      <c r="H199" s="146">
        <v>864882345.72000003</v>
      </c>
      <c r="I199" s="146">
        <v>1020685157.0400001</v>
      </c>
      <c r="J199" s="146">
        <v>906158565.53999984</v>
      </c>
      <c r="K199" s="146"/>
      <c r="L199" s="146"/>
      <c r="M199" s="146"/>
      <c r="N199" s="146"/>
      <c r="O199" s="146"/>
      <c r="P199" s="143"/>
      <c r="Q199" s="143">
        <f t="shared" si="6"/>
        <v>5414761527.1300001</v>
      </c>
      <c r="R199" s="320"/>
      <c r="S199" s="320"/>
    </row>
    <row r="200" spans="2:27" x14ac:dyDescent="0.25">
      <c r="B200" s="158" t="s">
        <v>349</v>
      </c>
      <c r="C200" s="145">
        <v>16218212417</v>
      </c>
      <c r="D200" s="145"/>
      <c r="E200" s="145">
        <v>663687142.57000005</v>
      </c>
      <c r="F200" s="145">
        <v>876212439.20000005</v>
      </c>
      <c r="G200" s="145">
        <v>986443316.94999993</v>
      </c>
      <c r="H200" s="145">
        <v>761651428.27999997</v>
      </c>
      <c r="I200" s="145">
        <v>947281977.7700001</v>
      </c>
      <c r="J200" s="145">
        <v>789829607.74999988</v>
      </c>
      <c r="K200" s="145"/>
      <c r="L200" s="145"/>
      <c r="M200" s="145"/>
      <c r="N200" s="145"/>
      <c r="O200" s="145"/>
      <c r="P200" s="144"/>
      <c r="Q200" s="144">
        <f t="shared" si="6"/>
        <v>5025105912.5199995</v>
      </c>
      <c r="R200" s="320"/>
      <c r="S200" s="320"/>
    </row>
    <row r="201" spans="2:27" s="40" customFormat="1" ht="15" customHeight="1" x14ac:dyDescent="0.25">
      <c r="B201" s="158" t="s">
        <v>350</v>
      </c>
      <c r="C201" s="145">
        <v>1103500000</v>
      </c>
      <c r="D201" s="145"/>
      <c r="E201" s="145">
        <v>16492333.619999999</v>
      </c>
      <c r="F201" s="145">
        <v>26432249.699999999</v>
      </c>
      <c r="G201" s="145">
        <v>53767976.789999999</v>
      </c>
      <c r="H201" s="145">
        <v>103230917.44</v>
      </c>
      <c r="I201" s="145">
        <v>73403179.269999996</v>
      </c>
      <c r="J201" s="145">
        <v>116328957.78999999</v>
      </c>
      <c r="K201" s="145"/>
      <c r="L201" s="145"/>
      <c r="M201" s="145"/>
      <c r="N201" s="145"/>
      <c r="O201" s="145"/>
      <c r="P201" s="144"/>
      <c r="Q201" s="144">
        <f t="shared" si="6"/>
        <v>389655614.61000001</v>
      </c>
      <c r="R201" s="320"/>
      <c r="S201" s="320"/>
      <c r="T201"/>
      <c r="U201"/>
      <c r="X201"/>
      <c r="Y201"/>
      <c r="Z201"/>
      <c r="AA201"/>
    </row>
    <row r="202" spans="2:27" s="40" customFormat="1" ht="15" customHeight="1" x14ac:dyDescent="0.25">
      <c r="B202" s="40" t="s">
        <v>351</v>
      </c>
      <c r="C202" s="143">
        <v>22851776170</v>
      </c>
      <c r="D202" s="143"/>
      <c r="E202" s="143">
        <v>1404486088.2799997</v>
      </c>
      <c r="F202" s="143">
        <v>1491303180.3099999</v>
      </c>
      <c r="G202" s="143">
        <v>1793990798.26</v>
      </c>
      <c r="H202" s="143">
        <v>3016067066.0800004</v>
      </c>
      <c r="I202" s="143">
        <v>630254115.50999999</v>
      </c>
      <c r="J202" s="143">
        <v>1777807681.8699999</v>
      </c>
      <c r="K202" s="143"/>
      <c r="L202" s="143"/>
      <c r="M202" s="143"/>
      <c r="N202" s="143"/>
      <c r="O202" s="143"/>
      <c r="P202" s="143"/>
      <c r="Q202" s="143">
        <f t="shared" si="6"/>
        <v>10113908930.310001</v>
      </c>
      <c r="R202" s="320"/>
      <c r="S202" s="320"/>
      <c r="T202"/>
      <c r="U202"/>
      <c r="X202"/>
      <c r="Y202"/>
      <c r="Z202"/>
      <c r="AA202"/>
    </row>
    <row r="203" spans="2:27" x14ac:dyDescent="0.25">
      <c r="B203" s="159" t="s">
        <v>352</v>
      </c>
      <c r="C203" s="146">
        <v>22851776170</v>
      </c>
      <c r="D203" s="146"/>
      <c r="E203" s="146">
        <v>1404486088.2799997</v>
      </c>
      <c r="F203" s="146">
        <v>1491303180.3099999</v>
      </c>
      <c r="G203" s="146">
        <v>1793990798.26</v>
      </c>
      <c r="H203" s="146">
        <v>3016067066.0800004</v>
      </c>
      <c r="I203" s="146">
        <v>630254115.50999999</v>
      </c>
      <c r="J203" s="146">
        <v>1777807681.8699999</v>
      </c>
      <c r="K203" s="146"/>
      <c r="L203" s="146"/>
      <c r="M203" s="146"/>
      <c r="N203" s="146"/>
      <c r="O203" s="146"/>
      <c r="P203" s="143"/>
      <c r="Q203" s="143">
        <f t="shared" ref="Q203:Q234" si="7">SUM(E203:P203)</f>
        <v>10113908930.310001</v>
      </c>
      <c r="R203" s="320"/>
      <c r="S203" s="320"/>
    </row>
    <row r="204" spans="2:27" x14ac:dyDescent="0.25">
      <c r="B204" s="158" t="s">
        <v>353</v>
      </c>
      <c r="C204" s="145">
        <v>20519276070</v>
      </c>
      <c r="D204" s="145"/>
      <c r="E204" s="145">
        <v>1320523978.3399999</v>
      </c>
      <c r="F204" s="145">
        <v>1326283693.2</v>
      </c>
      <c r="G204" s="145">
        <v>1643934497.2</v>
      </c>
      <c r="H204" s="145">
        <v>2822290245.9700003</v>
      </c>
      <c r="I204" s="145">
        <v>498602653.56</v>
      </c>
      <c r="J204" s="145">
        <v>1630033230.73</v>
      </c>
      <c r="K204" s="145"/>
      <c r="L204" s="145"/>
      <c r="M204" s="145"/>
      <c r="N204" s="145"/>
      <c r="O204" s="145"/>
      <c r="P204" s="144"/>
      <c r="Q204" s="144">
        <f t="shared" si="7"/>
        <v>9241668299</v>
      </c>
      <c r="R204" s="320"/>
      <c r="S204" s="320"/>
    </row>
    <row r="205" spans="2:27" x14ac:dyDescent="0.25">
      <c r="B205" s="158" t="s">
        <v>354</v>
      </c>
      <c r="C205" s="145">
        <v>1141600000</v>
      </c>
      <c r="D205" s="145"/>
      <c r="E205" s="145">
        <v>49937961.600000001</v>
      </c>
      <c r="F205" s="145">
        <v>103846829.84</v>
      </c>
      <c r="G205" s="145">
        <v>84507522.109999985</v>
      </c>
      <c r="H205" s="145">
        <v>119443153.47999999</v>
      </c>
      <c r="I205" s="145">
        <v>76561791.829999998</v>
      </c>
      <c r="J205" s="145">
        <v>84844809.519999996</v>
      </c>
      <c r="K205" s="145"/>
      <c r="L205" s="145"/>
      <c r="M205" s="145"/>
      <c r="N205" s="145"/>
      <c r="O205" s="145"/>
      <c r="P205" s="144"/>
      <c r="Q205" s="144">
        <f t="shared" si="7"/>
        <v>519142068.37999994</v>
      </c>
      <c r="R205" s="320"/>
      <c r="S205" s="320"/>
    </row>
    <row r="206" spans="2:27" x14ac:dyDescent="0.25">
      <c r="B206" s="158" t="s">
        <v>404</v>
      </c>
      <c r="C206" s="145">
        <v>1150300100</v>
      </c>
      <c r="D206" s="145"/>
      <c r="E206" s="145">
        <v>34024148.340000004</v>
      </c>
      <c r="F206" s="145">
        <v>61172657.270000003</v>
      </c>
      <c r="G206" s="145">
        <v>65548778.949999988</v>
      </c>
      <c r="H206" s="145">
        <v>74333666.629999995</v>
      </c>
      <c r="I206" s="145">
        <v>55089670.119999997</v>
      </c>
      <c r="J206" s="145">
        <v>62929641.619999997</v>
      </c>
      <c r="K206" s="145"/>
      <c r="L206" s="145"/>
      <c r="M206" s="145"/>
      <c r="N206" s="145"/>
      <c r="O206" s="145"/>
      <c r="P206" s="144"/>
      <c r="Q206" s="144">
        <f t="shared" si="7"/>
        <v>353098562.93000001</v>
      </c>
      <c r="R206" s="320"/>
      <c r="S206" s="320"/>
    </row>
    <row r="207" spans="2:27" s="40" customFormat="1" ht="15" customHeight="1" x14ac:dyDescent="0.25">
      <c r="B207" s="158" t="s">
        <v>356</v>
      </c>
      <c r="C207" s="145">
        <v>40600000</v>
      </c>
      <c r="D207" s="145"/>
      <c r="E207" s="145">
        <v>0</v>
      </c>
      <c r="F207" s="145"/>
      <c r="G207" s="145"/>
      <c r="H207" s="145"/>
      <c r="I207" s="145">
        <v>0</v>
      </c>
      <c r="J207" s="145"/>
      <c r="K207" s="145"/>
      <c r="L207" s="145"/>
      <c r="M207" s="145"/>
      <c r="N207" s="145"/>
      <c r="O207" s="145"/>
      <c r="P207" s="183"/>
      <c r="Q207" s="183">
        <f t="shared" si="7"/>
        <v>0</v>
      </c>
      <c r="R207" s="320"/>
      <c r="S207" s="320"/>
      <c r="T207"/>
      <c r="U207"/>
      <c r="X207"/>
      <c r="Y207"/>
      <c r="Z207"/>
      <c r="AA207"/>
    </row>
    <row r="208" spans="2:27" s="89" customFormat="1" ht="15" customHeight="1" x14ac:dyDescent="0.25">
      <c r="B208" s="40" t="s">
        <v>357</v>
      </c>
      <c r="C208" s="143">
        <v>4007403958</v>
      </c>
      <c r="D208" s="143"/>
      <c r="E208" s="143">
        <v>155455494.29000002</v>
      </c>
      <c r="F208" s="143">
        <v>189880623.29000002</v>
      </c>
      <c r="G208" s="143">
        <v>249847233.42000002</v>
      </c>
      <c r="H208" s="143">
        <v>272874828.94</v>
      </c>
      <c r="I208" s="143">
        <v>229846799.14000002</v>
      </c>
      <c r="J208" s="143">
        <v>326085322.45999998</v>
      </c>
      <c r="K208" s="143"/>
      <c r="L208" s="143"/>
      <c r="M208" s="143"/>
      <c r="N208" s="143"/>
      <c r="O208" s="143"/>
      <c r="P208" s="143"/>
      <c r="Q208" s="143">
        <f t="shared" si="7"/>
        <v>1423990301.5400002</v>
      </c>
      <c r="R208" s="320"/>
      <c r="S208" s="320"/>
      <c r="T208"/>
      <c r="U208"/>
      <c r="X208"/>
      <c r="Y208"/>
      <c r="Z208"/>
      <c r="AA208"/>
    </row>
    <row r="209" spans="2:27" s="12" customFormat="1" x14ac:dyDescent="0.25">
      <c r="B209" s="159" t="s">
        <v>358</v>
      </c>
      <c r="C209" s="146">
        <v>4007403958</v>
      </c>
      <c r="D209" s="146"/>
      <c r="E209" s="146">
        <v>155455494.29000002</v>
      </c>
      <c r="F209" s="146">
        <v>189880623.29000002</v>
      </c>
      <c r="G209" s="146">
        <v>249847233.42000002</v>
      </c>
      <c r="H209" s="146">
        <v>272874828.94</v>
      </c>
      <c r="I209" s="146">
        <v>229846799.14000002</v>
      </c>
      <c r="J209" s="146">
        <v>326085322.45999998</v>
      </c>
      <c r="K209" s="146"/>
      <c r="L209" s="146"/>
      <c r="M209" s="146"/>
      <c r="N209" s="146"/>
      <c r="O209" s="146"/>
      <c r="P209" s="143"/>
      <c r="Q209" s="143">
        <f t="shared" si="7"/>
        <v>1423990301.5400002</v>
      </c>
      <c r="R209" s="320"/>
      <c r="S209" s="320"/>
      <c r="T209"/>
      <c r="U209"/>
      <c r="X209"/>
      <c r="Y209"/>
      <c r="Z209"/>
      <c r="AA209"/>
    </row>
    <row r="210" spans="2:27" s="12" customFormat="1" x14ac:dyDescent="0.25">
      <c r="B210" s="158" t="s">
        <v>359</v>
      </c>
      <c r="C210" s="145">
        <v>2598907436</v>
      </c>
      <c r="D210" s="145"/>
      <c r="E210" s="145">
        <v>101490768.25999999</v>
      </c>
      <c r="F210" s="145">
        <v>133720411.80000001</v>
      </c>
      <c r="G210" s="145">
        <v>185990171.15000001</v>
      </c>
      <c r="H210" s="145">
        <v>184370625.57999998</v>
      </c>
      <c r="I210" s="145">
        <v>148751867.31</v>
      </c>
      <c r="J210" s="145">
        <v>222785255.75</v>
      </c>
      <c r="K210" s="145"/>
      <c r="L210" s="145"/>
      <c r="M210" s="145"/>
      <c r="N210" s="145"/>
      <c r="O210" s="145"/>
      <c r="P210" s="165"/>
      <c r="Q210" s="145">
        <f t="shared" si="7"/>
        <v>977109099.8499999</v>
      </c>
      <c r="R210" s="320"/>
      <c r="S210" s="320"/>
      <c r="T210"/>
      <c r="U210"/>
      <c r="X210"/>
      <c r="Y210"/>
      <c r="Z210"/>
      <c r="AA210"/>
    </row>
    <row r="211" spans="2:27" s="12" customFormat="1" x14ac:dyDescent="0.25">
      <c r="B211" s="158" t="s">
        <v>360</v>
      </c>
      <c r="C211" s="145">
        <v>342565315</v>
      </c>
      <c r="D211" s="145"/>
      <c r="E211" s="145">
        <v>0</v>
      </c>
      <c r="F211" s="145">
        <v>0</v>
      </c>
      <c r="G211" s="145"/>
      <c r="H211" s="145"/>
      <c r="I211" s="145">
        <v>0</v>
      </c>
      <c r="J211" s="145"/>
      <c r="K211" s="145"/>
      <c r="L211" s="145"/>
      <c r="M211" s="145"/>
      <c r="N211" s="145"/>
      <c r="O211" s="145"/>
      <c r="P211" s="165"/>
      <c r="Q211" s="145">
        <f t="shared" si="7"/>
        <v>0</v>
      </c>
      <c r="R211" s="320"/>
      <c r="S211" s="320"/>
      <c r="T211"/>
      <c r="U211"/>
      <c r="X211"/>
      <c r="Y211"/>
      <c r="Z211"/>
      <c r="AA211"/>
    </row>
    <row r="212" spans="2:27" s="12" customFormat="1" x14ac:dyDescent="0.25">
      <c r="B212" s="158" t="s">
        <v>361</v>
      </c>
      <c r="C212" s="145">
        <v>694496789</v>
      </c>
      <c r="D212" s="145"/>
      <c r="E212" s="145">
        <v>32290843.010000002</v>
      </c>
      <c r="F212" s="145">
        <v>31686822.620000001</v>
      </c>
      <c r="G212" s="145">
        <v>35970432.030000001</v>
      </c>
      <c r="H212" s="145">
        <v>51928043.810000002</v>
      </c>
      <c r="I212" s="145">
        <v>56829600.270000003</v>
      </c>
      <c r="J212" s="145">
        <v>71373699.909999996</v>
      </c>
      <c r="K212" s="145"/>
      <c r="L212" s="145"/>
      <c r="M212" s="145"/>
      <c r="N212" s="145"/>
      <c r="O212" s="145"/>
      <c r="P212" s="165"/>
      <c r="Q212" s="145">
        <f t="shared" si="7"/>
        <v>280079441.64999998</v>
      </c>
      <c r="R212" s="320"/>
      <c r="S212" s="320"/>
      <c r="T212"/>
      <c r="U212"/>
      <c r="X212"/>
      <c r="Y212"/>
      <c r="Z212"/>
      <c r="AA212"/>
    </row>
    <row r="213" spans="2:27" s="12" customFormat="1" x14ac:dyDescent="0.25">
      <c r="B213" s="158" t="s">
        <v>362</v>
      </c>
      <c r="C213" s="145">
        <v>59735141</v>
      </c>
      <c r="D213" s="145"/>
      <c r="E213" s="145">
        <v>2492469.38</v>
      </c>
      <c r="F213" s="145">
        <v>4823093.22</v>
      </c>
      <c r="G213" s="145">
        <v>4750821.7700000005</v>
      </c>
      <c r="H213" s="145">
        <v>4193189.29</v>
      </c>
      <c r="I213" s="145">
        <v>4550608.63</v>
      </c>
      <c r="J213" s="145">
        <v>4594951.62</v>
      </c>
      <c r="K213" s="145"/>
      <c r="L213" s="145"/>
      <c r="M213" s="145"/>
      <c r="N213" s="145"/>
      <c r="O213" s="145"/>
      <c r="P213" s="165"/>
      <c r="Q213" s="145">
        <f t="shared" si="7"/>
        <v>25405133.91</v>
      </c>
      <c r="R213" s="320"/>
      <c r="S213" s="320"/>
      <c r="T213"/>
      <c r="U213"/>
      <c r="X213"/>
      <c r="Y213"/>
      <c r="Z213"/>
      <c r="AA213"/>
    </row>
    <row r="214" spans="2:27" s="40" customFormat="1" ht="15" customHeight="1" x14ac:dyDescent="0.25">
      <c r="B214" s="158" t="s">
        <v>449</v>
      </c>
      <c r="C214" s="145">
        <v>311699277</v>
      </c>
      <c r="D214" s="145"/>
      <c r="E214" s="145">
        <v>19181413.640000001</v>
      </c>
      <c r="F214" s="145">
        <v>19650295.649999999</v>
      </c>
      <c r="G214" s="145">
        <v>23135808.469999999</v>
      </c>
      <c r="H214" s="145">
        <v>32382970.260000002</v>
      </c>
      <c r="I214" s="145">
        <v>19714722.93</v>
      </c>
      <c r="J214" s="145">
        <v>27331415.18</v>
      </c>
      <c r="K214" s="145"/>
      <c r="L214" s="145"/>
      <c r="M214" s="145"/>
      <c r="N214" s="145"/>
      <c r="O214" s="145"/>
      <c r="P214" s="165"/>
      <c r="Q214" s="145">
        <f t="shared" si="7"/>
        <v>141396626.13</v>
      </c>
      <c r="R214" s="320"/>
      <c r="S214" s="320"/>
      <c r="T214"/>
      <c r="U214"/>
      <c r="X214"/>
      <c r="Y214"/>
      <c r="Z214"/>
      <c r="AA214"/>
    </row>
    <row r="215" spans="2:27" s="89" customFormat="1" ht="15" customHeight="1" x14ac:dyDescent="0.25">
      <c r="B215" s="40" t="s">
        <v>363</v>
      </c>
      <c r="C215" s="143">
        <v>2714381603</v>
      </c>
      <c r="D215" s="143"/>
      <c r="E215" s="143">
        <v>115134404.91</v>
      </c>
      <c r="F215" s="143">
        <v>166664528.58000001</v>
      </c>
      <c r="G215" s="143">
        <v>163965228.97999999</v>
      </c>
      <c r="H215" s="143">
        <v>231538849.80000001</v>
      </c>
      <c r="I215" s="143">
        <v>221268583.05000001</v>
      </c>
      <c r="J215" s="143">
        <v>168321692.27000001</v>
      </c>
      <c r="K215" s="143"/>
      <c r="L215" s="143"/>
      <c r="M215" s="143"/>
      <c r="N215" s="143"/>
      <c r="O215" s="143"/>
      <c r="P215" s="143"/>
      <c r="Q215" s="143">
        <f t="shared" si="7"/>
        <v>1066893287.5899999</v>
      </c>
      <c r="R215" s="320"/>
      <c r="S215" s="320"/>
      <c r="T215"/>
      <c r="U215"/>
      <c r="X215"/>
      <c r="Y215"/>
      <c r="Z215"/>
      <c r="AA215"/>
    </row>
    <row r="216" spans="2:27" s="12" customFormat="1" x14ac:dyDescent="0.25">
      <c r="B216" s="159" t="s">
        <v>364</v>
      </c>
      <c r="C216" s="146">
        <v>2714381603</v>
      </c>
      <c r="D216" s="146"/>
      <c r="E216" s="146">
        <v>115134404.91</v>
      </c>
      <c r="F216" s="146">
        <v>166664528.58000001</v>
      </c>
      <c r="G216" s="146">
        <v>163965228.97999999</v>
      </c>
      <c r="H216" s="146">
        <v>231538849.80000001</v>
      </c>
      <c r="I216" s="146">
        <v>221268583.05000001</v>
      </c>
      <c r="J216" s="146">
        <v>168321692.27000001</v>
      </c>
      <c r="K216" s="146"/>
      <c r="L216" s="146"/>
      <c r="M216" s="146"/>
      <c r="N216" s="146"/>
      <c r="O216" s="146"/>
      <c r="P216" s="143"/>
      <c r="Q216" s="143">
        <f t="shared" si="7"/>
        <v>1066893287.5899999</v>
      </c>
      <c r="R216" s="320"/>
      <c r="S216" s="320"/>
      <c r="T216"/>
      <c r="U216"/>
      <c r="X216"/>
      <c r="Y216"/>
      <c r="Z216"/>
      <c r="AA216"/>
    </row>
    <row r="217" spans="2:27" s="12" customFormat="1" x14ac:dyDescent="0.25">
      <c r="B217" s="158" t="s">
        <v>365</v>
      </c>
      <c r="C217" s="145">
        <v>1117648720</v>
      </c>
      <c r="D217" s="145"/>
      <c r="E217" s="145">
        <v>52417948.409999996</v>
      </c>
      <c r="F217" s="145">
        <v>53046555.330000006</v>
      </c>
      <c r="G217" s="145">
        <v>61386568.349999994</v>
      </c>
      <c r="H217" s="145">
        <v>126008329.54000001</v>
      </c>
      <c r="I217" s="145">
        <v>87966841.989999995</v>
      </c>
      <c r="J217" s="145">
        <v>68862929.920000002</v>
      </c>
      <c r="K217" s="145"/>
      <c r="L217" s="145"/>
      <c r="M217" s="145"/>
      <c r="N217" s="145"/>
      <c r="O217" s="145"/>
      <c r="P217" s="165"/>
      <c r="Q217" s="145">
        <f t="shared" si="7"/>
        <v>449689173.54000002</v>
      </c>
      <c r="R217" s="320"/>
      <c r="S217" s="320"/>
      <c r="T217"/>
      <c r="U217"/>
      <c r="X217"/>
      <c r="Y217"/>
      <c r="Z217"/>
      <c r="AA217"/>
    </row>
    <row r="218" spans="2:27" s="12" customFormat="1" x14ac:dyDescent="0.25">
      <c r="B218" s="158" t="s">
        <v>366</v>
      </c>
      <c r="C218" s="145">
        <v>269333095</v>
      </c>
      <c r="D218" s="145"/>
      <c r="E218" s="145">
        <v>10209847.83</v>
      </c>
      <c r="F218" s="145">
        <v>10052468.220000001</v>
      </c>
      <c r="G218" s="145">
        <v>16316244.33</v>
      </c>
      <c r="H218" s="145">
        <v>16840780.43</v>
      </c>
      <c r="I218" s="145">
        <v>18626902.91</v>
      </c>
      <c r="J218" s="145">
        <v>15399559.51</v>
      </c>
      <c r="K218" s="145"/>
      <c r="L218" s="145"/>
      <c r="M218" s="145"/>
      <c r="N218" s="145"/>
      <c r="O218" s="145"/>
      <c r="P218" s="165"/>
      <c r="Q218" s="145">
        <f t="shared" si="7"/>
        <v>87445803.230000004</v>
      </c>
      <c r="R218" s="320"/>
      <c r="S218" s="320"/>
      <c r="T218"/>
      <c r="U218"/>
      <c r="X218"/>
      <c r="Y218"/>
      <c r="Z218"/>
      <c r="AA218"/>
    </row>
    <row r="219" spans="2:27" s="40" customFormat="1" ht="15" customHeight="1" x14ac:dyDescent="0.25">
      <c r="B219" s="158" t="s">
        <v>405</v>
      </c>
      <c r="C219" s="145">
        <v>1327399788</v>
      </c>
      <c r="D219" s="145"/>
      <c r="E219" s="145">
        <v>52506608.670000002</v>
      </c>
      <c r="F219" s="145">
        <v>103565505.03</v>
      </c>
      <c r="G219" s="145">
        <v>86262416.299999997</v>
      </c>
      <c r="H219" s="145">
        <v>88689739.829999998</v>
      </c>
      <c r="I219" s="145">
        <v>114674838.15000001</v>
      </c>
      <c r="J219" s="145">
        <v>84059202.840000004</v>
      </c>
      <c r="K219" s="145"/>
      <c r="L219" s="145"/>
      <c r="M219" s="145"/>
      <c r="N219" s="145"/>
      <c r="O219" s="145"/>
      <c r="P219" s="165"/>
      <c r="Q219" s="145">
        <f t="shared" si="7"/>
        <v>529758310.82000005</v>
      </c>
      <c r="R219" s="320"/>
      <c r="S219" s="320"/>
      <c r="T219"/>
      <c r="U219"/>
      <c r="X219"/>
      <c r="Y219"/>
      <c r="Z219"/>
      <c r="AA219"/>
    </row>
    <row r="220" spans="2:27" s="89" customFormat="1" ht="15" customHeight="1" x14ac:dyDescent="0.25">
      <c r="B220" s="40" t="s">
        <v>130</v>
      </c>
      <c r="C220" s="143">
        <v>5749853616</v>
      </c>
      <c r="D220" s="143"/>
      <c r="E220" s="143">
        <v>91917383.890000015</v>
      </c>
      <c r="F220" s="143">
        <v>203786536.58000001</v>
      </c>
      <c r="G220" s="143">
        <v>276474644.22000003</v>
      </c>
      <c r="H220" s="143">
        <v>192614786.06</v>
      </c>
      <c r="I220" s="143">
        <v>270515368.76000005</v>
      </c>
      <c r="J220" s="143">
        <v>268742021.40999997</v>
      </c>
      <c r="K220" s="143"/>
      <c r="L220" s="143"/>
      <c r="M220" s="143"/>
      <c r="N220" s="143"/>
      <c r="O220" s="143"/>
      <c r="P220" s="143"/>
      <c r="Q220" s="143">
        <f t="shared" si="7"/>
        <v>1304050740.9200001</v>
      </c>
      <c r="R220" s="320"/>
      <c r="S220" s="320"/>
      <c r="T220"/>
      <c r="U220"/>
      <c r="X220"/>
      <c r="Y220"/>
      <c r="Z220"/>
      <c r="AA220"/>
    </row>
    <row r="221" spans="2:27" s="12" customFormat="1" x14ac:dyDescent="0.25">
      <c r="B221" s="159" t="s">
        <v>367</v>
      </c>
      <c r="C221" s="146">
        <v>5749853616</v>
      </c>
      <c r="D221" s="146"/>
      <c r="E221" s="146">
        <v>91917383.890000015</v>
      </c>
      <c r="F221" s="146">
        <v>203786536.58000001</v>
      </c>
      <c r="G221" s="146">
        <v>276474644.22000003</v>
      </c>
      <c r="H221" s="146">
        <v>192614786.06</v>
      </c>
      <c r="I221" s="146">
        <v>270515368.76000005</v>
      </c>
      <c r="J221" s="146">
        <v>268742021.40999997</v>
      </c>
      <c r="K221" s="146"/>
      <c r="L221" s="146"/>
      <c r="M221" s="146"/>
      <c r="N221" s="146"/>
      <c r="O221" s="146"/>
      <c r="P221" s="143"/>
      <c r="Q221" s="143">
        <f t="shared" si="7"/>
        <v>1304050740.9200001</v>
      </c>
      <c r="R221" s="320"/>
      <c r="S221" s="320"/>
      <c r="T221"/>
      <c r="U221"/>
      <c r="X221"/>
      <c r="Y221"/>
      <c r="Z221"/>
      <c r="AA221"/>
    </row>
    <row r="222" spans="2:27" s="12" customFormat="1" x14ac:dyDescent="0.25">
      <c r="B222" s="158" t="s">
        <v>368</v>
      </c>
      <c r="C222" s="145">
        <v>5560837878</v>
      </c>
      <c r="D222" s="145"/>
      <c r="E222" s="145">
        <v>81101197.300000012</v>
      </c>
      <c r="F222" s="145">
        <v>190562198.78</v>
      </c>
      <c r="G222" s="145">
        <v>264239500.74000001</v>
      </c>
      <c r="H222" s="145">
        <v>171580319.52000001</v>
      </c>
      <c r="I222" s="145">
        <v>256564166.56000003</v>
      </c>
      <c r="J222" s="145">
        <v>255052815.13</v>
      </c>
      <c r="K222" s="145"/>
      <c r="L222" s="145"/>
      <c r="M222" s="145"/>
      <c r="N222" s="145"/>
      <c r="O222" s="145"/>
      <c r="P222" s="165"/>
      <c r="Q222" s="145">
        <f t="shared" si="7"/>
        <v>1219100198.0300002</v>
      </c>
      <c r="R222" s="320"/>
      <c r="S222" s="320"/>
      <c r="T222"/>
      <c r="U222"/>
      <c r="X222"/>
      <c r="Y222"/>
      <c r="Z222"/>
      <c r="AA222"/>
    </row>
    <row r="223" spans="2:27" s="12" customFormat="1" x14ac:dyDescent="0.25">
      <c r="B223" s="158" t="s">
        <v>369</v>
      </c>
      <c r="C223" s="145">
        <v>189015738</v>
      </c>
      <c r="D223" s="145"/>
      <c r="E223" s="145">
        <v>10816186.59</v>
      </c>
      <c r="F223" s="145">
        <v>13224337.800000001</v>
      </c>
      <c r="G223" s="145">
        <v>12235143.48</v>
      </c>
      <c r="H223" s="145">
        <v>21034466.539999999</v>
      </c>
      <c r="I223" s="145">
        <v>13951202.200000001</v>
      </c>
      <c r="J223" s="145">
        <v>13689206.279999999</v>
      </c>
      <c r="K223" s="145"/>
      <c r="L223" s="145"/>
      <c r="M223" s="145"/>
      <c r="N223" s="145"/>
      <c r="O223" s="145"/>
      <c r="P223" s="165"/>
      <c r="Q223" s="145">
        <f t="shared" si="7"/>
        <v>84950542.890000001</v>
      </c>
      <c r="R223" s="320"/>
      <c r="S223" s="320"/>
      <c r="T223"/>
      <c r="U223"/>
      <c r="X223"/>
      <c r="Y223"/>
      <c r="Z223"/>
      <c r="AA223"/>
    </row>
    <row r="224" spans="2:27" s="12" customFormat="1" x14ac:dyDescent="0.25">
      <c r="B224" s="40" t="s">
        <v>406</v>
      </c>
      <c r="C224" s="146">
        <v>17535521617</v>
      </c>
      <c r="D224" s="146"/>
      <c r="E224" s="146">
        <v>615178595.20999992</v>
      </c>
      <c r="F224" s="146">
        <v>1009811911.6799999</v>
      </c>
      <c r="G224" s="146">
        <v>1143592432.0999999</v>
      </c>
      <c r="H224" s="146">
        <v>1192225868.5799999</v>
      </c>
      <c r="I224" s="146">
        <v>1632580572.2200003</v>
      </c>
      <c r="J224" s="146">
        <v>3363017279.8099999</v>
      </c>
      <c r="K224" s="146"/>
      <c r="L224" s="146"/>
      <c r="M224" s="146"/>
      <c r="N224" s="146"/>
      <c r="O224" s="146"/>
      <c r="P224" s="181"/>
      <c r="Q224" s="146">
        <f t="shared" si="7"/>
        <v>8956406659.6000004</v>
      </c>
      <c r="R224" s="320"/>
      <c r="S224" s="320"/>
      <c r="T224"/>
      <c r="U224"/>
      <c r="X224"/>
      <c r="Y224"/>
      <c r="Z224"/>
      <c r="AA224"/>
    </row>
    <row r="225" spans="2:27" s="12" customFormat="1" x14ac:dyDescent="0.25">
      <c r="B225" s="177" t="s">
        <v>407</v>
      </c>
      <c r="C225" s="146">
        <v>17535521617</v>
      </c>
      <c r="D225" s="146"/>
      <c r="E225" s="146">
        <v>615178595.20999992</v>
      </c>
      <c r="F225" s="146">
        <v>1009811911.6799999</v>
      </c>
      <c r="G225" s="146">
        <v>1143592432.0999999</v>
      </c>
      <c r="H225" s="146">
        <v>1192225868.5799999</v>
      </c>
      <c r="I225" s="146">
        <v>1632580572.2200003</v>
      </c>
      <c r="J225" s="146">
        <v>3363017279.8099999</v>
      </c>
      <c r="K225" s="146"/>
      <c r="L225" s="146"/>
      <c r="M225" s="146"/>
      <c r="N225" s="146"/>
      <c r="O225" s="146"/>
      <c r="P225" s="181"/>
      <c r="Q225" s="146">
        <f t="shared" si="7"/>
        <v>8956406659.6000004</v>
      </c>
      <c r="R225" s="320"/>
      <c r="S225" s="320"/>
      <c r="T225"/>
      <c r="U225"/>
      <c r="X225"/>
      <c r="Y225"/>
      <c r="Z225"/>
      <c r="AA225"/>
    </row>
    <row r="226" spans="2:27" s="12" customFormat="1" x14ac:dyDescent="0.25">
      <c r="B226" s="178" t="s">
        <v>408</v>
      </c>
      <c r="C226" s="145">
        <v>17535521617</v>
      </c>
      <c r="D226" s="145"/>
      <c r="E226" s="145">
        <v>615178595.20999992</v>
      </c>
      <c r="F226" s="145">
        <v>1009811911.6799999</v>
      </c>
      <c r="G226" s="145">
        <v>1143592432.0999999</v>
      </c>
      <c r="H226" s="145">
        <v>1192225868.5799999</v>
      </c>
      <c r="I226" s="145">
        <v>1632580572.2200003</v>
      </c>
      <c r="J226" s="145">
        <v>3363017279.8099999</v>
      </c>
      <c r="K226" s="145"/>
      <c r="L226" s="145"/>
      <c r="M226" s="145"/>
      <c r="N226" s="145"/>
      <c r="O226" s="145"/>
      <c r="P226" s="165"/>
      <c r="Q226" s="145">
        <f t="shared" si="7"/>
        <v>8956406659.6000004</v>
      </c>
      <c r="R226" s="320"/>
      <c r="S226" s="320"/>
      <c r="T226"/>
      <c r="U226"/>
      <c r="X226"/>
      <c r="Y226"/>
      <c r="Z226"/>
      <c r="AA226"/>
    </row>
    <row r="227" spans="2:27" s="12" customFormat="1" x14ac:dyDescent="0.25">
      <c r="B227" s="155" t="s">
        <v>101</v>
      </c>
      <c r="C227" s="156">
        <v>333486471138</v>
      </c>
      <c r="D227" s="156"/>
      <c r="E227" s="156">
        <v>59605546731.419998</v>
      </c>
      <c r="F227" s="156">
        <v>14823739722.440001</v>
      </c>
      <c r="G227" s="156">
        <v>17937932264.299999</v>
      </c>
      <c r="H227" s="156">
        <v>10486983972.860001</v>
      </c>
      <c r="I227" s="156">
        <v>49321958131.299995</v>
      </c>
      <c r="J227" s="156">
        <v>33745964803.98</v>
      </c>
      <c r="K227" s="156"/>
      <c r="L227" s="156"/>
      <c r="M227" s="156"/>
      <c r="N227" s="156"/>
      <c r="O227" s="156"/>
      <c r="P227" s="156"/>
      <c r="Q227" s="156">
        <f t="shared" si="7"/>
        <v>185922125626.30002</v>
      </c>
      <c r="R227" s="320"/>
      <c r="S227" s="320"/>
      <c r="T227"/>
      <c r="U227"/>
      <c r="X227"/>
      <c r="Y227"/>
      <c r="Z227"/>
      <c r="AA227"/>
    </row>
    <row r="228" spans="2:27" s="12" customFormat="1" x14ac:dyDescent="0.25">
      <c r="B228" s="159" t="s">
        <v>371</v>
      </c>
      <c r="C228" s="146">
        <v>333486471138</v>
      </c>
      <c r="D228" s="146"/>
      <c r="E228" s="146">
        <v>59605546731.419998</v>
      </c>
      <c r="F228" s="146">
        <v>14823739722.440001</v>
      </c>
      <c r="G228" s="146">
        <v>17937932264.299999</v>
      </c>
      <c r="H228" s="146">
        <v>10486983972.860001</v>
      </c>
      <c r="I228" s="146">
        <v>49321958131.299995</v>
      </c>
      <c r="J228" s="146">
        <v>33745964803.98</v>
      </c>
      <c r="K228" s="146"/>
      <c r="L228" s="146"/>
      <c r="M228" s="146"/>
      <c r="N228" s="146"/>
      <c r="O228" s="146"/>
      <c r="P228" s="143"/>
      <c r="Q228" s="143">
        <f t="shared" si="7"/>
        <v>185922125626.30002</v>
      </c>
      <c r="R228" s="320"/>
      <c r="S228" s="320"/>
      <c r="T228"/>
      <c r="U228"/>
      <c r="X228"/>
      <c r="Y228"/>
      <c r="Z228"/>
      <c r="AA228"/>
    </row>
    <row r="229" spans="2:27" s="12" customFormat="1" x14ac:dyDescent="0.25">
      <c r="B229" s="158" t="s">
        <v>372</v>
      </c>
      <c r="C229" s="145">
        <v>333486471138</v>
      </c>
      <c r="D229" s="145"/>
      <c r="E229" s="145">
        <v>59605546731.419998</v>
      </c>
      <c r="F229" s="145">
        <v>14823739722.440001</v>
      </c>
      <c r="G229" s="145">
        <v>17937932264.299999</v>
      </c>
      <c r="H229" s="145">
        <v>10486983972.860001</v>
      </c>
      <c r="I229" s="145">
        <v>49321958131.299995</v>
      </c>
      <c r="J229" s="145">
        <v>33745964803.98</v>
      </c>
      <c r="K229" s="145"/>
      <c r="L229" s="145"/>
      <c r="M229" s="145"/>
      <c r="N229" s="145"/>
      <c r="O229" s="145"/>
      <c r="P229" s="165"/>
      <c r="Q229" s="145">
        <f t="shared" si="7"/>
        <v>185922125626.30002</v>
      </c>
      <c r="R229" s="320"/>
      <c r="S229" s="320"/>
      <c r="T229"/>
      <c r="U229"/>
      <c r="X229"/>
      <c r="Y229"/>
      <c r="Z229"/>
      <c r="AA229"/>
    </row>
    <row r="230" spans="2:27" s="12" customFormat="1" x14ac:dyDescent="0.25">
      <c r="B230" s="155" t="s">
        <v>95</v>
      </c>
      <c r="C230" s="156">
        <v>142889944555</v>
      </c>
      <c r="D230" s="156"/>
      <c r="E230" s="156">
        <v>11873505403.040001</v>
      </c>
      <c r="F230" s="156">
        <v>12134425120.9</v>
      </c>
      <c r="G230" s="156">
        <v>11938547134.26</v>
      </c>
      <c r="H230" s="156">
        <v>12768355723.85</v>
      </c>
      <c r="I230" s="156">
        <v>10413032190.110001</v>
      </c>
      <c r="J230" s="156">
        <v>10129177629.370001</v>
      </c>
      <c r="K230" s="156"/>
      <c r="L230" s="156"/>
      <c r="M230" s="156"/>
      <c r="N230" s="156"/>
      <c r="O230" s="156"/>
      <c r="P230" s="156"/>
      <c r="Q230" s="156">
        <f t="shared" si="7"/>
        <v>69257043201.529999</v>
      </c>
      <c r="R230" s="320"/>
      <c r="S230" s="320"/>
      <c r="T230"/>
      <c r="U230"/>
      <c r="X230"/>
      <c r="Y230"/>
      <c r="Z230"/>
      <c r="AA230"/>
    </row>
    <row r="231" spans="2:27" s="12" customFormat="1" x14ac:dyDescent="0.25">
      <c r="B231" s="159" t="s">
        <v>373</v>
      </c>
      <c r="C231" s="146">
        <v>142889944555</v>
      </c>
      <c r="D231" s="146"/>
      <c r="E231" s="146">
        <v>11873505403.040001</v>
      </c>
      <c r="F231" s="146">
        <v>12134425120.9</v>
      </c>
      <c r="G231" s="146">
        <v>11938547134.26</v>
      </c>
      <c r="H231" s="146">
        <v>12768355723.85</v>
      </c>
      <c r="I231" s="146">
        <v>10413032190.110001</v>
      </c>
      <c r="J231" s="146">
        <v>10129177629.370001</v>
      </c>
      <c r="K231" s="146"/>
      <c r="L231" s="146"/>
      <c r="M231" s="146"/>
      <c r="N231" s="146"/>
      <c r="O231" s="146"/>
      <c r="P231" s="143"/>
      <c r="Q231" s="143">
        <f t="shared" si="7"/>
        <v>69257043201.529999</v>
      </c>
      <c r="R231" s="320"/>
      <c r="S231" s="320"/>
      <c r="T231"/>
      <c r="U231"/>
      <c r="X231"/>
      <c r="Y231"/>
      <c r="Z231"/>
      <c r="AA231"/>
    </row>
    <row r="232" spans="2:27" s="40" customFormat="1" ht="15" customHeight="1" x14ac:dyDescent="0.25">
      <c r="B232" s="158" t="s">
        <v>374</v>
      </c>
      <c r="C232" s="145">
        <v>142889944555</v>
      </c>
      <c r="D232" s="145"/>
      <c r="E232" s="145">
        <v>11873505403.040001</v>
      </c>
      <c r="F232" s="145">
        <v>12134425120.9</v>
      </c>
      <c r="G232" s="145">
        <v>11938547134.26</v>
      </c>
      <c r="H232" s="145">
        <v>12768355723.85</v>
      </c>
      <c r="I232" s="145">
        <v>10413032190.110001</v>
      </c>
      <c r="J232" s="145">
        <v>10129177629.370001</v>
      </c>
      <c r="K232" s="145"/>
      <c r="L232" s="145"/>
      <c r="M232" s="145"/>
      <c r="N232" s="145"/>
      <c r="O232" s="145"/>
      <c r="P232" s="165"/>
      <c r="Q232" s="145">
        <f t="shared" si="7"/>
        <v>69257043201.529999</v>
      </c>
      <c r="R232" s="320"/>
      <c r="S232" s="320"/>
      <c r="T232"/>
      <c r="U232"/>
      <c r="X232"/>
      <c r="Y232"/>
      <c r="Z232"/>
      <c r="AA232"/>
    </row>
    <row r="233" spans="2:27" s="89" customFormat="1" ht="15" customHeight="1" x14ac:dyDescent="0.25">
      <c r="B233" s="155" t="s">
        <v>43</v>
      </c>
      <c r="C233" s="156">
        <v>12921593863</v>
      </c>
      <c r="D233" s="156"/>
      <c r="E233" s="156">
        <v>1076799473.6900001</v>
      </c>
      <c r="F233" s="156">
        <v>1076799474.1900001</v>
      </c>
      <c r="G233" s="156">
        <v>1076799474.8</v>
      </c>
      <c r="H233" s="156">
        <v>1076270735.5800002</v>
      </c>
      <c r="I233" s="156">
        <v>1076799488.5799999</v>
      </c>
      <c r="J233" s="156">
        <v>1076799488.5799999</v>
      </c>
      <c r="K233" s="156"/>
      <c r="L233" s="156"/>
      <c r="M233" s="156"/>
      <c r="N233" s="156"/>
      <c r="O233" s="156"/>
      <c r="P233" s="156"/>
      <c r="Q233" s="156">
        <f t="shared" si="7"/>
        <v>6460268135.4200001</v>
      </c>
      <c r="R233" s="320"/>
      <c r="S233" s="320"/>
      <c r="T233"/>
      <c r="U233"/>
      <c r="X233"/>
      <c r="Y233"/>
      <c r="Z233"/>
      <c r="AA233"/>
    </row>
    <row r="234" spans="2:27" s="12" customFormat="1" x14ac:dyDescent="0.25">
      <c r="B234" s="159" t="s">
        <v>375</v>
      </c>
      <c r="C234" s="146">
        <v>12921593863</v>
      </c>
      <c r="D234" s="146"/>
      <c r="E234" s="146">
        <v>1076799473.6900001</v>
      </c>
      <c r="F234" s="146">
        <v>1076799474.1900001</v>
      </c>
      <c r="G234" s="146">
        <v>1076799474.8</v>
      </c>
      <c r="H234" s="146">
        <v>1076270735.5800002</v>
      </c>
      <c r="I234" s="146">
        <v>1076799488.5799999</v>
      </c>
      <c r="J234" s="146">
        <v>1076799488.5799999</v>
      </c>
      <c r="K234" s="146"/>
      <c r="L234" s="146"/>
      <c r="M234" s="146"/>
      <c r="N234" s="146"/>
      <c r="O234" s="146"/>
      <c r="P234" s="143"/>
      <c r="Q234" s="143">
        <f t="shared" si="7"/>
        <v>6460268135.4200001</v>
      </c>
      <c r="R234" s="320"/>
      <c r="S234" s="320"/>
      <c r="T234"/>
      <c r="U234"/>
      <c r="X234"/>
      <c r="Y234"/>
      <c r="Z234"/>
      <c r="AA234"/>
    </row>
    <row r="235" spans="2:27" s="40" customFormat="1" ht="15" customHeight="1" x14ac:dyDescent="0.25">
      <c r="B235" s="158" t="s">
        <v>376</v>
      </c>
      <c r="C235" s="145">
        <v>12921593863</v>
      </c>
      <c r="D235" s="145"/>
      <c r="E235" s="145">
        <v>1076799473.6900001</v>
      </c>
      <c r="F235" s="145">
        <v>1076799474.1900001</v>
      </c>
      <c r="G235" s="145">
        <v>1076799474.8</v>
      </c>
      <c r="H235" s="145">
        <v>1076270735.5800002</v>
      </c>
      <c r="I235" s="145">
        <v>1076799488.5799999</v>
      </c>
      <c r="J235" s="145">
        <v>1076799488.5799999</v>
      </c>
      <c r="K235" s="145"/>
      <c r="L235" s="145"/>
      <c r="M235" s="145"/>
      <c r="N235" s="145"/>
      <c r="O235" s="145"/>
      <c r="P235" s="165"/>
      <c r="Q235" s="145">
        <f t="shared" ref="Q235:Q254" si="8">SUM(E235:P235)</f>
        <v>6460268135.4200001</v>
      </c>
      <c r="R235" s="320"/>
      <c r="S235" s="320"/>
      <c r="T235"/>
      <c r="U235"/>
      <c r="X235"/>
      <c r="Y235"/>
      <c r="Z235"/>
      <c r="AA235"/>
    </row>
    <row r="236" spans="2:27" s="89" customFormat="1" ht="15" customHeight="1" x14ac:dyDescent="0.25">
      <c r="B236" s="155" t="s">
        <v>44</v>
      </c>
      <c r="C236" s="156">
        <v>6750891737</v>
      </c>
      <c r="D236" s="156"/>
      <c r="E236" s="156">
        <v>562574297</v>
      </c>
      <c r="F236" s="156">
        <v>562574297</v>
      </c>
      <c r="G236" s="156">
        <v>562574297</v>
      </c>
      <c r="H236" s="156">
        <v>562574297</v>
      </c>
      <c r="I236" s="156">
        <v>825118900</v>
      </c>
      <c r="J236" s="156">
        <v>825118900</v>
      </c>
      <c r="K236" s="156"/>
      <c r="L236" s="156"/>
      <c r="M236" s="156"/>
      <c r="N236" s="156"/>
      <c r="O236" s="156"/>
      <c r="P236" s="156"/>
      <c r="Q236" s="156">
        <f t="shared" si="8"/>
        <v>3900534988</v>
      </c>
      <c r="R236" s="320"/>
      <c r="S236" s="320"/>
      <c r="T236"/>
      <c r="U236"/>
      <c r="X236"/>
      <c r="Y236"/>
      <c r="Z236"/>
      <c r="AA236"/>
    </row>
    <row r="237" spans="2:27" s="12" customFormat="1" x14ac:dyDescent="0.25">
      <c r="B237" s="159" t="s">
        <v>377</v>
      </c>
      <c r="C237" s="146">
        <v>6750891737</v>
      </c>
      <c r="D237" s="146"/>
      <c r="E237" s="146">
        <v>562574297</v>
      </c>
      <c r="F237" s="146">
        <v>562574297</v>
      </c>
      <c r="G237" s="146">
        <v>562574297</v>
      </c>
      <c r="H237" s="146">
        <v>562574297</v>
      </c>
      <c r="I237" s="146">
        <v>825118900</v>
      </c>
      <c r="J237" s="146">
        <v>825118900</v>
      </c>
      <c r="K237" s="146"/>
      <c r="L237" s="146"/>
      <c r="M237" s="146"/>
      <c r="N237" s="146"/>
      <c r="O237" s="146"/>
      <c r="P237" s="143"/>
      <c r="Q237" s="143">
        <f t="shared" si="8"/>
        <v>3900534988</v>
      </c>
      <c r="R237" s="320"/>
      <c r="S237" s="320"/>
      <c r="T237"/>
      <c r="U237"/>
      <c r="X237"/>
      <c r="Y237"/>
      <c r="Z237"/>
      <c r="AA237"/>
    </row>
    <row r="238" spans="2:27" s="40" customFormat="1" x14ac:dyDescent="0.25">
      <c r="B238" s="158" t="s">
        <v>378</v>
      </c>
      <c r="C238" s="145">
        <v>6750891737</v>
      </c>
      <c r="D238" s="145"/>
      <c r="E238" s="145">
        <v>562574297</v>
      </c>
      <c r="F238" s="145">
        <v>562574297</v>
      </c>
      <c r="G238" s="145">
        <v>562574297</v>
      </c>
      <c r="H238" s="145">
        <v>562574297</v>
      </c>
      <c r="I238" s="145">
        <v>825118900</v>
      </c>
      <c r="J238" s="145">
        <v>825118900</v>
      </c>
      <c r="K238" s="145"/>
      <c r="L238" s="145"/>
      <c r="M238" s="145"/>
      <c r="N238" s="145"/>
      <c r="O238" s="145"/>
      <c r="P238" s="165"/>
      <c r="Q238" s="145">
        <f t="shared" si="8"/>
        <v>3900534988</v>
      </c>
      <c r="R238" s="320"/>
      <c r="S238" s="320"/>
      <c r="T238"/>
      <c r="U238"/>
      <c r="X238"/>
      <c r="Y238"/>
      <c r="Z238"/>
      <c r="AA238"/>
    </row>
    <row r="239" spans="2:27" s="89" customFormat="1" x14ac:dyDescent="0.25">
      <c r="B239" s="155" t="s">
        <v>45</v>
      </c>
      <c r="C239" s="156">
        <v>1524248087</v>
      </c>
      <c r="D239" s="156"/>
      <c r="E239" s="156">
        <v>126383430.18000001</v>
      </c>
      <c r="F239" s="156">
        <v>127399472.88</v>
      </c>
      <c r="G239" s="156">
        <v>127017664.98</v>
      </c>
      <c r="H239" s="156">
        <v>126192546.90000001</v>
      </c>
      <c r="I239" s="156">
        <v>127110188</v>
      </c>
      <c r="J239" s="156">
        <v>127020665</v>
      </c>
      <c r="K239" s="156"/>
      <c r="L239" s="156"/>
      <c r="M239" s="156"/>
      <c r="N239" s="156"/>
      <c r="O239" s="156"/>
      <c r="P239" s="156"/>
      <c r="Q239" s="156">
        <f t="shared" si="8"/>
        <v>761123967.94000006</v>
      </c>
      <c r="R239" s="320"/>
      <c r="S239" s="320"/>
      <c r="T239"/>
      <c r="U239"/>
      <c r="X239"/>
      <c r="Y239"/>
      <c r="Z239"/>
      <c r="AA239"/>
    </row>
    <row r="240" spans="2:27" s="12" customFormat="1" x14ac:dyDescent="0.25">
      <c r="B240" s="159" t="s">
        <v>379</v>
      </c>
      <c r="C240" s="146">
        <v>1524248087</v>
      </c>
      <c r="D240" s="146"/>
      <c r="E240" s="146">
        <v>126383430.18000001</v>
      </c>
      <c r="F240" s="146">
        <v>127399472.88</v>
      </c>
      <c r="G240" s="146">
        <v>127017664.98</v>
      </c>
      <c r="H240" s="146">
        <v>126192546.90000001</v>
      </c>
      <c r="I240" s="146">
        <v>127110188</v>
      </c>
      <c r="J240" s="146">
        <v>127020665</v>
      </c>
      <c r="K240" s="146"/>
      <c r="L240" s="146"/>
      <c r="M240" s="146"/>
      <c r="N240" s="146"/>
      <c r="O240" s="146"/>
      <c r="P240" s="143"/>
      <c r="Q240" s="143">
        <f t="shared" si="8"/>
        <v>761123967.94000006</v>
      </c>
      <c r="R240" s="320"/>
      <c r="S240" s="320"/>
      <c r="T240"/>
      <c r="U240"/>
      <c r="X240"/>
      <c r="Y240"/>
      <c r="Z240"/>
      <c r="AA240"/>
    </row>
    <row r="241" spans="2:27" s="40" customFormat="1" x14ac:dyDescent="0.25">
      <c r="B241" s="158" t="s">
        <v>380</v>
      </c>
      <c r="C241" s="145">
        <v>1524248087</v>
      </c>
      <c r="D241" s="145"/>
      <c r="E241" s="145">
        <v>126383430.18000001</v>
      </c>
      <c r="F241" s="145">
        <v>127399472.88</v>
      </c>
      <c r="G241" s="145">
        <v>127017664.98</v>
      </c>
      <c r="H241" s="145">
        <v>126192546.90000001</v>
      </c>
      <c r="I241" s="145">
        <v>127110188</v>
      </c>
      <c r="J241" s="145">
        <v>127020665</v>
      </c>
      <c r="K241" s="145"/>
      <c r="L241" s="145"/>
      <c r="M241" s="145"/>
      <c r="N241" s="145"/>
      <c r="O241" s="145"/>
      <c r="P241" s="165"/>
      <c r="Q241" s="145">
        <f t="shared" si="8"/>
        <v>761123967.94000006</v>
      </c>
      <c r="R241" s="320"/>
      <c r="S241" s="320"/>
      <c r="T241"/>
      <c r="U241"/>
      <c r="X241"/>
      <c r="Y241"/>
      <c r="Z241"/>
      <c r="AA241"/>
    </row>
    <row r="242" spans="2:27" s="89" customFormat="1" x14ac:dyDescent="0.25">
      <c r="B242" s="155" t="s">
        <v>103</v>
      </c>
      <c r="C242" s="156">
        <v>1900371875</v>
      </c>
      <c r="D242" s="156"/>
      <c r="E242" s="156">
        <v>158364313</v>
      </c>
      <c r="F242" s="156">
        <v>158364313</v>
      </c>
      <c r="G242" s="156">
        <v>158364313</v>
      </c>
      <c r="H242" s="156">
        <v>158364311</v>
      </c>
      <c r="I242" s="156">
        <v>158364311</v>
      </c>
      <c r="J242" s="156">
        <v>158364313</v>
      </c>
      <c r="K242" s="156"/>
      <c r="L242" s="156"/>
      <c r="M242" s="156"/>
      <c r="N242" s="156"/>
      <c r="O242" s="156"/>
      <c r="P242" s="156"/>
      <c r="Q242" s="156">
        <f t="shared" si="8"/>
        <v>950185874</v>
      </c>
      <c r="R242" s="320"/>
      <c r="S242" s="320"/>
      <c r="T242"/>
      <c r="U242"/>
      <c r="X242"/>
      <c r="Y242"/>
      <c r="Z242"/>
      <c r="AA242"/>
    </row>
    <row r="243" spans="2:27" s="12" customFormat="1" x14ac:dyDescent="0.25">
      <c r="B243" s="159" t="s">
        <v>381</v>
      </c>
      <c r="C243" s="146">
        <v>1900371875</v>
      </c>
      <c r="D243" s="146"/>
      <c r="E243" s="146">
        <v>158364313</v>
      </c>
      <c r="F243" s="146">
        <v>158364313</v>
      </c>
      <c r="G243" s="146">
        <v>158364313</v>
      </c>
      <c r="H243" s="146">
        <v>158364311</v>
      </c>
      <c r="I243" s="146">
        <v>158364311</v>
      </c>
      <c r="J243" s="146">
        <v>158364313</v>
      </c>
      <c r="K243" s="146"/>
      <c r="L243" s="146"/>
      <c r="M243" s="146"/>
      <c r="N243" s="146"/>
      <c r="O243" s="146"/>
      <c r="P243" s="143"/>
      <c r="Q243" s="143">
        <f t="shared" si="8"/>
        <v>950185874</v>
      </c>
      <c r="R243" s="320"/>
      <c r="S243" s="320"/>
      <c r="T243"/>
      <c r="U243"/>
      <c r="X243"/>
      <c r="Y243"/>
      <c r="Z243"/>
      <c r="AA243"/>
    </row>
    <row r="244" spans="2:27" s="40" customFormat="1" x14ac:dyDescent="0.25">
      <c r="B244" s="158" t="s">
        <v>382</v>
      </c>
      <c r="C244" s="145">
        <v>1900371875</v>
      </c>
      <c r="D244" s="145"/>
      <c r="E244" s="145">
        <v>158364313</v>
      </c>
      <c r="F244" s="145">
        <v>158364313</v>
      </c>
      <c r="G244" s="145">
        <v>158364313</v>
      </c>
      <c r="H244" s="145">
        <v>158364311</v>
      </c>
      <c r="I244" s="145">
        <v>158364311</v>
      </c>
      <c r="J244" s="145">
        <v>158364313</v>
      </c>
      <c r="K244" s="145"/>
      <c r="L244" s="145"/>
      <c r="M244" s="145"/>
      <c r="N244" s="145"/>
      <c r="O244" s="145"/>
      <c r="P244" s="165"/>
      <c r="Q244" s="145">
        <f t="shared" si="8"/>
        <v>950185874</v>
      </c>
      <c r="R244" s="320"/>
      <c r="S244" s="320"/>
      <c r="T244"/>
      <c r="U244"/>
      <c r="X244"/>
      <c r="Y244"/>
      <c r="Z244"/>
      <c r="AA244"/>
    </row>
    <row r="245" spans="2:27" s="89" customFormat="1" x14ac:dyDescent="0.25">
      <c r="B245" s="155" t="s">
        <v>131</v>
      </c>
      <c r="C245" s="156">
        <v>375000000</v>
      </c>
      <c r="D245" s="156"/>
      <c r="E245" s="156">
        <v>21523460.23</v>
      </c>
      <c r="F245" s="156">
        <v>25320817.469999999</v>
      </c>
      <c r="G245" s="156">
        <v>38827439.219999999</v>
      </c>
      <c r="H245" s="156">
        <v>26606940.149999999</v>
      </c>
      <c r="I245" s="156">
        <v>33125962.98</v>
      </c>
      <c r="J245" s="156">
        <v>41005477.990000002</v>
      </c>
      <c r="K245" s="156"/>
      <c r="L245" s="156"/>
      <c r="M245" s="156"/>
      <c r="N245" s="156"/>
      <c r="O245" s="156"/>
      <c r="P245" s="156"/>
      <c r="Q245" s="156">
        <f t="shared" si="8"/>
        <v>186410098.03999999</v>
      </c>
      <c r="R245" s="320"/>
      <c r="S245" s="320"/>
      <c r="T245"/>
      <c r="U245"/>
      <c r="X245"/>
      <c r="Y245"/>
      <c r="Z245"/>
      <c r="AA245"/>
    </row>
    <row r="246" spans="2:27" s="12" customFormat="1" x14ac:dyDescent="0.25">
      <c r="B246" s="159" t="s">
        <v>383</v>
      </c>
      <c r="C246" s="146">
        <v>375000000</v>
      </c>
      <c r="D246" s="146"/>
      <c r="E246" s="146">
        <v>21523460.23</v>
      </c>
      <c r="F246" s="146">
        <v>25320817.469999999</v>
      </c>
      <c r="G246" s="146">
        <v>38827439.219999999</v>
      </c>
      <c r="H246" s="146">
        <v>26606940.149999999</v>
      </c>
      <c r="I246" s="146">
        <v>33125962.98</v>
      </c>
      <c r="J246" s="146">
        <v>41005477.990000002</v>
      </c>
      <c r="K246" s="146"/>
      <c r="L246" s="146"/>
      <c r="M246" s="146"/>
      <c r="N246" s="146"/>
      <c r="O246" s="146"/>
      <c r="P246" s="143"/>
      <c r="Q246" s="143">
        <f t="shared" si="8"/>
        <v>186410098.03999999</v>
      </c>
      <c r="R246" s="320"/>
      <c r="S246" s="320"/>
      <c r="T246"/>
      <c r="U246"/>
      <c r="X246"/>
      <c r="Y246"/>
      <c r="Z246"/>
      <c r="AA246"/>
    </row>
    <row r="247" spans="2:27" s="40" customFormat="1" x14ac:dyDescent="0.25">
      <c r="B247" s="158" t="s">
        <v>384</v>
      </c>
      <c r="C247" s="145">
        <v>375000000</v>
      </c>
      <c r="D247" s="145"/>
      <c r="E247" s="145">
        <v>21523460.23</v>
      </c>
      <c r="F247" s="145">
        <v>25320817.469999999</v>
      </c>
      <c r="G247" s="145">
        <v>38827439.219999999</v>
      </c>
      <c r="H247" s="145">
        <v>26606940.149999999</v>
      </c>
      <c r="I247" s="145">
        <v>33125962.98</v>
      </c>
      <c r="J247" s="145">
        <v>41005477.990000002</v>
      </c>
      <c r="K247" s="145"/>
      <c r="L247" s="145"/>
      <c r="M247" s="145"/>
      <c r="N247" s="145"/>
      <c r="O247" s="145"/>
      <c r="P247" s="165"/>
      <c r="Q247" s="145">
        <f t="shared" si="8"/>
        <v>186410098.03999999</v>
      </c>
      <c r="R247" s="320"/>
      <c r="S247" s="320"/>
      <c r="T247"/>
      <c r="U247"/>
      <c r="X247"/>
      <c r="Y247"/>
      <c r="Z247"/>
      <c r="AA247"/>
    </row>
    <row r="248" spans="2:27" s="89" customFormat="1" x14ac:dyDescent="0.25">
      <c r="B248" s="155" t="s">
        <v>104</v>
      </c>
      <c r="C248" s="156">
        <v>1193399381</v>
      </c>
      <c r="D248" s="156"/>
      <c r="E248" s="156">
        <v>79323458.959999993</v>
      </c>
      <c r="F248" s="156">
        <v>320841104.96000004</v>
      </c>
      <c r="G248" s="156">
        <v>79323471.75</v>
      </c>
      <c r="H248" s="156">
        <v>79323372.070000008</v>
      </c>
      <c r="I248" s="156">
        <v>79323407.260000005</v>
      </c>
      <c r="J248" s="156">
        <v>79323354.560000002</v>
      </c>
      <c r="K248" s="156"/>
      <c r="L248" s="156"/>
      <c r="M248" s="156"/>
      <c r="N248" s="156"/>
      <c r="O248" s="156"/>
      <c r="P248" s="156"/>
      <c r="Q248" s="156">
        <f t="shared" si="8"/>
        <v>717458169.55999994</v>
      </c>
      <c r="R248" s="320"/>
      <c r="S248" s="320"/>
      <c r="T248"/>
      <c r="U248"/>
      <c r="X248"/>
      <c r="Y248"/>
      <c r="Z248"/>
      <c r="AA248"/>
    </row>
    <row r="249" spans="2:27" s="12" customFormat="1" x14ac:dyDescent="0.25">
      <c r="B249" s="159" t="s">
        <v>450</v>
      </c>
      <c r="C249" s="146">
        <v>1193399381</v>
      </c>
      <c r="D249" s="146"/>
      <c r="E249" s="146">
        <v>79323458.959999993</v>
      </c>
      <c r="F249" s="146">
        <v>320841104.96000004</v>
      </c>
      <c r="G249" s="146">
        <v>79323471.75</v>
      </c>
      <c r="H249" s="146">
        <v>79323372.070000008</v>
      </c>
      <c r="I249" s="146">
        <v>79323407.260000005</v>
      </c>
      <c r="J249" s="146">
        <v>79323354.560000002</v>
      </c>
      <c r="K249" s="146"/>
      <c r="L249" s="146"/>
      <c r="M249" s="146"/>
      <c r="N249" s="146"/>
      <c r="O249" s="146"/>
      <c r="P249" s="143"/>
      <c r="Q249" s="143">
        <f t="shared" si="8"/>
        <v>717458169.55999994</v>
      </c>
      <c r="R249" s="320"/>
      <c r="S249" s="320"/>
      <c r="T249"/>
      <c r="U249"/>
      <c r="X249"/>
      <c r="Y249"/>
      <c r="Z249"/>
      <c r="AA249"/>
    </row>
    <row r="250" spans="2:27" s="12" customFormat="1" x14ac:dyDescent="0.25">
      <c r="B250" s="158" t="s">
        <v>387</v>
      </c>
      <c r="C250" s="145">
        <v>1193399381</v>
      </c>
      <c r="D250" s="145"/>
      <c r="E250" s="145">
        <v>79323458.959999993</v>
      </c>
      <c r="F250" s="145">
        <v>320841104.96000004</v>
      </c>
      <c r="G250" s="145">
        <v>79323471.75</v>
      </c>
      <c r="H250" s="145">
        <v>79323372.070000008</v>
      </c>
      <c r="I250" s="145">
        <v>79323407.260000005</v>
      </c>
      <c r="J250" s="145">
        <v>79323354.560000002</v>
      </c>
      <c r="K250" s="145"/>
      <c r="L250" s="145"/>
      <c r="M250" s="145"/>
      <c r="N250" s="145"/>
      <c r="O250" s="145"/>
      <c r="P250" s="165"/>
      <c r="Q250" s="145">
        <f t="shared" si="8"/>
        <v>717458169.55999994</v>
      </c>
      <c r="R250" s="320"/>
      <c r="S250" s="320"/>
      <c r="T250"/>
      <c r="U250"/>
      <c r="X250"/>
      <c r="Y250"/>
      <c r="Z250"/>
      <c r="AA250"/>
    </row>
    <row r="251" spans="2:27" s="12" customFormat="1" x14ac:dyDescent="0.25">
      <c r="B251" s="155" t="s">
        <v>451</v>
      </c>
      <c r="C251" s="198">
        <v>836669483</v>
      </c>
      <c r="D251" s="198"/>
      <c r="E251" s="198">
        <v>58595007.609999999</v>
      </c>
      <c r="F251" s="198">
        <v>61493632.550000004</v>
      </c>
      <c r="G251" s="198">
        <v>70967089.349999994</v>
      </c>
      <c r="H251" s="198">
        <v>57973745.770000003</v>
      </c>
      <c r="I251" s="198">
        <v>62044071.189999998</v>
      </c>
      <c r="J251" s="198">
        <v>63491126.640000001</v>
      </c>
      <c r="K251" s="198"/>
      <c r="L251" s="198"/>
      <c r="M251" s="198"/>
      <c r="N251" s="198"/>
      <c r="O251" s="198"/>
      <c r="P251" s="198"/>
      <c r="Q251" s="198">
        <f t="shared" si="8"/>
        <v>374564673.11000001</v>
      </c>
      <c r="R251" s="320"/>
      <c r="S251" s="320"/>
      <c r="T251"/>
      <c r="U251"/>
      <c r="X251"/>
      <c r="Y251"/>
      <c r="Z251"/>
      <c r="AA251"/>
    </row>
    <row r="252" spans="2:27" s="12" customFormat="1" x14ac:dyDescent="0.25">
      <c r="B252" s="159" t="s">
        <v>452</v>
      </c>
      <c r="C252" s="146">
        <v>836669483</v>
      </c>
      <c r="D252" s="146"/>
      <c r="E252" s="146">
        <v>58595007.609999999</v>
      </c>
      <c r="F252" s="146">
        <v>61493632.550000004</v>
      </c>
      <c r="G252" s="146">
        <v>70967089.349999994</v>
      </c>
      <c r="H252" s="146">
        <v>57973745.770000003</v>
      </c>
      <c r="I252" s="146">
        <v>62044071.189999998</v>
      </c>
      <c r="J252" s="146">
        <v>63491126.640000001</v>
      </c>
      <c r="K252" s="146"/>
      <c r="L252" s="146"/>
      <c r="M252" s="146"/>
      <c r="N252" s="146"/>
      <c r="O252" s="146"/>
      <c r="P252" s="199"/>
      <c r="Q252" s="199">
        <f t="shared" si="8"/>
        <v>374564673.11000001</v>
      </c>
      <c r="R252" s="320"/>
      <c r="S252" s="320"/>
      <c r="T252"/>
      <c r="U252"/>
      <c r="X252"/>
      <c r="Y252"/>
      <c r="Z252"/>
      <c r="AA252"/>
    </row>
    <row r="253" spans="2:27" x14ac:dyDescent="0.25">
      <c r="B253" s="158" t="s">
        <v>453</v>
      </c>
      <c r="C253" s="145">
        <v>836669483</v>
      </c>
      <c r="D253" s="145"/>
      <c r="E253" s="145">
        <v>58595007.609999999</v>
      </c>
      <c r="F253" s="145">
        <v>61493632.550000004</v>
      </c>
      <c r="G253" s="145">
        <v>70967089.349999994</v>
      </c>
      <c r="H253" s="145">
        <v>57973745.770000003</v>
      </c>
      <c r="I253" s="145">
        <v>62044071.189999998</v>
      </c>
      <c r="J253" s="145">
        <v>63491126.640000001</v>
      </c>
      <c r="K253" s="145"/>
      <c r="L253" s="145"/>
      <c r="M253" s="145"/>
      <c r="N253" s="145"/>
      <c r="O253" s="145"/>
      <c r="P253" s="200"/>
      <c r="Q253" s="145">
        <f t="shared" si="8"/>
        <v>374564673.11000001</v>
      </c>
      <c r="R253" s="320"/>
      <c r="S253" s="320"/>
    </row>
    <row r="254" spans="2:27" x14ac:dyDescent="0.25">
      <c r="B254" s="170" t="s">
        <v>69</v>
      </c>
      <c r="C254" s="154">
        <f t="shared" ref="C254:O254" si="9">C10+C17+C233+C236+C239+C242+C245+C248+C251</f>
        <v>1484234610959</v>
      </c>
      <c r="D254" s="154">
        <f t="shared" si="9"/>
        <v>0</v>
      </c>
      <c r="E254" s="147">
        <f t="shared" si="9"/>
        <v>134043817982.05998</v>
      </c>
      <c r="F254" s="147">
        <f t="shared" si="9"/>
        <v>96393114818.820007</v>
      </c>
      <c r="G254" s="147">
        <f t="shared" si="9"/>
        <v>107337615431.40999</v>
      </c>
      <c r="H254" s="147">
        <f t="shared" si="9"/>
        <v>99394829882.949982</v>
      </c>
      <c r="I254" s="147">
        <f t="shared" si="9"/>
        <v>136520815475.18999</v>
      </c>
      <c r="J254" s="147">
        <f t="shared" si="9"/>
        <v>127939387851.76997</v>
      </c>
      <c r="K254" s="147">
        <f t="shared" si="9"/>
        <v>0</v>
      </c>
      <c r="L254" s="147">
        <f t="shared" si="9"/>
        <v>0</v>
      </c>
      <c r="M254" s="147">
        <f t="shared" si="9"/>
        <v>0</v>
      </c>
      <c r="N254" s="147">
        <f t="shared" si="9"/>
        <v>0</v>
      </c>
      <c r="O254" s="147">
        <f t="shared" si="9"/>
        <v>0</v>
      </c>
      <c r="P254" s="147">
        <f>P10+P17+P233+P236+P239+P242+P245+P248</f>
        <v>0</v>
      </c>
      <c r="Q254" s="147">
        <f t="shared" si="8"/>
        <v>701629581442.19995</v>
      </c>
      <c r="R254" s="320"/>
      <c r="S254" s="320"/>
    </row>
    <row r="255" spans="2:27" x14ac:dyDescent="0.25">
      <c r="P255" s="5">
        <v>0</v>
      </c>
      <c r="R255" s="320"/>
      <c r="S255" s="320"/>
    </row>
    <row r="256" spans="2:27" x14ac:dyDescent="0.25">
      <c r="B256" s="170"/>
      <c r="C256" s="25"/>
      <c r="D256" s="125"/>
      <c r="E256" s="15" t="s">
        <v>10</v>
      </c>
      <c r="F256" s="15" t="s">
        <v>11</v>
      </c>
      <c r="G256" s="15" t="s">
        <v>12</v>
      </c>
      <c r="H256" s="15" t="s">
        <v>13</v>
      </c>
      <c r="I256" s="15" t="s">
        <v>14</v>
      </c>
      <c r="J256" s="15" t="s">
        <v>15</v>
      </c>
      <c r="K256" s="15" t="s">
        <v>16</v>
      </c>
      <c r="L256" s="15" t="s">
        <v>17</v>
      </c>
      <c r="M256" s="15" t="s">
        <v>124</v>
      </c>
      <c r="N256" s="15" t="s">
        <v>19</v>
      </c>
      <c r="O256" s="15" t="s">
        <v>20</v>
      </c>
      <c r="P256" s="15" t="s">
        <v>21</v>
      </c>
      <c r="Q256" s="15" t="s">
        <v>22</v>
      </c>
      <c r="R256" s="320"/>
    </row>
    <row r="257" spans="2:27" x14ac:dyDescent="0.25">
      <c r="B257" s="155" t="s">
        <v>412</v>
      </c>
      <c r="C257" s="323">
        <v>108120510535</v>
      </c>
      <c r="D257" s="323"/>
      <c r="E257" s="156">
        <v>22829867051.84</v>
      </c>
      <c r="F257" s="156">
        <v>3078788140.4099998</v>
      </c>
      <c r="G257" s="156">
        <v>10677402557</v>
      </c>
      <c r="H257" s="156">
        <v>11034188586.1</v>
      </c>
      <c r="I257" s="156">
        <v>6450110802.3500004</v>
      </c>
      <c r="J257" s="156">
        <v>1472919133.3199999</v>
      </c>
      <c r="K257" s="156"/>
      <c r="L257" s="156"/>
      <c r="M257" s="156"/>
      <c r="N257" s="156"/>
      <c r="O257" s="156"/>
      <c r="P257" s="156"/>
      <c r="Q257" s="156">
        <f t="shared" ref="Q257:Q266" si="10">SUM(E257:P257)</f>
        <v>55543276271.019997</v>
      </c>
      <c r="R257" s="320"/>
    </row>
    <row r="258" spans="2:27" x14ac:dyDescent="0.25">
      <c r="B258" s="26" t="s">
        <v>93</v>
      </c>
      <c r="C258" s="267">
        <v>835789266</v>
      </c>
      <c r="D258" s="267"/>
      <c r="E258" s="182">
        <v>0</v>
      </c>
      <c r="F258" s="182"/>
      <c r="G258" s="182"/>
      <c r="H258" s="182"/>
      <c r="I258" s="182"/>
      <c r="J258" s="182"/>
      <c r="K258" s="182"/>
      <c r="L258" s="182"/>
      <c r="M258" s="182"/>
      <c r="N258" s="182"/>
      <c r="O258" s="182"/>
      <c r="P258" s="166"/>
      <c r="Q258" s="163">
        <f t="shared" si="10"/>
        <v>0</v>
      </c>
      <c r="R258" s="320"/>
    </row>
    <row r="259" spans="2:27" x14ac:dyDescent="0.25">
      <c r="B259" s="159" t="s">
        <v>358</v>
      </c>
      <c r="C259" s="201">
        <v>835789266</v>
      </c>
      <c r="D259" s="201"/>
      <c r="E259" s="162">
        <v>0</v>
      </c>
      <c r="F259" s="162"/>
      <c r="G259" s="162"/>
      <c r="H259" s="162"/>
      <c r="I259" s="162"/>
      <c r="J259" s="162"/>
      <c r="K259" s="162"/>
      <c r="L259" s="162"/>
      <c r="M259" s="162"/>
      <c r="N259" s="162"/>
      <c r="O259" s="162"/>
      <c r="P259" s="166"/>
      <c r="Q259" s="163">
        <f t="shared" si="10"/>
        <v>0</v>
      </c>
      <c r="R259" s="320"/>
    </row>
    <row r="260" spans="2:27" x14ac:dyDescent="0.25">
      <c r="B260" s="158" t="s">
        <v>359</v>
      </c>
      <c r="C260" s="201">
        <v>835789266</v>
      </c>
      <c r="D260" s="201"/>
      <c r="E260" s="162">
        <v>0</v>
      </c>
      <c r="F260" s="166"/>
      <c r="G260" s="166"/>
      <c r="H260" s="166"/>
      <c r="I260" s="166"/>
      <c r="J260" s="166"/>
      <c r="K260" s="166"/>
      <c r="L260" s="166"/>
      <c r="M260" s="166"/>
      <c r="N260" s="166"/>
      <c r="O260" s="166"/>
      <c r="P260" s="166"/>
      <c r="Q260" s="163">
        <f t="shared" si="10"/>
        <v>0</v>
      </c>
      <c r="R260" s="320"/>
    </row>
    <row r="261" spans="2:27" x14ac:dyDescent="0.25">
      <c r="B261" s="26" t="s">
        <v>101</v>
      </c>
      <c r="C261" s="267">
        <v>93784721269</v>
      </c>
      <c r="D261" s="267"/>
      <c r="E261" s="182">
        <v>22541730117.849998</v>
      </c>
      <c r="F261" s="182">
        <v>3046977941.48</v>
      </c>
      <c r="G261" s="182">
        <v>10180928754.76</v>
      </c>
      <c r="H261" s="182">
        <v>10627109096.58</v>
      </c>
      <c r="I261" s="182">
        <v>6174497270.1900005</v>
      </c>
      <c r="J261" s="182">
        <v>1467756968.48</v>
      </c>
      <c r="K261" s="182"/>
      <c r="L261" s="182"/>
      <c r="M261" s="182"/>
      <c r="N261" s="182"/>
      <c r="O261" s="182"/>
      <c r="P261" s="182"/>
      <c r="Q261" s="182">
        <f t="shared" si="10"/>
        <v>54039000149.340004</v>
      </c>
      <c r="R261" s="320"/>
    </row>
    <row r="262" spans="2:27" x14ac:dyDescent="0.25">
      <c r="B262" s="159" t="s">
        <v>371</v>
      </c>
      <c r="C262" s="201">
        <v>93784721269</v>
      </c>
      <c r="D262" s="201"/>
      <c r="E262" s="162">
        <v>22541730117.849998</v>
      </c>
      <c r="F262" s="162">
        <v>3046977941.48</v>
      </c>
      <c r="G262" s="162">
        <v>10180928754.76</v>
      </c>
      <c r="H262" s="162">
        <v>10627109096.58</v>
      </c>
      <c r="I262" s="162">
        <v>6174497270.1900005</v>
      </c>
      <c r="J262" s="162">
        <v>1467756968.48</v>
      </c>
      <c r="K262" s="162"/>
      <c r="L262" s="162"/>
      <c r="M262" s="162"/>
      <c r="N262" s="162"/>
      <c r="O262" s="162"/>
      <c r="P262" s="162"/>
      <c r="Q262" s="186">
        <f t="shared" si="10"/>
        <v>54039000149.340004</v>
      </c>
      <c r="R262" s="320"/>
    </row>
    <row r="263" spans="2:27" s="40" customFormat="1" x14ac:dyDescent="0.25">
      <c r="B263" s="158" t="s">
        <v>372</v>
      </c>
      <c r="C263" s="201">
        <v>93784721269</v>
      </c>
      <c r="D263" s="201"/>
      <c r="E263" s="166">
        <v>22541730117.849998</v>
      </c>
      <c r="F263" s="166">
        <v>3046977941.48</v>
      </c>
      <c r="G263" s="166">
        <v>10180928754.76</v>
      </c>
      <c r="H263" s="166">
        <v>10627109096.58</v>
      </c>
      <c r="I263" s="166">
        <v>6174497270.1900005</v>
      </c>
      <c r="J263" s="166">
        <v>1467756968.48</v>
      </c>
      <c r="K263" s="166"/>
      <c r="L263" s="166"/>
      <c r="M263" s="166"/>
      <c r="N263" s="166"/>
      <c r="O263" s="166"/>
      <c r="P263" s="166"/>
      <c r="Q263" s="189">
        <f t="shared" si="10"/>
        <v>54039000149.340004</v>
      </c>
      <c r="R263" s="320"/>
      <c r="S263"/>
      <c r="X263"/>
      <c r="Y263"/>
      <c r="Z263"/>
      <c r="AA263"/>
    </row>
    <row r="264" spans="2:27" x14ac:dyDescent="0.25">
      <c r="B264" s="26" t="s">
        <v>95</v>
      </c>
      <c r="C264" s="267">
        <v>13500000000</v>
      </c>
      <c r="D264" s="267"/>
      <c r="E264" s="182">
        <v>288136933.99000001</v>
      </c>
      <c r="F264" s="182">
        <v>31810198.93</v>
      </c>
      <c r="G264" s="182">
        <v>496473802.24000001</v>
      </c>
      <c r="H264" s="182">
        <v>407079489.51999998</v>
      </c>
      <c r="I264" s="182">
        <v>275613532.16000003</v>
      </c>
      <c r="J264" s="182">
        <v>5162164.84</v>
      </c>
      <c r="K264" s="182"/>
      <c r="L264" s="182"/>
      <c r="M264" s="182"/>
      <c r="N264" s="182"/>
      <c r="O264" s="182"/>
      <c r="P264" s="182"/>
      <c r="Q264" s="182">
        <f t="shared" si="10"/>
        <v>1504276121.6800001</v>
      </c>
      <c r="R264" s="320"/>
    </row>
    <row r="265" spans="2:27" x14ac:dyDescent="0.25">
      <c r="B265" s="159" t="s">
        <v>373</v>
      </c>
      <c r="C265" s="201">
        <v>13500000000</v>
      </c>
      <c r="D265" s="201"/>
      <c r="E265" s="162">
        <v>288136933.99000001</v>
      </c>
      <c r="F265" s="162">
        <v>31810198.93</v>
      </c>
      <c r="G265" s="162">
        <v>496473802.24000001</v>
      </c>
      <c r="H265" s="162">
        <v>407079489.51999998</v>
      </c>
      <c r="I265" s="162">
        <v>275613532.16000003</v>
      </c>
      <c r="J265" s="162">
        <v>5162164.84</v>
      </c>
      <c r="K265" s="162"/>
      <c r="L265" s="162"/>
      <c r="M265" s="162"/>
      <c r="N265" s="162"/>
      <c r="O265" s="162"/>
      <c r="P265" s="162"/>
      <c r="Q265" s="186">
        <f t="shared" si="10"/>
        <v>1504276121.6800001</v>
      </c>
      <c r="R265" s="320"/>
    </row>
    <row r="266" spans="2:27" x14ac:dyDescent="0.25">
      <c r="B266" s="158" t="s">
        <v>374</v>
      </c>
      <c r="C266" s="201">
        <v>13500000000</v>
      </c>
      <c r="D266" s="201"/>
      <c r="E266" s="166">
        <v>288136933.99000001</v>
      </c>
      <c r="F266" s="166">
        <v>31810198.93</v>
      </c>
      <c r="G266" s="166">
        <v>496473802.24000001</v>
      </c>
      <c r="H266" s="166">
        <v>407079489.51999998</v>
      </c>
      <c r="I266" s="166">
        <v>275613532.16000003</v>
      </c>
      <c r="J266" s="166">
        <v>5162164.84</v>
      </c>
      <c r="K266" s="166"/>
      <c r="L266" s="166"/>
      <c r="M266" s="166"/>
      <c r="N266" s="166"/>
      <c r="O266" s="166"/>
      <c r="P266" s="166"/>
      <c r="Q266" s="164">
        <f t="shared" si="10"/>
        <v>1504276121.6800001</v>
      </c>
      <c r="R266" s="320"/>
    </row>
    <row r="267" spans="2:27" x14ac:dyDescent="0.25">
      <c r="B267" s="170" t="s">
        <v>70</v>
      </c>
      <c r="C267" s="154">
        <f t="shared" ref="C267:Q267" si="11">C257</f>
        <v>108120510535</v>
      </c>
      <c r="D267" s="154">
        <f t="shared" si="11"/>
        <v>0</v>
      </c>
      <c r="E267" s="147">
        <f>+E257</f>
        <v>22829867051.84</v>
      </c>
      <c r="F267" s="147">
        <f t="shared" ref="F267:P267" si="12">+F257</f>
        <v>3078788140.4099998</v>
      </c>
      <c r="G267" s="147">
        <f t="shared" si="12"/>
        <v>10677402557</v>
      </c>
      <c r="H267" s="147">
        <f t="shared" si="12"/>
        <v>11034188586.1</v>
      </c>
      <c r="I267" s="147">
        <f t="shared" si="12"/>
        <v>6450110802.3500004</v>
      </c>
      <c r="J267" s="147">
        <f t="shared" si="12"/>
        <v>1472919133.3199999</v>
      </c>
      <c r="K267" s="147">
        <f t="shared" si="12"/>
        <v>0</v>
      </c>
      <c r="L267" s="147">
        <f t="shared" si="12"/>
        <v>0</v>
      </c>
      <c r="M267" s="147">
        <f t="shared" si="12"/>
        <v>0</v>
      </c>
      <c r="N267" s="147">
        <f t="shared" si="12"/>
        <v>0</v>
      </c>
      <c r="O267" s="147">
        <f t="shared" si="12"/>
        <v>0</v>
      </c>
      <c r="P267" s="147">
        <f t="shared" si="12"/>
        <v>0</v>
      </c>
      <c r="Q267" s="147">
        <f t="shared" si="11"/>
        <v>55543276271.019997</v>
      </c>
      <c r="R267" s="317"/>
    </row>
    <row r="268" spans="2:27" x14ac:dyDescent="0.25">
      <c r="B268" s="27"/>
      <c r="C268" s="23"/>
      <c r="D268" s="23"/>
      <c r="E268" s="149"/>
      <c r="F268" s="149"/>
      <c r="G268" s="149"/>
      <c r="H268" s="149"/>
      <c r="I268" s="149"/>
      <c r="J268" s="149"/>
      <c r="K268" s="149"/>
      <c r="L268" s="149"/>
      <c r="M268" s="149"/>
      <c r="N268" s="149"/>
      <c r="O268" s="149"/>
      <c r="P268" s="149"/>
      <c r="Q268" s="149"/>
      <c r="R268" s="317"/>
    </row>
    <row r="269" spans="2:27" x14ac:dyDescent="0.25">
      <c r="B269" s="170" t="s">
        <v>51</v>
      </c>
      <c r="C269" s="154">
        <f t="shared" ref="C269:Q269" si="13">C254+C267</f>
        <v>1592355121494</v>
      </c>
      <c r="D269" s="154">
        <f t="shared" si="13"/>
        <v>0</v>
      </c>
      <c r="E269" s="147">
        <f t="shared" si="13"/>
        <v>156873685033.89999</v>
      </c>
      <c r="F269" s="147">
        <f t="shared" si="13"/>
        <v>99471902959.230011</v>
      </c>
      <c r="G269" s="147">
        <f t="shared" si="13"/>
        <v>118015017988.40999</v>
      </c>
      <c r="H269" s="147">
        <f t="shared" si="13"/>
        <v>110429018469.04999</v>
      </c>
      <c r="I269" s="147">
        <f t="shared" si="13"/>
        <v>142970926277.53998</v>
      </c>
      <c r="J269" s="147">
        <f t="shared" si="13"/>
        <v>129412306985.08998</v>
      </c>
      <c r="K269" s="147">
        <f t="shared" si="13"/>
        <v>0</v>
      </c>
      <c r="L269" s="147">
        <f t="shared" si="13"/>
        <v>0</v>
      </c>
      <c r="M269" s="147">
        <f t="shared" si="13"/>
        <v>0</v>
      </c>
      <c r="N269" s="147">
        <f t="shared" si="13"/>
        <v>0</v>
      </c>
      <c r="O269" s="147">
        <f t="shared" si="13"/>
        <v>0</v>
      </c>
      <c r="P269" s="147">
        <f t="shared" si="13"/>
        <v>0</v>
      </c>
      <c r="Q269" s="147">
        <f t="shared" si="13"/>
        <v>757172857713.21997</v>
      </c>
      <c r="R269" s="317"/>
    </row>
    <row r="270" spans="2:27" x14ac:dyDescent="0.25">
      <c r="B270" s="128" t="s">
        <v>388</v>
      </c>
      <c r="C270" s="6"/>
      <c r="D270" s="6"/>
      <c r="E270" s="314"/>
      <c r="F270" s="314"/>
      <c r="G270" s="314"/>
      <c r="H270" s="314"/>
      <c r="I270" s="191"/>
      <c r="J270" s="191"/>
      <c r="K270" s="191"/>
      <c r="L270" s="191"/>
      <c r="M270" s="191"/>
      <c r="N270" s="191"/>
      <c r="O270" s="191"/>
      <c r="P270" s="191"/>
      <c r="Q270" s="314"/>
      <c r="R270" s="317"/>
    </row>
    <row r="271" spans="2:27" x14ac:dyDescent="0.25">
      <c r="B271" s="318" t="s">
        <v>455</v>
      </c>
      <c r="R271" s="317"/>
    </row>
    <row r="272" spans="2:27" x14ac:dyDescent="0.25">
      <c r="B272" s="318" t="s">
        <v>471</v>
      </c>
      <c r="R272" s="317"/>
    </row>
    <row r="273" spans="2:18" x14ac:dyDescent="0.25">
      <c r="B273" s="32" t="s">
        <v>167</v>
      </c>
      <c r="R273" s="317"/>
    </row>
    <row r="274" spans="2:18" x14ac:dyDescent="0.25">
      <c r="R274" s="317"/>
    </row>
    <row r="275" spans="2:18" x14ac:dyDescent="0.25">
      <c r="R275" s="317"/>
    </row>
    <row r="277" spans="2:18" x14ac:dyDescent="0.25">
      <c r="M277" s="16"/>
      <c r="N277"/>
      <c r="O277"/>
      <c r="P277"/>
      <c r="Q277"/>
    </row>
    <row r="278" spans="2:18" x14ac:dyDescent="0.25">
      <c r="N278"/>
      <c r="O278"/>
      <c r="P278"/>
      <c r="Q278"/>
    </row>
    <row r="279" spans="2:18" x14ac:dyDescent="0.25">
      <c r="Q279" s="5"/>
    </row>
    <row r="280" spans="2:18" x14ac:dyDescent="0.25">
      <c r="Q280" s="5"/>
    </row>
    <row r="281" spans="2:18" x14ac:dyDescent="0.25">
      <c r="Q281" s="5"/>
    </row>
    <row r="282" spans="2:18" x14ac:dyDescent="0.25">
      <c r="Q282" s="5"/>
    </row>
    <row r="283" spans="2:18" x14ac:dyDescent="0.25">
      <c r="Q283" s="5"/>
    </row>
    <row r="284" spans="2:18" x14ac:dyDescent="0.25">
      <c r="Q284" s="5"/>
    </row>
    <row r="285" spans="2:18" x14ac:dyDescent="0.25">
      <c r="Q285" s="5"/>
    </row>
  </sheetData>
  <mergeCells count="6">
    <mergeCell ref="B2:Q2"/>
    <mergeCell ref="B3:Q3"/>
    <mergeCell ref="B4:Q4"/>
    <mergeCell ref="B5:Q5"/>
    <mergeCell ref="B8:B9"/>
    <mergeCell ref="E8:Q8"/>
  </mergeCells>
  <conditionalFormatting sqref="Q1:Q1048576">
    <cfRule type="cellIs" dxfId="1" priority="1" operator="equal">
      <formula>0</formula>
    </cfRule>
  </conditionalFormatting>
  <conditionalFormatting sqref="R1:R9 R267: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1"/>
  <sheetViews>
    <sheetView showGridLines="0" topLeftCell="A14" zoomScale="89" zoomScaleNormal="89" workbookViewId="0">
      <selection activeCell="O24" sqref="O24"/>
    </sheetView>
  </sheetViews>
  <sheetFormatPr defaultColWidth="11.42578125" defaultRowHeight="15" x14ac:dyDescent="0.25"/>
  <cols>
    <col min="1" max="1" width="9.42578125" customWidth="1"/>
    <col min="2" max="2" width="62.42578125" customWidth="1"/>
    <col min="3" max="3" width="13" customWidth="1"/>
    <col min="4" max="4" width="16.140625" customWidth="1"/>
    <col min="5" max="5" width="9.42578125" customWidth="1"/>
    <col min="6" max="12" width="10.42578125" customWidth="1"/>
    <col min="13" max="13" width="13.140625" customWidth="1"/>
    <col min="14" max="14" width="10.42578125" customWidth="1"/>
    <col min="15" max="15" width="13.42578125" customWidth="1"/>
    <col min="16" max="16" width="10.42578125" customWidth="1"/>
    <col min="17" max="17" width="12" customWidth="1"/>
  </cols>
  <sheetData>
    <row r="2" spans="2:19" ht="28.5" x14ac:dyDescent="0.25">
      <c r="B2" s="327" t="s">
        <v>0</v>
      </c>
      <c r="C2" s="327"/>
      <c r="D2" s="327"/>
      <c r="E2" s="327"/>
      <c r="F2" s="327"/>
      <c r="G2" s="327"/>
      <c r="H2" s="327"/>
      <c r="I2" s="327"/>
      <c r="J2" s="327"/>
      <c r="K2" s="327"/>
      <c r="L2" s="327"/>
      <c r="M2" s="327"/>
      <c r="N2" s="327"/>
      <c r="O2" s="327"/>
      <c r="P2" s="327"/>
      <c r="Q2" s="327"/>
    </row>
    <row r="3" spans="2:19" ht="21" x14ac:dyDescent="0.25">
      <c r="B3" s="328" t="s">
        <v>1</v>
      </c>
      <c r="C3" s="328"/>
      <c r="D3" s="328"/>
      <c r="E3" s="328"/>
      <c r="F3" s="328"/>
      <c r="G3" s="328"/>
      <c r="H3" s="328"/>
      <c r="I3" s="328"/>
      <c r="J3" s="328"/>
      <c r="K3" s="328"/>
      <c r="L3" s="328"/>
      <c r="M3" s="328"/>
      <c r="N3" s="328"/>
      <c r="O3" s="328"/>
      <c r="P3" s="328"/>
      <c r="Q3" s="328"/>
    </row>
    <row r="4" spans="2:19" ht="15.75" x14ac:dyDescent="0.25">
      <c r="B4" s="329" t="s">
        <v>2</v>
      </c>
      <c r="C4" s="329"/>
      <c r="D4" s="329"/>
      <c r="E4" s="329"/>
      <c r="F4" s="329"/>
      <c r="G4" s="329"/>
      <c r="H4" s="329"/>
      <c r="I4" s="329"/>
      <c r="J4" s="329"/>
      <c r="K4" s="329"/>
      <c r="L4" s="329"/>
      <c r="M4" s="329"/>
      <c r="N4" s="329"/>
      <c r="O4" s="329"/>
      <c r="P4" s="329"/>
      <c r="Q4" s="329"/>
    </row>
    <row r="5" spans="2:19" ht="15.75" x14ac:dyDescent="0.25">
      <c r="B5" s="329" t="s">
        <v>3</v>
      </c>
      <c r="C5" s="329"/>
      <c r="D5" s="329"/>
      <c r="E5" s="329"/>
      <c r="F5" s="329"/>
      <c r="G5" s="329"/>
      <c r="H5" s="329"/>
      <c r="I5" s="329"/>
      <c r="J5" s="329"/>
      <c r="K5" s="329"/>
      <c r="L5" s="329"/>
      <c r="M5" s="329"/>
      <c r="N5" s="329"/>
      <c r="O5" s="329"/>
      <c r="P5" s="329"/>
      <c r="Q5" s="329"/>
    </row>
    <row r="6" spans="2:19" ht="15.75" customHeight="1" x14ac:dyDescent="0.25">
      <c r="B6" s="27"/>
      <c r="C6" s="27"/>
      <c r="D6" s="27"/>
    </row>
    <row r="7" spans="2:19" x14ac:dyDescent="0.25">
      <c r="B7" s="27" t="s">
        <v>58</v>
      </c>
      <c r="C7" s="27"/>
      <c r="D7" s="27"/>
      <c r="Q7" s="39" t="s">
        <v>5</v>
      </c>
    </row>
    <row r="8" spans="2:19" ht="21" customHeight="1" x14ac:dyDescent="0.25">
      <c r="B8" s="330" t="s">
        <v>6</v>
      </c>
      <c r="C8" s="332" t="s">
        <v>7</v>
      </c>
      <c r="D8" s="332" t="s">
        <v>8</v>
      </c>
      <c r="E8" s="324" t="s">
        <v>9</v>
      </c>
      <c r="F8" s="325"/>
      <c r="G8" s="325"/>
      <c r="H8" s="325"/>
      <c r="I8" s="325"/>
      <c r="J8" s="325"/>
      <c r="K8" s="325"/>
      <c r="L8" s="325"/>
      <c r="M8" s="325"/>
      <c r="N8" s="325"/>
      <c r="O8" s="325"/>
      <c r="P8" s="325"/>
      <c r="Q8" s="326"/>
    </row>
    <row r="9" spans="2:19" ht="24.75" customHeight="1" x14ac:dyDescent="0.25">
      <c r="B9" s="331"/>
      <c r="C9" s="333"/>
      <c r="D9" s="333"/>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3570858873</v>
      </c>
      <c r="D10" s="219">
        <v>3715600808.7600002</v>
      </c>
      <c r="E10" s="201">
        <v>182291453.77999997</v>
      </c>
      <c r="F10" s="201">
        <v>182291453.77999997</v>
      </c>
      <c r="G10" s="201">
        <v>417601240.7700001</v>
      </c>
      <c r="H10" s="201">
        <v>420740798.5</v>
      </c>
      <c r="I10" s="201">
        <v>320271939.17000002</v>
      </c>
      <c r="J10" s="201">
        <v>300601183.57999998</v>
      </c>
      <c r="K10" s="201">
        <v>294790903.61000001</v>
      </c>
      <c r="L10" s="201">
        <v>294790903.61000001</v>
      </c>
      <c r="M10" s="201">
        <v>294790903.61000001</v>
      </c>
      <c r="N10" s="201">
        <v>294113389.06</v>
      </c>
      <c r="O10" s="201">
        <v>294113389.03000009</v>
      </c>
      <c r="P10" s="201">
        <v>415696056.19</v>
      </c>
      <c r="Q10" s="201">
        <v>3712093614.6900005</v>
      </c>
    </row>
    <row r="11" spans="2:19" x14ac:dyDescent="0.25">
      <c r="B11" s="12" t="s">
        <v>24</v>
      </c>
      <c r="C11" s="219">
        <v>32278255644</v>
      </c>
      <c r="D11" s="219">
        <v>34338950315.969967</v>
      </c>
      <c r="E11" s="201">
        <v>308162333.69999999</v>
      </c>
      <c r="F11" s="201">
        <v>2402276686.1000018</v>
      </c>
      <c r="G11" s="201">
        <v>3290584848.1700015</v>
      </c>
      <c r="H11" s="201">
        <v>2599180959.2299995</v>
      </c>
      <c r="I11" s="201">
        <v>3155562323.5700011</v>
      </c>
      <c r="J11" s="201">
        <v>1838431371.9299994</v>
      </c>
      <c r="K11" s="201">
        <v>2324870603.6900005</v>
      </c>
      <c r="L11" s="201">
        <v>2601909699.9600015</v>
      </c>
      <c r="M11" s="201">
        <v>2383673228.2000003</v>
      </c>
      <c r="N11" s="201">
        <v>2416611078.9100018</v>
      </c>
      <c r="O11" s="201">
        <v>2493691956.9799981</v>
      </c>
      <c r="P11" s="201">
        <v>4098435856.5999975</v>
      </c>
      <c r="Q11" s="201">
        <v>29913390947.03997</v>
      </c>
    </row>
    <row r="12" spans="2:19" x14ac:dyDescent="0.25">
      <c r="B12" s="12" t="s">
        <v>25</v>
      </c>
      <c r="C12" s="219">
        <v>18222299223</v>
      </c>
      <c r="D12" s="219">
        <v>19272284580.230003</v>
      </c>
      <c r="E12" s="201">
        <v>351996206.88000005</v>
      </c>
      <c r="F12" s="201">
        <v>1329871729.9399998</v>
      </c>
      <c r="G12" s="201">
        <v>2652514534.1399999</v>
      </c>
      <c r="H12" s="201">
        <v>1456631692.5900009</v>
      </c>
      <c r="I12" s="201">
        <v>1612714411.8400004</v>
      </c>
      <c r="J12" s="201">
        <v>1786749682.2299998</v>
      </c>
      <c r="K12" s="201">
        <v>1410688766.6699998</v>
      </c>
      <c r="L12" s="201">
        <v>1490188415.3600004</v>
      </c>
      <c r="M12" s="201">
        <v>1613778598.5199997</v>
      </c>
      <c r="N12" s="201">
        <v>1612256123.6699994</v>
      </c>
      <c r="O12" s="201">
        <v>1646140018.9199994</v>
      </c>
      <c r="P12" s="201">
        <v>2069570920.0800011</v>
      </c>
      <c r="Q12" s="201">
        <v>19033101100.839996</v>
      </c>
    </row>
    <row r="13" spans="2:19" x14ac:dyDescent="0.25">
      <c r="B13" s="12" t="s">
        <v>26</v>
      </c>
      <c r="C13" s="219">
        <v>8686812443</v>
      </c>
      <c r="D13" s="219">
        <v>8950070875.2500038</v>
      </c>
      <c r="E13" s="201">
        <v>544634561.28999996</v>
      </c>
      <c r="F13" s="201">
        <v>616079310.67999995</v>
      </c>
      <c r="G13" s="201">
        <v>797066459.83000004</v>
      </c>
      <c r="H13" s="201">
        <v>711359185.32999957</v>
      </c>
      <c r="I13" s="201">
        <v>747630153.07999969</v>
      </c>
      <c r="J13" s="201">
        <v>733984790.68999994</v>
      </c>
      <c r="K13" s="201">
        <v>621929291.34000003</v>
      </c>
      <c r="L13" s="201">
        <v>673520202.25000024</v>
      </c>
      <c r="M13" s="201">
        <v>686541279.75999999</v>
      </c>
      <c r="N13" s="201">
        <v>613453147.36000013</v>
      </c>
      <c r="O13" s="201">
        <v>683646238.37999976</v>
      </c>
      <c r="P13" s="201">
        <v>1190946822.0499997</v>
      </c>
      <c r="Q13" s="201">
        <v>8620791442.0400009</v>
      </c>
    </row>
    <row r="14" spans="2:19" x14ac:dyDescent="0.25">
      <c r="B14" s="12" t="s">
        <v>27</v>
      </c>
      <c r="C14" s="219">
        <v>2304259991</v>
      </c>
      <c r="D14" s="219">
        <v>2445972026</v>
      </c>
      <c r="E14" s="201">
        <v>45617837.340000011</v>
      </c>
      <c r="F14" s="201">
        <v>132924025.14999998</v>
      </c>
      <c r="G14" s="201">
        <v>339289815.71999997</v>
      </c>
      <c r="H14" s="201">
        <v>185691999.59999996</v>
      </c>
      <c r="I14" s="201">
        <v>212325376.60000002</v>
      </c>
      <c r="J14" s="201">
        <v>197326344.75999996</v>
      </c>
      <c r="K14" s="201">
        <v>162536683.52000001</v>
      </c>
      <c r="L14" s="201">
        <v>195377195.16000006</v>
      </c>
      <c r="M14" s="201">
        <v>215903233.58999997</v>
      </c>
      <c r="N14" s="201">
        <v>142405702.67000005</v>
      </c>
      <c r="O14" s="201">
        <v>173906674.38</v>
      </c>
      <c r="P14" s="201">
        <v>354701253.75</v>
      </c>
      <c r="Q14" s="201">
        <v>2358006142.2399993</v>
      </c>
    </row>
    <row r="15" spans="2:19" x14ac:dyDescent="0.25">
      <c r="B15" s="12" t="s">
        <v>28</v>
      </c>
      <c r="C15" s="219">
        <v>11608228615</v>
      </c>
      <c r="D15" s="219">
        <v>12987996631.819996</v>
      </c>
      <c r="E15" s="201">
        <v>190732486.58000001</v>
      </c>
      <c r="F15" s="201">
        <v>202242158.41</v>
      </c>
      <c r="G15" s="201">
        <v>348031834.03000009</v>
      </c>
      <c r="H15" s="201">
        <v>237800261.07000005</v>
      </c>
      <c r="I15" s="201">
        <v>566856230.68000007</v>
      </c>
      <c r="J15" s="201">
        <v>679287304.48999977</v>
      </c>
      <c r="K15" s="201">
        <v>321477047.84000009</v>
      </c>
      <c r="L15" s="201">
        <v>527173002.33000004</v>
      </c>
      <c r="M15" s="201">
        <v>496517063.18999988</v>
      </c>
      <c r="N15" s="201">
        <v>475169829.3900001</v>
      </c>
      <c r="O15" s="201">
        <v>791948202.95999956</v>
      </c>
      <c r="P15" s="201">
        <v>4356533480.8400011</v>
      </c>
      <c r="Q15" s="201">
        <v>9193768901.8099918</v>
      </c>
    </row>
    <row r="16" spans="2:19" x14ac:dyDescent="0.25">
      <c r="B16" s="12" t="s">
        <v>29</v>
      </c>
      <c r="C16" s="219">
        <v>19860244589</v>
      </c>
      <c r="D16" s="219">
        <v>19646449798.009998</v>
      </c>
      <c r="E16" s="201">
        <v>1182587496.3299999</v>
      </c>
      <c r="F16" s="201">
        <v>1069841323.8200001</v>
      </c>
      <c r="G16" s="201">
        <v>1959438326.3300004</v>
      </c>
      <c r="H16" s="201">
        <v>1446296636.7600002</v>
      </c>
      <c r="I16" s="201">
        <v>1274486309.05</v>
      </c>
      <c r="J16" s="201">
        <v>1429176851.5800004</v>
      </c>
      <c r="K16" s="201">
        <v>1235099696.0800002</v>
      </c>
      <c r="L16" s="201">
        <v>1534251111.0699997</v>
      </c>
      <c r="M16" s="201">
        <v>1203179340.2699997</v>
      </c>
      <c r="N16" s="201">
        <v>1219367481.8199999</v>
      </c>
      <c r="O16" s="201">
        <v>1654381149.0899999</v>
      </c>
      <c r="P16" s="201">
        <v>2715880562.1800008</v>
      </c>
      <c r="Q16" s="201">
        <v>17923986284.380001</v>
      </c>
    </row>
    <row r="17" spans="2:17" x14ac:dyDescent="0.25">
      <c r="B17" s="12" t="s">
        <v>30</v>
      </c>
      <c r="C17" s="219">
        <v>23651826500</v>
      </c>
      <c r="D17" s="219">
        <v>27561449850.099991</v>
      </c>
      <c r="E17" s="201">
        <v>814007829.94000006</v>
      </c>
      <c r="F17" s="201">
        <v>944406234.97000003</v>
      </c>
      <c r="G17" s="201">
        <v>1775374028.1399999</v>
      </c>
      <c r="H17" s="201">
        <v>2339284107.2000003</v>
      </c>
      <c r="I17" s="201">
        <v>1345655237.4999998</v>
      </c>
      <c r="J17" s="201">
        <v>1270349145.1099999</v>
      </c>
      <c r="K17" s="201">
        <v>1166440344.0400002</v>
      </c>
      <c r="L17" s="201">
        <v>1670932913.0200005</v>
      </c>
      <c r="M17" s="201">
        <v>1408622205.95</v>
      </c>
      <c r="N17" s="201">
        <v>1135214432.1499999</v>
      </c>
      <c r="O17" s="201">
        <v>1538535230.8499999</v>
      </c>
      <c r="P17" s="201">
        <v>6954968221.7900009</v>
      </c>
      <c r="Q17" s="201">
        <v>22363789930.659992</v>
      </c>
    </row>
    <row r="18" spans="2:17" x14ac:dyDescent="0.25">
      <c r="B18" s="12" t="s">
        <v>31</v>
      </c>
      <c r="C18" s="219">
        <v>1899767987</v>
      </c>
      <c r="D18" s="219">
        <v>1727567307.7500002</v>
      </c>
      <c r="E18" s="36">
        <v>0</v>
      </c>
      <c r="F18" s="201">
        <v>92376334.799999997</v>
      </c>
      <c r="G18" s="201">
        <v>278685817.32999992</v>
      </c>
      <c r="H18" s="201">
        <v>119963505.60999995</v>
      </c>
      <c r="I18" s="201">
        <v>95752141.62000002</v>
      </c>
      <c r="J18" s="201">
        <v>103847993.26000001</v>
      </c>
      <c r="K18" s="201">
        <v>102316185.16</v>
      </c>
      <c r="L18" s="201">
        <v>142326192.06</v>
      </c>
      <c r="M18" s="201">
        <v>115515375.95</v>
      </c>
      <c r="N18" s="201">
        <v>51167532.470000006</v>
      </c>
      <c r="O18" s="201">
        <v>134626085.22000003</v>
      </c>
      <c r="P18" s="201">
        <v>217356363.41999999</v>
      </c>
      <c r="Q18" s="201">
        <v>1453933526.9000006</v>
      </c>
    </row>
    <row r="19" spans="2:17" x14ac:dyDescent="0.25">
      <c r="B19" s="12" t="s">
        <v>32</v>
      </c>
      <c r="C19" s="219">
        <v>1327330829</v>
      </c>
      <c r="D19" s="219">
        <v>1232950505.05</v>
      </c>
      <c r="E19" s="201">
        <v>10750010.57</v>
      </c>
      <c r="F19" s="201">
        <v>55044710.57</v>
      </c>
      <c r="G19" s="201">
        <v>57819617.850000009</v>
      </c>
      <c r="H19" s="201">
        <v>41924525.299999997</v>
      </c>
      <c r="I19" s="201">
        <v>44123993.770000003</v>
      </c>
      <c r="J19" s="201">
        <v>66195710.360000007</v>
      </c>
      <c r="K19" s="201">
        <v>40593104.75</v>
      </c>
      <c r="L19" s="201">
        <v>55285313.340000004</v>
      </c>
      <c r="M19" s="201">
        <v>57047078.990000002</v>
      </c>
      <c r="N19" s="201">
        <v>40770892.399999999</v>
      </c>
      <c r="O19" s="201">
        <v>45416047.160000004</v>
      </c>
      <c r="P19" s="201">
        <v>96836757.599999979</v>
      </c>
      <c r="Q19" s="201">
        <v>611807762.65999985</v>
      </c>
    </row>
    <row r="20" spans="2:17" x14ac:dyDescent="0.25">
      <c r="B20" s="12" t="s">
        <v>33</v>
      </c>
      <c r="C20" s="219">
        <v>6061278680</v>
      </c>
      <c r="D20" s="219">
        <v>6365945646.4300013</v>
      </c>
      <c r="E20" s="201">
        <v>235726940.41000003</v>
      </c>
      <c r="F20" s="201">
        <v>264195621.82000005</v>
      </c>
      <c r="G20" s="201">
        <v>521131819.12000024</v>
      </c>
      <c r="H20" s="201">
        <v>372413848.62</v>
      </c>
      <c r="I20" s="201">
        <v>511045211.4600001</v>
      </c>
      <c r="J20" s="201">
        <v>407063619.3999998</v>
      </c>
      <c r="K20" s="201">
        <v>366337318.75999999</v>
      </c>
      <c r="L20" s="201">
        <v>425540802.38</v>
      </c>
      <c r="M20" s="201">
        <v>454534171.74999982</v>
      </c>
      <c r="N20" s="201">
        <v>439194357.25999999</v>
      </c>
      <c r="O20" s="201">
        <v>341671468.28000003</v>
      </c>
      <c r="P20" s="201">
        <v>1213193400.4900005</v>
      </c>
      <c r="Q20" s="201">
        <v>5552048579.750001</v>
      </c>
    </row>
    <row r="21" spans="2:17" x14ac:dyDescent="0.25">
      <c r="B21" s="12" t="s">
        <v>59</v>
      </c>
      <c r="C21" s="219">
        <v>6847772179</v>
      </c>
      <c r="D21" s="219">
        <v>9649717590.9400024</v>
      </c>
      <c r="E21" s="201">
        <v>530587358.12000006</v>
      </c>
      <c r="F21" s="201">
        <v>116187945.36999999</v>
      </c>
      <c r="G21" s="201">
        <v>1689151534.27</v>
      </c>
      <c r="H21" s="201">
        <v>1173249740.5899999</v>
      </c>
      <c r="I21" s="201">
        <v>332847902.42999995</v>
      </c>
      <c r="J21" s="201">
        <v>100127941.29999998</v>
      </c>
      <c r="K21" s="201">
        <v>290321473.45999998</v>
      </c>
      <c r="L21" s="201">
        <v>658931807.72999978</v>
      </c>
      <c r="M21" s="201">
        <v>636655878.87</v>
      </c>
      <c r="N21" s="201">
        <v>653455520.08999991</v>
      </c>
      <c r="O21" s="201">
        <v>722316262.19000006</v>
      </c>
      <c r="P21" s="201">
        <v>509584017.57999998</v>
      </c>
      <c r="Q21" s="201">
        <v>7413417382</v>
      </c>
    </row>
    <row r="22" spans="2:17" x14ac:dyDescent="0.25">
      <c r="B22" s="12" t="s">
        <v>35</v>
      </c>
      <c r="C22" s="219">
        <v>1136236675</v>
      </c>
      <c r="D22" s="219">
        <v>1037659226.5500001</v>
      </c>
      <c r="E22" s="201">
        <v>22161776.349999998</v>
      </c>
      <c r="F22" s="201">
        <v>43632247.980000004</v>
      </c>
      <c r="G22" s="201">
        <v>114260556.28000002</v>
      </c>
      <c r="H22" s="201">
        <v>57158322.510000013</v>
      </c>
      <c r="I22" s="201">
        <v>98074073.169999942</v>
      </c>
      <c r="J22" s="201">
        <v>45349563.160000011</v>
      </c>
      <c r="K22" s="201">
        <v>31541210.300000004</v>
      </c>
      <c r="L22" s="201">
        <v>71745951.639999986</v>
      </c>
      <c r="M22" s="201">
        <v>115874986.08999996</v>
      </c>
      <c r="N22" s="201">
        <v>31038167.449999999</v>
      </c>
      <c r="O22" s="201">
        <v>94350638.179999962</v>
      </c>
      <c r="P22" s="201">
        <v>160893506.17000005</v>
      </c>
      <c r="Q22" s="201">
        <v>886080999.27999997</v>
      </c>
    </row>
    <row r="23" spans="2:17" x14ac:dyDescent="0.25">
      <c r="B23" s="12" t="s">
        <v>36</v>
      </c>
      <c r="C23" s="219">
        <v>960513798</v>
      </c>
      <c r="D23" s="219">
        <v>809377645</v>
      </c>
      <c r="E23" s="201">
        <v>6986369.4000000004</v>
      </c>
      <c r="F23" s="201">
        <v>46701925.959999986</v>
      </c>
      <c r="G23" s="201">
        <v>82254119.25</v>
      </c>
      <c r="H23" s="201">
        <v>103848459.34999999</v>
      </c>
      <c r="I23" s="201">
        <v>78703151.620000005</v>
      </c>
      <c r="J23" s="201">
        <v>77664322.819999993</v>
      </c>
      <c r="K23" s="201">
        <v>45900310.010000005</v>
      </c>
      <c r="L23" s="201">
        <v>64438796.990000002</v>
      </c>
      <c r="M23" s="201">
        <v>96266973.339999989</v>
      </c>
      <c r="N23" s="201">
        <v>54490540.31000001</v>
      </c>
      <c r="O23" s="201">
        <v>54275739.270000011</v>
      </c>
      <c r="P23" s="201">
        <v>66555643.880000003</v>
      </c>
      <c r="Q23" s="201">
        <v>778086352.20000005</v>
      </c>
    </row>
    <row r="24" spans="2:17" x14ac:dyDescent="0.25">
      <c r="B24" s="12" t="s">
        <v>37</v>
      </c>
      <c r="C24" s="219">
        <v>1512092530</v>
      </c>
      <c r="D24" s="219">
        <v>1512092529.9999993</v>
      </c>
      <c r="E24" s="201">
        <v>89076668</v>
      </c>
      <c r="F24" s="201">
        <v>91237070</v>
      </c>
      <c r="G24" s="201">
        <v>171151623.36999995</v>
      </c>
      <c r="H24" s="201">
        <v>152504627.29000005</v>
      </c>
      <c r="I24" s="201">
        <v>126003430.59</v>
      </c>
      <c r="J24" s="201">
        <v>126002000</v>
      </c>
      <c r="K24" s="201">
        <v>125982393.56</v>
      </c>
      <c r="L24" s="201">
        <v>126005938.78</v>
      </c>
      <c r="M24" s="201">
        <v>126034788.11</v>
      </c>
      <c r="N24" s="201">
        <v>125882783.70999996</v>
      </c>
      <c r="O24" s="201">
        <v>125697487.41000001</v>
      </c>
      <c r="P24" s="201">
        <v>126513696.33</v>
      </c>
      <c r="Q24" s="201">
        <v>1512092507.1499999</v>
      </c>
    </row>
    <row r="25" spans="2:17" x14ac:dyDescent="0.25">
      <c r="B25" s="12" t="s">
        <v>38</v>
      </c>
      <c r="C25" s="219">
        <v>244269236</v>
      </c>
      <c r="D25" s="219">
        <v>218561071.01999998</v>
      </c>
      <c r="E25" s="201">
        <v>7852448.3300000001</v>
      </c>
      <c r="F25" s="201">
        <v>8788665.5800000001</v>
      </c>
      <c r="G25" s="201">
        <v>17274512.950000003</v>
      </c>
      <c r="H25" s="201">
        <v>8746178.339999998</v>
      </c>
      <c r="I25" s="201">
        <v>14237624.529999996</v>
      </c>
      <c r="J25" s="201">
        <v>18066024.859999999</v>
      </c>
      <c r="K25" s="201">
        <v>9464134.7200000007</v>
      </c>
      <c r="L25" s="201">
        <v>15255616.199999999</v>
      </c>
      <c r="M25" s="201">
        <v>13070997.890000001</v>
      </c>
      <c r="N25" s="201">
        <v>7956097.54</v>
      </c>
      <c r="O25" s="201">
        <v>13068761.779999999</v>
      </c>
      <c r="P25" s="201">
        <v>34326071.719999984</v>
      </c>
      <c r="Q25" s="201">
        <v>168107134.44000003</v>
      </c>
    </row>
    <row r="26" spans="2:17" x14ac:dyDescent="0.25">
      <c r="B26" s="12" t="s">
        <v>39</v>
      </c>
      <c r="C26" s="219">
        <v>883378441</v>
      </c>
      <c r="D26" s="219">
        <v>883378441.00000048</v>
      </c>
      <c r="E26" s="201">
        <v>33505282.819999997</v>
      </c>
      <c r="F26" s="201">
        <v>54229349.980000004</v>
      </c>
      <c r="G26" s="201">
        <v>80629792.810000002</v>
      </c>
      <c r="H26" s="201">
        <v>65029647.859999999</v>
      </c>
      <c r="I26" s="201">
        <v>64149731.779999994</v>
      </c>
      <c r="J26" s="201">
        <v>73329050.340000004</v>
      </c>
      <c r="K26" s="201">
        <v>54230969.730000004</v>
      </c>
      <c r="L26" s="201">
        <v>92903705.659999996</v>
      </c>
      <c r="M26" s="201">
        <v>93982681.170000002</v>
      </c>
      <c r="N26" s="201">
        <v>55078913.93</v>
      </c>
      <c r="O26" s="201">
        <v>56900961.149999999</v>
      </c>
      <c r="P26" s="201">
        <v>149566823.89000002</v>
      </c>
      <c r="Q26" s="201">
        <v>873536911.12</v>
      </c>
    </row>
    <row r="27" spans="2:17" x14ac:dyDescent="0.25">
      <c r="B27" s="12" t="s">
        <v>40</v>
      </c>
      <c r="C27" s="219">
        <v>194495355</v>
      </c>
      <c r="D27" s="219">
        <v>200989081</v>
      </c>
      <c r="E27" s="201">
        <v>6225386.6100000003</v>
      </c>
      <c r="F27" s="201">
        <v>8357625.8700000001</v>
      </c>
      <c r="G27" s="201">
        <v>14839621.400000002</v>
      </c>
      <c r="H27" s="201">
        <v>20962857.650000002</v>
      </c>
      <c r="I27" s="201">
        <v>20346992.960000001</v>
      </c>
      <c r="J27" s="201">
        <v>14240259.560000001</v>
      </c>
      <c r="K27" s="201">
        <v>16406123.480000002</v>
      </c>
      <c r="L27" s="201">
        <v>17832338.41</v>
      </c>
      <c r="M27" s="201">
        <v>15548542.91</v>
      </c>
      <c r="N27" s="201">
        <v>10028605.83</v>
      </c>
      <c r="O27" s="201">
        <v>18187080.760000002</v>
      </c>
      <c r="P27" s="201">
        <v>35802408.25</v>
      </c>
      <c r="Q27" s="201">
        <v>198777843.69000003</v>
      </c>
    </row>
    <row r="28" spans="2:17" x14ac:dyDescent="0.25">
      <c r="B28" s="12" t="s">
        <v>41</v>
      </c>
      <c r="C28" s="219">
        <v>2839265754</v>
      </c>
      <c r="D28" s="219">
        <v>2915825907.9900012</v>
      </c>
      <c r="E28" s="201">
        <v>77277983.579999998</v>
      </c>
      <c r="F28" s="201">
        <v>109346157.14999999</v>
      </c>
      <c r="G28" s="201">
        <v>318937637.13</v>
      </c>
      <c r="H28" s="201">
        <v>212108946</v>
      </c>
      <c r="I28" s="201">
        <v>196647906.71999997</v>
      </c>
      <c r="J28" s="201">
        <v>103421810.32000001</v>
      </c>
      <c r="K28" s="201">
        <v>141065875.12</v>
      </c>
      <c r="L28" s="201">
        <v>212568838.28</v>
      </c>
      <c r="M28" s="201">
        <v>168005207.91000003</v>
      </c>
      <c r="N28" s="201">
        <v>108207472.46000001</v>
      </c>
      <c r="O28" s="201">
        <v>118413500.91</v>
      </c>
      <c r="P28" s="201">
        <v>284479688.36999995</v>
      </c>
      <c r="Q28" s="201">
        <v>2050481023.9499998</v>
      </c>
    </row>
    <row r="29" spans="2:17" x14ac:dyDescent="0.25">
      <c r="B29" s="12" t="s">
        <v>42</v>
      </c>
      <c r="C29" s="219">
        <v>2811218728</v>
      </c>
      <c r="D29" s="219">
        <v>2861739356.5799994</v>
      </c>
      <c r="E29" s="201">
        <v>144880666.51999998</v>
      </c>
      <c r="F29" s="201">
        <v>159155972.69000003</v>
      </c>
      <c r="G29" s="201">
        <v>300399698.03000009</v>
      </c>
      <c r="H29" s="201">
        <v>265381072.04999989</v>
      </c>
      <c r="I29" s="201">
        <v>216927845.57999998</v>
      </c>
      <c r="J29" s="201">
        <v>214378373.97999999</v>
      </c>
      <c r="K29" s="201">
        <v>196455555.20999995</v>
      </c>
      <c r="L29" s="201">
        <v>227273962.08999997</v>
      </c>
      <c r="M29" s="201">
        <v>212889686.27000001</v>
      </c>
      <c r="N29" s="201">
        <v>198073045.63</v>
      </c>
      <c r="O29" s="201">
        <v>200271334.9600001</v>
      </c>
      <c r="P29" s="201">
        <v>438380300.49000007</v>
      </c>
      <c r="Q29" s="201">
        <v>2774467513.5000005</v>
      </c>
    </row>
    <row r="30" spans="2:17" x14ac:dyDescent="0.25">
      <c r="B30" s="12" t="s">
        <v>43</v>
      </c>
      <c r="C30" s="219">
        <v>3177709719</v>
      </c>
      <c r="D30" s="219">
        <v>3230425127.0999994</v>
      </c>
      <c r="E30" s="201">
        <v>163726721.29999998</v>
      </c>
      <c r="F30" s="201">
        <v>163726721.29999995</v>
      </c>
      <c r="G30" s="201">
        <v>361662355.73999995</v>
      </c>
      <c r="H30" s="201">
        <v>362036154.22999984</v>
      </c>
      <c r="I30" s="201">
        <v>264725934.43999994</v>
      </c>
      <c r="J30" s="201">
        <v>263108084.59999999</v>
      </c>
      <c r="K30" s="201">
        <v>262875088.82999998</v>
      </c>
      <c r="L30" s="201">
        <v>267040718.72999999</v>
      </c>
      <c r="M30" s="201">
        <v>265143001.03</v>
      </c>
      <c r="N30" s="201">
        <v>262817919.37999997</v>
      </c>
      <c r="O30" s="201">
        <v>265302932.02999997</v>
      </c>
      <c r="P30" s="201">
        <v>296731360.43000001</v>
      </c>
      <c r="Q30" s="201">
        <v>3198896992.0399995</v>
      </c>
    </row>
    <row r="31" spans="2:17" x14ac:dyDescent="0.25">
      <c r="B31" s="12" t="s">
        <v>44</v>
      </c>
      <c r="C31" s="219">
        <v>2477249005</v>
      </c>
      <c r="D31" s="219">
        <v>2477249005.0000005</v>
      </c>
      <c r="E31" s="201">
        <v>100269868.05999999</v>
      </c>
      <c r="F31" s="201">
        <v>477665787.85000002</v>
      </c>
      <c r="G31" s="201">
        <v>814829579.09999943</v>
      </c>
      <c r="H31" s="201">
        <v>278861762.31</v>
      </c>
      <c r="I31" s="201">
        <v>278861760.95000005</v>
      </c>
      <c r="J31" s="201">
        <v>75251418.350000009</v>
      </c>
      <c r="K31" s="201">
        <v>75251463.390000001</v>
      </c>
      <c r="L31" s="201">
        <v>75251463.390000001</v>
      </c>
      <c r="M31" s="201">
        <v>75251463.390000001</v>
      </c>
      <c r="N31" s="201">
        <v>75251463.390000001</v>
      </c>
      <c r="O31" s="201">
        <v>75251463.370000005</v>
      </c>
      <c r="P31" s="201">
        <v>73143741.950000018</v>
      </c>
      <c r="Q31" s="201">
        <v>2475141235.5</v>
      </c>
    </row>
    <row r="32" spans="2:17" x14ac:dyDescent="0.25">
      <c r="B32" s="12" t="s">
        <v>45</v>
      </c>
      <c r="C32" s="219">
        <v>356685944</v>
      </c>
      <c r="D32" s="219">
        <v>356685944</v>
      </c>
      <c r="E32" s="201">
        <v>18685835.34</v>
      </c>
      <c r="F32" s="201">
        <v>18685835.34</v>
      </c>
      <c r="G32" s="201">
        <v>40761821.999999993</v>
      </c>
      <c r="H32" s="201">
        <v>40757655.32</v>
      </c>
      <c r="I32" s="201">
        <v>29723828.719999999</v>
      </c>
      <c r="J32" s="201">
        <v>29723828.560000002</v>
      </c>
      <c r="K32" s="201">
        <v>29724519</v>
      </c>
      <c r="L32" s="201">
        <v>29724519</v>
      </c>
      <c r="M32" s="201">
        <v>29724519</v>
      </c>
      <c r="N32" s="201">
        <v>29724479.039999999</v>
      </c>
      <c r="O32" s="201">
        <v>29724479.039999999</v>
      </c>
      <c r="P32" s="201">
        <v>29724623.640000004</v>
      </c>
      <c r="Q32" s="201">
        <v>356685944.00000006</v>
      </c>
    </row>
    <row r="33" spans="2:19" x14ac:dyDescent="0.25">
      <c r="B33" s="12" t="s">
        <v>60</v>
      </c>
      <c r="C33" s="219">
        <v>17841966733</v>
      </c>
      <c r="D33" s="219">
        <v>17445864559.610001</v>
      </c>
      <c r="E33" s="201">
        <v>907868500.63000011</v>
      </c>
      <c r="F33" s="201">
        <v>1080181092.1800001</v>
      </c>
      <c r="G33" s="201">
        <v>1948468810.24</v>
      </c>
      <c r="H33" s="201">
        <v>1344743741.9399998</v>
      </c>
      <c r="I33" s="201">
        <v>309183110.53999996</v>
      </c>
      <c r="J33" s="201">
        <v>1043070028.8600001</v>
      </c>
      <c r="K33" s="201">
        <v>1101017279.8</v>
      </c>
      <c r="L33" s="201">
        <v>993376375.28999996</v>
      </c>
      <c r="M33" s="201">
        <v>1309144123.9000001</v>
      </c>
      <c r="N33" s="201">
        <v>1890131274.2</v>
      </c>
      <c r="O33" s="201">
        <v>600062483.88</v>
      </c>
      <c r="P33" s="201">
        <v>970925168.67999995</v>
      </c>
      <c r="Q33" s="201">
        <v>13498171990.140001</v>
      </c>
    </row>
    <row r="34" spans="2:19" x14ac:dyDescent="0.25">
      <c r="B34" s="12" t="s">
        <v>61</v>
      </c>
      <c r="C34" s="219">
        <v>23431630722</v>
      </c>
      <c r="D34" s="219">
        <v>30870342023.580002</v>
      </c>
      <c r="E34" s="201">
        <v>1000066553</v>
      </c>
      <c r="F34" s="201">
        <v>2728550730.2000003</v>
      </c>
      <c r="G34" s="201">
        <v>4068815612.73</v>
      </c>
      <c r="H34" s="201">
        <v>1244945640.8199999</v>
      </c>
      <c r="I34" s="201">
        <v>3073828365.6300001</v>
      </c>
      <c r="J34" s="201">
        <v>2227862568.3299999</v>
      </c>
      <c r="K34" s="201">
        <v>2388809014.6399999</v>
      </c>
      <c r="L34" s="201">
        <v>1900812227.9499998</v>
      </c>
      <c r="M34" s="201">
        <v>2234671235.79</v>
      </c>
      <c r="N34" s="201">
        <v>1760496707.78</v>
      </c>
      <c r="O34" s="201">
        <v>2229028104.0099998</v>
      </c>
      <c r="P34" s="201">
        <v>5583523458.5799999</v>
      </c>
      <c r="Q34" s="201">
        <v>30441410219.459999</v>
      </c>
    </row>
    <row r="35" spans="2:19" x14ac:dyDescent="0.25">
      <c r="B35" s="170" t="s">
        <v>62</v>
      </c>
      <c r="C35" s="202">
        <v>194185648192.99997</v>
      </c>
      <c r="D35" s="237">
        <v>212715145854.73993</v>
      </c>
      <c r="E35" s="203">
        <v>6975678574.8799982</v>
      </c>
      <c r="F35" s="204">
        <v>12397996717.490005</v>
      </c>
      <c r="G35" s="205">
        <v>22460975616.73</v>
      </c>
      <c r="H35" s="203">
        <v>15261622326.07</v>
      </c>
      <c r="I35" s="204">
        <v>14990684988</v>
      </c>
      <c r="J35" s="205">
        <v>13224609272.429998</v>
      </c>
      <c r="K35" s="203">
        <v>12816125356.709999</v>
      </c>
      <c r="L35" s="204">
        <v>14364458010.679996</v>
      </c>
      <c r="M35" s="205">
        <v>14322366565.450001</v>
      </c>
      <c r="N35" s="203">
        <v>13702356957.9</v>
      </c>
      <c r="O35" s="204">
        <v>14400927690.189995</v>
      </c>
      <c r="P35" s="205">
        <v>32444270204.950001</v>
      </c>
      <c r="Q35" s="206">
        <v>187362072281.48001</v>
      </c>
      <c r="S35" s="11"/>
    </row>
    <row r="37" spans="2:19" x14ac:dyDescent="0.25">
      <c r="B37" s="170" t="s">
        <v>49</v>
      </c>
      <c r="C37" s="34"/>
      <c r="D37" s="44"/>
      <c r="E37" s="167"/>
      <c r="F37" s="168"/>
      <c r="G37" s="169"/>
      <c r="H37" s="167"/>
      <c r="I37" s="168"/>
      <c r="J37" s="169"/>
      <c r="K37" s="167"/>
      <c r="L37" s="168"/>
      <c r="M37" s="169"/>
      <c r="N37" s="167"/>
      <c r="O37" s="168"/>
      <c r="P37" s="169"/>
      <c r="Q37" s="33"/>
      <c r="S37" s="11"/>
    </row>
    <row r="38" spans="2:19" x14ac:dyDescent="0.25">
      <c r="B38" s="12" t="s">
        <v>23</v>
      </c>
      <c r="C38" s="219">
        <v>114895878</v>
      </c>
      <c r="D38" s="219">
        <v>114895878</v>
      </c>
      <c r="E38" s="238">
        <v>7260206</v>
      </c>
      <c r="F38" s="201">
        <v>7260206</v>
      </c>
      <c r="G38" s="201">
        <v>7139545.7300000004</v>
      </c>
      <c r="H38" s="201">
        <v>4000000</v>
      </c>
      <c r="I38" s="201">
        <v>6545046.1699999999</v>
      </c>
      <c r="J38" s="201">
        <v>6545046.1699999999</v>
      </c>
      <c r="K38" s="201">
        <v>12355326.939999999</v>
      </c>
      <c r="L38" s="201">
        <v>12355326.939999999</v>
      </c>
      <c r="M38" s="201">
        <v>12355326.939999999</v>
      </c>
      <c r="N38" s="201">
        <v>13026615.699999999</v>
      </c>
      <c r="O38" s="201">
        <v>13026615.699999999</v>
      </c>
      <c r="P38" s="201">
        <v>13026615.689999999</v>
      </c>
      <c r="Q38" s="201">
        <v>114895877.97999999</v>
      </c>
    </row>
    <row r="39" spans="2:19" x14ac:dyDescent="0.25">
      <c r="B39" s="12" t="s">
        <v>24</v>
      </c>
      <c r="C39" s="219">
        <v>3722421</v>
      </c>
      <c r="D39" s="45">
        <v>0</v>
      </c>
      <c r="E39" s="36">
        <v>0</v>
      </c>
      <c r="F39" s="36">
        <v>0</v>
      </c>
      <c r="G39" s="36">
        <v>0</v>
      </c>
      <c r="H39" s="36">
        <v>0</v>
      </c>
      <c r="I39" s="36">
        <v>0</v>
      </c>
      <c r="J39" s="36">
        <v>0</v>
      </c>
      <c r="K39" s="36">
        <v>0</v>
      </c>
      <c r="L39" s="36">
        <v>0</v>
      </c>
      <c r="M39" s="36">
        <v>0</v>
      </c>
      <c r="N39" s="36">
        <v>0</v>
      </c>
      <c r="O39" s="36">
        <v>0</v>
      </c>
      <c r="P39" s="36">
        <v>0</v>
      </c>
      <c r="Q39" s="36">
        <v>0</v>
      </c>
    </row>
    <row r="40" spans="2:19" x14ac:dyDescent="0.25">
      <c r="B40" s="12" t="s">
        <v>43</v>
      </c>
      <c r="C40" s="219">
        <v>40000000</v>
      </c>
      <c r="D40" s="219">
        <v>40000000</v>
      </c>
      <c r="E40" s="201">
        <v>1893159.23</v>
      </c>
      <c r="F40" s="201">
        <v>1893159.23</v>
      </c>
      <c r="G40" s="201">
        <v>4773507.32</v>
      </c>
      <c r="H40" s="201">
        <v>4773507.45</v>
      </c>
      <c r="I40" s="201">
        <v>3333333.33</v>
      </c>
      <c r="J40" s="201">
        <v>3333333.33</v>
      </c>
      <c r="K40" s="201">
        <v>3333333.35</v>
      </c>
      <c r="L40" s="201">
        <v>3333333.35</v>
      </c>
      <c r="M40" s="201">
        <v>3333333.35</v>
      </c>
      <c r="N40" s="201">
        <v>3333333.35</v>
      </c>
      <c r="O40" s="201">
        <v>3333333.35</v>
      </c>
      <c r="P40" s="201">
        <v>3333333.36</v>
      </c>
      <c r="Q40" s="201">
        <v>40000000</v>
      </c>
    </row>
    <row r="41" spans="2:19" x14ac:dyDescent="0.25">
      <c r="B41" s="12" t="s">
        <v>44</v>
      </c>
      <c r="C41" s="219">
        <v>10430944</v>
      </c>
      <c r="D41" s="219">
        <v>10430944</v>
      </c>
      <c r="E41" s="201">
        <v>535912.25</v>
      </c>
      <c r="F41" s="201">
        <v>535912.25</v>
      </c>
      <c r="G41" s="201">
        <v>829245.38</v>
      </c>
      <c r="H41" s="201">
        <v>1222578.71</v>
      </c>
      <c r="I41" s="201">
        <v>1222578.71</v>
      </c>
      <c r="J41" s="201">
        <v>869245.38</v>
      </c>
      <c r="K41" s="201">
        <v>869245.38</v>
      </c>
      <c r="L41" s="201">
        <v>869245.38</v>
      </c>
      <c r="M41" s="201">
        <v>869245.38</v>
      </c>
      <c r="N41" s="201">
        <v>869245.38</v>
      </c>
      <c r="O41" s="201">
        <v>869245.38</v>
      </c>
      <c r="P41" s="201">
        <v>869244.42</v>
      </c>
      <c r="Q41" s="201">
        <v>10430944</v>
      </c>
    </row>
    <row r="42" spans="2:19" x14ac:dyDescent="0.25">
      <c r="B42" s="12" t="s">
        <v>60</v>
      </c>
      <c r="C42" s="219">
        <v>45076059899</v>
      </c>
      <c r="D42" s="219">
        <v>45396681048.389999</v>
      </c>
      <c r="E42" s="201">
        <v>884244639.51000011</v>
      </c>
      <c r="F42" s="201">
        <v>1650314431.0900002</v>
      </c>
      <c r="G42" s="201">
        <v>2211564790.0300002</v>
      </c>
      <c r="H42" s="201">
        <v>1700171938.73</v>
      </c>
      <c r="I42" s="201">
        <v>637729916.40999997</v>
      </c>
      <c r="J42" s="201">
        <v>2917389441.8899999</v>
      </c>
      <c r="K42" s="201">
        <v>1720181054.3599999</v>
      </c>
      <c r="L42" s="201">
        <v>2464200608.23</v>
      </c>
      <c r="M42" s="201">
        <v>2384944229.8299999</v>
      </c>
      <c r="N42" s="201">
        <v>12451599790.200001</v>
      </c>
      <c r="O42" s="201">
        <v>1302172541.5999999</v>
      </c>
      <c r="P42" s="201">
        <v>2766403901.48</v>
      </c>
      <c r="Q42" s="201">
        <v>33090917283.360001</v>
      </c>
    </row>
    <row r="43" spans="2:19" x14ac:dyDescent="0.25">
      <c r="B43" s="170" t="s">
        <v>50</v>
      </c>
      <c r="C43" s="202">
        <v>45245109142</v>
      </c>
      <c r="D43" s="237">
        <v>45562007870.389999</v>
      </c>
      <c r="E43" s="203">
        <v>893933916.99000001</v>
      </c>
      <c r="F43" s="204">
        <v>1660003708.5700004</v>
      </c>
      <c r="G43" s="205">
        <v>2224307088.46</v>
      </c>
      <c r="H43" s="203">
        <v>1710168024.8899999</v>
      </c>
      <c r="I43" s="204">
        <v>648830874.62</v>
      </c>
      <c r="J43" s="205">
        <v>2928137066.77</v>
      </c>
      <c r="K43" s="203">
        <v>1736738960.03</v>
      </c>
      <c r="L43" s="204">
        <v>2480758513.8999996</v>
      </c>
      <c r="M43" s="205">
        <v>2401502135.5</v>
      </c>
      <c r="N43" s="203">
        <v>12468828984.629999</v>
      </c>
      <c r="O43" s="204">
        <v>1319401736.03</v>
      </c>
      <c r="P43" s="205">
        <v>2783633094.9500003</v>
      </c>
      <c r="Q43" s="206">
        <v>33256244105.340004</v>
      </c>
      <c r="S43" s="11"/>
    </row>
    <row r="45" spans="2:19" x14ac:dyDescent="0.25">
      <c r="B45" s="170" t="s">
        <v>57</v>
      </c>
      <c r="C45" s="202">
        <v>239430757334.99997</v>
      </c>
      <c r="D45" s="237">
        <v>258277153725.12994</v>
      </c>
      <c r="E45" s="203">
        <v>7869612491.8699989</v>
      </c>
      <c r="F45" s="204">
        <v>14058000426.060005</v>
      </c>
      <c r="G45" s="205">
        <v>24685282705.190002</v>
      </c>
      <c r="H45" s="203">
        <v>16971790350.960001</v>
      </c>
      <c r="I45" s="204">
        <v>15639515862.620001</v>
      </c>
      <c r="J45" s="205">
        <v>16152746339.199997</v>
      </c>
      <c r="K45" s="203">
        <v>14552864316.739998</v>
      </c>
      <c r="L45" s="204">
        <v>16845216524.579996</v>
      </c>
      <c r="M45" s="205">
        <v>16723868700.949999</v>
      </c>
      <c r="N45" s="203">
        <v>26171185942.529999</v>
      </c>
      <c r="O45" s="204">
        <v>15720329426.219994</v>
      </c>
      <c r="P45" s="205">
        <v>35227903299.899994</v>
      </c>
      <c r="Q45" s="206">
        <v>220618316386.82001</v>
      </c>
      <c r="S45" s="11"/>
    </row>
    <row r="46" spans="2:19" x14ac:dyDescent="0.25">
      <c r="B46" s="32" t="s">
        <v>52</v>
      </c>
      <c r="C46" s="40"/>
      <c r="D46" s="40"/>
    </row>
    <row r="47" spans="2:19" x14ac:dyDescent="0.25">
      <c r="B47" s="32" t="s">
        <v>53</v>
      </c>
      <c r="C47" s="40"/>
      <c r="D47" s="40"/>
    </row>
    <row r="48" spans="2:19" x14ac:dyDescent="0.25">
      <c r="B48" s="32" t="s">
        <v>54</v>
      </c>
      <c r="C48" s="40"/>
      <c r="D48" s="40"/>
    </row>
    <row r="49" spans="2:16" x14ac:dyDescent="0.25">
      <c r="B49" s="32" t="s">
        <v>55</v>
      </c>
      <c r="C49" s="40"/>
      <c r="D49" s="40"/>
    </row>
    <row r="61" spans="2:16"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62"/>
  <sheetViews>
    <sheetView showGridLines="0" topLeftCell="A18" zoomScale="89" zoomScaleNormal="89" workbookViewId="0">
      <selection activeCell="K24" sqref="K24"/>
    </sheetView>
  </sheetViews>
  <sheetFormatPr defaultColWidth="11.42578125" defaultRowHeight="15" x14ac:dyDescent="0.25"/>
  <cols>
    <col min="1" max="1" width="10" customWidth="1"/>
    <col min="2" max="2" width="65.42578125" customWidth="1"/>
    <col min="3" max="3" width="13" customWidth="1"/>
    <col min="4" max="4" width="17.42578125" customWidth="1"/>
    <col min="5" max="12" width="11.42578125" customWidth="1"/>
    <col min="13" max="13" width="14.28515625" customWidth="1"/>
    <col min="14" max="14" width="11.42578125" customWidth="1"/>
    <col min="15" max="15" width="13" customWidth="1"/>
    <col min="16" max="16" width="12.7109375" customWidth="1"/>
    <col min="17" max="17" width="11.42578125" customWidth="1"/>
  </cols>
  <sheetData>
    <row r="2" spans="2:19" ht="28.5" x14ac:dyDescent="0.25">
      <c r="B2" s="327" t="s">
        <v>0</v>
      </c>
      <c r="C2" s="327"/>
      <c r="D2" s="327"/>
      <c r="E2" s="327"/>
      <c r="F2" s="327"/>
      <c r="G2" s="327"/>
      <c r="H2" s="327"/>
      <c r="I2" s="327"/>
      <c r="J2" s="327"/>
      <c r="K2" s="327"/>
      <c r="L2" s="327"/>
      <c r="M2" s="327"/>
      <c r="N2" s="327"/>
      <c r="O2" s="327"/>
      <c r="P2" s="327"/>
      <c r="Q2" s="327"/>
    </row>
    <row r="3" spans="2:19" ht="21" x14ac:dyDescent="0.25">
      <c r="B3" s="328" t="s">
        <v>1</v>
      </c>
      <c r="C3" s="328"/>
      <c r="D3" s="328"/>
      <c r="E3" s="328"/>
      <c r="F3" s="328"/>
      <c r="G3" s="328"/>
      <c r="H3" s="328"/>
      <c r="I3" s="328"/>
      <c r="J3" s="328"/>
      <c r="K3" s="328"/>
      <c r="L3" s="328"/>
      <c r="M3" s="328"/>
      <c r="N3" s="328"/>
      <c r="O3" s="328"/>
      <c r="P3" s="328"/>
      <c r="Q3" s="328"/>
    </row>
    <row r="4" spans="2:19" ht="15.75" x14ac:dyDescent="0.25">
      <c r="B4" s="329" t="s">
        <v>2</v>
      </c>
      <c r="C4" s="329"/>
      <c r="D4" s="329"/>
      <c r="E4" s="329"/>
      <c r="F4" s="329"/>
      <c r="G4" s="329"/>
      <c r="H4" s="329"/>
      <c r="I4" s="329"/>
      <c r="J4" s="329"/>
      <c r="K4" s="329"/>
      <c r="L4" s="329"/>
      <c r="M4" s="329"/>
      <c r="N4" s="329"/>
      <c r="O4" s="329"/>
      <c r="P4" s="329"/>
      <c r="Q4" s="329"/>
    </row>
    <row r="5" spans="2:19" ht="15.75" x14ac:dyDescent="0.25">
      <c r="B5" s="329" t="s">
        <v>3</v>
      </c>
      <c r="C5" s="329"/>
      <c r="D5" s="329"/>
      <c r="E5" s="329"/>
      <c r="F5" s="329"/>
      <c r="G5" s="329"/>
      <c r="H5" s="329"/>
      <c r="I5" s="329"/>
      <c r="J5" s="329"/>
      <c r="K5" s="329"/>
      <c r="L5" s="329"/>
      <c r="M5" s="329"/>
      <c r="N5" s="329"/>
      <c r="O5" s="329"/>
      <c r="P5" s="329"/>
      <c r="Q5" s="329"/>
    </row>
    <row r="6" spans="2:19" ht="15.75" customHeight="1" x14ac:dyDescent="0.25">
      <c r="B6" s="27"/>
      <c r="C6" s="27"/>
      <c r="D6" s="27"/>
    </row>
    <row r="7" spans="2:19" x14ac:dyDescent="0.25">
      <c r="B7" s="27" t="s">
        <v>63</v>
      </c>
      <c r="C7" s="27"/>
      <c r="D7" s="27"/>
      <c r="Q7" s="39" t="s">
        <v>5</v>
      </c>
    </row>
    <row r="8" spans="2:19" ht="21" customHeight="1" x14ac:dyDescent="0.25">
      <c r="B8" s="330" t="s">
        <v>6</v>
      </c>
      <c r="C8" s="332" t="s">
        <v>7</v>
      </c>
      <c r="D8" s="332" t="s">
        <v>8</v>
      </c>
      <c r="E8" s="324" t="s">
        <v>9</v>
      </c>
      <c r="F8" s="325"/>
      <c r="G8" s="325"/>
      <c r="H8" s="325"/>
      <c r="I8" s="325"/>
      <c r="J8" s="325"/>
      <c r="K8" s="325"/>
      <c r="L8" s="325"/>
      <c r="M8" s="325"/>
      <c r="N8" s="325"/>
      <c r="O8" s="325"/>
      <c r="P8" s="325"/>
      <c r="Q8" s="326"/>
    </row>
    <row r="9" spans="2:19" ht="24.75" customHeight="1" x14ac:dyDescent="0.25">
      <c r="B9" s="331"/>
      <c r="C9" s="333"/>
      <c r="D9" s="333"/>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3908254651</v>
      </c>
      <c r="D10" s="222">
        <v>4308254651</v>
      </c>
      <c r="E10" s="223">
        <v>325687887.30999994</v>
      </c>
      <c r="F10" s="223">
        <v>325687887.30999994</v>
      </c>
      <c r="G10" s="223">
        <v>325687887.30999994</v>
      </c>
      <c r="H10" s="223">
        <v>325687887.30999994</v>
      </c>
      <c r="I10" s="223">
        <v>325687887.30999994</v>
      </c>
      <c r="J10" s="223">
        <v>325687887.30999994</v>
      </c>
      <c r="K10" s="223">
        <v>325687887.38999999</v>
      </c>
      <c r="L10" s="223">
        <v>325687887.38999999</v>
      </c>
      <c r="M10" s="223">
        <v>325687887.38999999</v>
      </c>
      <c r="N10" s="223">
        <v>325687554.41000009</v>
      </c>
      <c r="O10" s="223">
        <v>325687554.41000009</v>
      </c>
      <c r="P10" s="223">
        <v>725687553.52999985</v>
      </c>
      <c r="Q10" s="223">
        <v>4308253648.3799992</v>
      </c>
    </row>
    <row r="11" spans="2:19" x14ac:dyDescent="0.25">
      <c r="B11" s="12" t="s">
        <v>24</v>
      </c>
      <c r="C11" s="222">
        <v>27699924945</v>
      </c>
      <c r="D11" s="222">
        <v>36172900338.979973</v>
      </c>
      <c r="E11" s="223">
        <v>660845889.04999995</v>
      </c>
      <c r="F11" s="223">
        <v>2709864265.7600007</v>
      </c>
      <c r="G11" s="223">
        <v>3009549958.9300003</v>
      </c>
      <c r="H11" s="223">
        <v>2975730204.190001</v>
      </c>
      <c r="I11" s="223">
        <v>2575290391.9400024</v>
      </c>
      <c r="J11" s="223">
        <v>2724617652.5900011</v>
      </c>
      <c r="K11" s="223">
        <v>2130978498.5500004</v>
      </c>
      <c r="L11" s="223">
        <v>1202418375.7199998</v>
      </c>
      <c r="M11" s="223">
        <v>1646412275.0999994</v>
      </c>
      <c r="N11" s="223">
        <v>1446360593.1799998</v>
      </c>
      <c r="O11" s="223">
        <v>3443767907.1900001</v>
      </c>
      <c r="P11" s="223">
        <v>9069365602.4799938</v>
      </c>
      <c r="Q11" s="223">
        <v>33595201614.680008</v>
      </c>
    </row>
    <row r="12" spans="2:19" x14ac:dyDescent="0.25">
      <c r="B12" s="12" t="s">
        <v>25</v>
      </c>
      <c r="C12" s="222">
        <v>18625197797</v>
      </c>
      <c r="D12" s="222">
        <v>20622292185.319992</v>
      </c>
      <c r="E12" s="223">
        <v>260817820.00000003</v>
      </c>
      <c r="F12" s="223">
        <v>2611311917.8799996</v>
      </c>
      <c r="G12" s="223">
        <v>1811404243.0899994</v>
      </c>
      <c r="H12" s="223">
        <v>1719859695.1000004</v>
      </c>
      <c r="I12" s="223">
        <v>1815685714.6500006</v>
      </c>
      <c r="J12" s="223">
        <v>1740538329.1500001</v>
      </c>
      <c r="K12" s="223">
        <v>1683649500.6799998</v>
      </c>
      <c r="L12" s="223">
        <v>1692231395.9000001</v>
      </c>
      <c r="M12" s="223">
        <v>1629404622.8499992</v>
      </c>
      <c r="N12" s="223">
        <v>1683974843.3299994</v>
      </c>
      <c r="O12" s="223">
        <v>1679662877.8499994</v>
      </c>
      <c r="P12" s="223">
        <v>2247028728.3199987</v>
      </c>
      <c r="Q12" s="223">
        <v>20575569688.800007</v>
      </c>
    </row>
    <row r="13" spans="2:19" x14ac:dyDescent="0.25">
      <c r="B13" s="12" t="s">
        <v>26</v>
      </c>
      <c r="C13" s="222">
        <v>8977527457</v>
      </c>
      <c r="D13" s="222">
        <v>9163874478.1000099</v>
      </c>
      <c r="E13" s="223">
        <v>549793769.45000017</v>
      </c>
      <c r="F13" s="223">
        <v>666444209.58000004</v>
      </c>
      <c r="G13" s="223">
        <v>686834364.40999997</v>
      </c>
      <c r="H13" s="223">
        <v>676831887.39999998</v>
      </c>
      <c r="I13" s="223">
        <v>721017346.95999992</v>
      </c>
      <c r="J13" s="223">
        <v>721982418.5</v>
      </c>
      <c r="K13" s="223">
        <v>742955238.43999994</v>
      </c>
      <c r="L13" s="223">
        <v>736139276.02999985</v>
      </c>
      <c r="M13" s="223">
        <v>693300118.80999994</v>
      </c>
      <c r="N13" s="223">
        <v>714915851.80999982</v>
      </c>
      <c r="O13" s="223">
        <v>744860828.68000019</v>
      </c>
      <c r="P13" s="223">
        <v>1498239128.9900007</v>
      </c>
      <c r="Q13" s="223">
        <v>9153314439.0600014</v>
      </c>
    </row>
    <row r="14" spans="2:19" x14ac:dyDescent="0.25">
      <c r="B14" s="12" t="s">
        <v>27</v>
      </c>
      <c r="C14" s="222">
        <v>2614589950</v>
      </c>
      <c r="D14" s="222">
        <v>2839238023.4499979</v>
      </c>
      <c r="E14" s="223">
        <v>27606409.030000001</v>
      </c>
      <c r="F14" s="223">
        <v>282686525.84000003</v>
      </c>
      <c r="G14" s="223">
        <v>122935527.16</v>
      </c>
      <c r="H14" s="223">
        <v>321060434.56000006</v>
      </c>
      <c r="I14" s="223">
        <v>207789478.95999998</v>
      </c>
      <c r="J14" s="223">
        <v>165987585.30999997</v>
      </c>
      <c r="K14" s="223">
        <v>241090843.14000002</v>
      </c>
      <c r="L14" s="223">
        <v>246998282.33000004</v>
      </c>
      <c r="M14" s="223">
        <v>142990552.45999998</v>
      </c>
      <c r="N14" s="223">
        <v>291007498.64999992</v>
      </c>
      <c r="O14" s="223">
        <v>184369740.43000004</v>
      </c>
      <c r="P14" s="223">
        <v>584107531.87</v>
      </c>
      <c r="Q14" s="223">
        <v>2818630409.7399998</v>
      </c>
    </row>
    <row r="15" spans="2:19" x14ac:dyDescent="0.25">
      <c r="B15" s="12" t="s">
        <v>64</v>
      </c>
      <c r="C15" s="222">
        <v>9010091975.25</v>
      </c>
      <c r="D15" s="222">
        <v>9688637643.8499966</v>
      </c>
      <c r="E15" s="223">
        <v>424145849.80000007</v>
      </c>
      <c r="F15" s="223">
        <v>451488165.67999977</v>
      </c>
      <c r="G15" s="223">
        <v>452890295.01999968</v>
      </c>
      <c r="H15" s="223">
        <v>478821897.97000003</v>
      </c>
      <c r="I15" s="223">
        <v>474046667.96999979</v>
      </c>
      <c r="J15" s="223">
        <v>476217537.13000029</v>
      </c>
      <c r="K15" s="223">
        <v>453856590.97999996</v>
      </c>
      <c r="L15" s="223">
        <v>461674599.39999986</v>
      </c>
      <c r="M15" s="223">
        <v>454473611.57999998</v>
      </c>
      <c r="N15" s="223">
        <v>475770591.69000036</v>
      </c>
      <c r="O15" s="223">
        <v>1332894982.75</v>
      </c>
      <c r="P15" s="223">
        <v>3660144900.7199969</v>
      </c>
      <c r="Q15" s="223">
        <v>9596425690.6899986</v>
      </c>
    </row>
    <row r="16" spans="2:19" x14ac:dyDescent="0.25">
      <c r="B16" s="12" t="s">
        <v>29</v>
      </c>
      <c r="C16" s="222">
        <v>24832796580</v>
      </c>
      <c r="D16" s="222">
        <v>25371065571.480022</v>
      </c>
      <c r="E16" s="223">
        <v>1030944024.12</v>
      </c>
      <c r="F16" s="223">
        <v>1493890801.9799998</v>
      </c>
      <c r="G16" s="223">
        <v>1615552118.8899999</v>
      </c>
      <c r="H16" s="223">
        <v>1682844494.25</v>
      </c>
      <c r="I16" s="223">
        <v>2105874347.1899998</v>
      </c>
      <c r="J16" s="223">
        <v>1821589579.1699998</v>
      </c>
      <c r="K16" s="223">
        <v>2033769288.5999999</v>
      </c>
      <c r="L16" s="223">
        <v>1922104670.6700001</v>
      </c>
      <c r="M16" s="223">
        <v>1808052174.6399999</v>
      </c>
      <c r="N16" s="223">
        <v>1911080696.4300001</v>
      </c>
      <c r="O16" s="223">
        <v>2262033184.6599998</v>
      </c>
      <c r="P16" s="223">
        <v>4636087209.5699997</v>
      </c>
      <c r="Q16" s="223">
        <v>24323822590.169998</v>
      </c>
    </row>
    <row r="17" spans="2:17" x14ac:dyDescent="0.25">
      <c r="B17" s="12" t="s">
        <v>30</v>
      </c>
      <c r="C17" s="222">
        <v>25029064300.600002</v>
      </c>
      <c r="D17" s="222">
        <v>27965230842.080002</v>
      </c>
      <c r="E17" s="223">
        <v>866583641.82000017</v>
      </c>
      <c r="F17" s="223">
        <v>1402665855.2800002</v>
      </c>
      <c r="G17" s="223">
        <v>2237702410.6100001</v>
      </c>
      <c r="H17" s="223">
        <v>1607454527.4800007</v>
      </c>
      <c r="I17" s="223">
        <v>1840955724.1999993</v>
      </c>
      <c r="J17" s="223">
        <v>1501697041.8199997</v>
      </c>
      <c r="K17" s="223">
        <v>2227394285.9199982</v>
      </c>
      <c r="L17" s="223">
        <v>1556760373.0699997</v>
      </c>
      <c r="M17" s="223">
        <v>1371377461.3900003</v>
      </c>
      <c r="N17" s="223">
        <v>1865311222.3600001</v>
      </c>
      <c r="O17" s="223">
        <v>3111346453.5100026</v>
      </c>
      <c r="P17" s="223">
        <v>7222289365.3199978</v>
      </c>
      <c r="Q17" s="223">
        <v>26811538362.780006</v>
      </c>
    </row>
    <row r="18" spans="2:17" x14ac:dyDescent="0.25">
      <c r="B18" s="12" t="s">
        <v>31</v>
      </c>
      <c r="C18" s="222">
        <v>1901483354</v>
      </c>
      <c r="D18" s="222">
        <v>1875783353.9999993</v>
      </c>
      <c r="E18" s="223">
        <v>27556794.949999999</v>
      </c>
      <c r="F18" s="223">
        <v>131406654.53999998</v>
      </c>
      <c r="G18" s="223">
        <v>142322772.02000001</v>
      </c>
      <c r="H18" s="223">
        <v>144131365.57999998</v>
      </c>
      <c r="I18" s="223">
        <v>136311028.53</v>
      </c>
      <c r="J18" s="223">
        <v>118301526.82000004</v>
      </c>
      <c r="K18" s="223">
        <v>157015948.14000002</v>
      </c>
      <c r="L18" s="223">
        <v>122272468.54000001</v>
      </c>
      <c r="M18" s="223">
        <v>161572052.91999999</v>
      </c>
      <c r="N18" s="223">
        <v>331164565.85999995</v>
      </c>
      <c r="O18" s="223">
        <v>99719898.400000036</v>
      </c>
      <c r="P18" s="223">
        <v>234997357.95000005</v>
      </c>
      <c r="Q18" s="223">
        <v>1806772434.250001</v>
      </c>
    </row>
    <row r="19" spans="2:17" x14ac:dyDescent="0.25">
      <c r="B19" s="12" t="s">
        <v>32</v>
      </c>
      <c r="C19" s="222">
        <v>810106053</v>
      </c>
      <c r="D19" s="222">
        <v>1017831402.8900001</v>
      </c>
      <c r="E19" s="223">
        <v>36934068.090000004</v>
      </c>
      <c r="F19" s="223">
        <v>52360834.259999998</v>
      </c>
      <c r="G19" s="223">
        <v>58361052.899999999</v>
      </c>
      <c r="H19" s="223">
        <v>57282827.07</v>
      </c>
      <c r="I19" s="223">
        <v>59609009.45000001</v>
      </c>
      <c r="J19" s="223">
        <v>72126692.180000007</v>
      </c>
      <c r="K19" s="223">
        <v>58236849.629999995</v>
      </c>
      <c r="L19" s="223">
        <v>72360840.649999991</v>
      </c>
      <c r="M19" s="223">
        <v>54543061.329999998</v>
      </c>
      <c r="N19" s="223">
        <v>138445517.72000003</v>
      </c>
      <c r="O19" s="223">
        <v>138100732.63999999</v>
      </c>
      <c r="P19" s="223">
        <v>159707374.84000003</v>
      </c>
      <c r="Q19" s="223">
        <v>958068860.75999999</v>
      </c>
    </row>
    <row r="20" spans="2:17" x14ac:dyDescent="0.25">
      <c r="B20" s="12" t="s">
        <v>33</v>
      </c>
      <c r="C20" s="222">
        <v>6284103653</v>
      </c>
      <c r="D20" s="222">
        <v>7122936119.5699987</v>
      </c>
      <c r="E20" s="223">
        <v>209023455.49999997</v>
      </c>
      <c r="F20" s="223">
        <v>421167879.13</v>
      </c>
      <c r="G20" s="223">
        <v>463776049.12</v>
      </c>
      <c r="H20" s="223">
        <v>397540892.27999997</v>
      </c>
      <c r="I20" s="223">
        <v>467600110.10000002</v>
      </c>
      <c r="J20" s="223">
        <v>325111731.67999995</v>
      </c>
      <c r="K20" s="223">
        <v>460307231.43999988</v>
      </c>
      <c r="L20" s="223">
        <v>448591916.75000006</v>
      </c>
      <c r="M20" s="223">
        <v>505243743.61000007</v>
      </c>
      <c r="N20" s="223">
        <v>389846928.96999997</v>
      </c>
      <c r="O20" s="223">
        <v>625919050.45999992</v>
      </c>
      <c r="P20" s="223">
        <v>2243142436.75</v>
      </c>
      <c r="Q20" s="223">
        <v>6957271425.79</v>
      </c>
    </row>
    <row r="21" spans="2:17" x14ac:dyDescent="0.25">
      <c r="B21" s="12" t="s">
        <v>59</v>
      </c>
      <c r="C21" s="222">
        <v>21992509945</v>
      </c>
      <c r="D21" s="222">
        <v>23284572788.469986</v>
      </c>
      <c r="E21" s="223">
        <v>522861979.01000017</v>
      </c>
      <c r="F21" s="223">
        <v>1402169289.77</v>
      </c>
      <c r="G21" s="223">
        <v>2119563317.0599995</v>
      </c>
      <c r="H21" s="223">
        <v>1742299020.21</v>
      </c>
      <c r="I21" s="223">
        <v>1361165423.7699997</v>
      </c>
      <c r="J21" s="223">
        <v>1467623172.3599999</v>
      </c>
      <c r="K21" s="223">
        <v>1209083283.8</v>
      </c>
      <c r="L21" s="223">
        <v>985063216.50999999</v>
      </c>
      <c r="M21" s="223">
        <v>1228834039.72</v>
      </c>
      <c r="N21" s="223">
        <v>1003717378.7900001</v>
      </c>
      <c r="O21" s="223">
        <v>952264136.85000038</v>
      </c>
      <c r="P21" s="223">
        <v>8598293117.0900002</v>
      </c>
      <c r="Q21" s="223">
        <v>22592937374.939995</v>
      </c>
    </row>
    <row r="22" spans="2:17" x14ac:dyDescent="0.25">
      <c r="B22" s="12" t="s">
        <v>35</v>
      </c>
      <c r="C22" s="222">
        <v>1405734024</v>
      </c>
      <c r="D22" s="222">
        <v>1252595207.9999995</v>
      </c>
      <c r="E22" s="223">
        <v>14862254.060000001</v>
      </c>
      <c r="F22" s="223">
        <v>49834220.839999996</v>
      </c>
      <c r="G22" s="223">
        <v>108864806.77000001</v>
      </c>
      <c r="H22" s="223">
        <v>84724880.5</v>
      </c>
      <c r="I22" s="223">
        <v>120550564.66000001</v>
      </c>
      <c r="J22" s="223">
        <v>91481293.440000013</v>
      </c>
      <c r="K22" s="223">
        <v>47766649.829999998</v>
      </c>
      <c r="L22" s="223">
        <v>166285414.37</v>
      </c>
      <c r="M22" s="223">
        <v>61119097.259999998</v>
      </c>
      <c r="N22" s="223">
        <v>134385218.75999999</v>
      </c>
      <c r="O22" s="223">
        <v>152293487.02000001</v>
      </c>
      <c r="P22" s="223">
        <v>162522135.11000001</v>
      </c>
      <c r="Q22" s="223">
        <v>1194690022.6200001</v>
      </c>
    </row>
    <row r="23" spans="2:17" x14ac:dyDescent="0.25">
      <c r="B23" s="12" t="s">
        <v>36</v>
      </c>
      <c r="C23" s="222">
        <v>978795419</v>
      </c>
      <c r="D23" s="222">
        <v>806395419</v>
      </c>
      <c r="E23" s="223">
        <v>6914960.9900000002</v>
      </c>
      <c r="F23" s="223">
        <v>83092023.429999992</v>
      </c>
      <c r="G23" s="223">
        <v>69906568.420000002</v>
      </c>
      <c r="H23" s="223">
        <v>72020072.140000001</v>
      </c>
      <c r="I23" s="223">
        <v>74571434.960000008</v>
      </c>
      <c r="J23" s="223">
        <v>92539734.610000014</v>
      </c>
      <c r="K23" s="223">
        <v>93988044.980000019</v>
      </c>
      <c r="L23" s="223">
        <v>91310814.820000008</v>
      </c>
      <c r="M23" s="223">
        <v>73324443.500000015</v>
      </c>
      <c r="N23" s="223">
        <v>39700358.989999995</v>
      </c>
      <c r="O23" s="223">
        <v>33943856.599999994</v>
      </c>
      <c r="P23" s="223">
        <v>49783702.340000011</v>
      </c>
      <c r="Q23" s="223">
        <v>781096015.77999961</v>
      </c>
    </row>
    <row r="24" spans="2:17" x14ac:dyDescent="0.25">
      <c r="B24" s="12" t="s">
        <v>37</v>
      </c>
      <c r="C24" s="222">
        <v>1999959772</v>
      </c>
      <c r="D24" s="222">
        <v>1999959772.0000005</v>
      </c>
      <c r="E24" s="223">
        <v>166663314.33000001</v>
      </c>
      <c r="F24" s="223">
        <v>166663314.33000001</v>
      </c>
      <c r="G24" s="223">
        <v>166657064.31999999</v>
      </c>
      <c r="H24" s="223">
        <v>166663314.32999995</v>
      </c>
      <c r="I24" s="223">
        <v>166663314.32999995</v>
      </c>
      <c r="J24" s="223">
        <v>166663313.33999997</v>
      </c>
      <c r="K24" s="223">
        <v>166663000</v>
      </c>
      <c r="L24" s="223">
        <v>166663000</v>
      </c>
      <c r="M24" s="223">
        <v>166514247.97999996</v>
      </c>
      <c r="N24" s="223">
        <v>166694460.45000002</v>
      </c>
      <c r="O24" s="223">
        <v>166683223.33999997</v>
      </c>
      <c r="P24" s="223">
        <v>166768190.44</v>
      </c>
      <c r="Q24" s="223">
        <v>1999959757.1899993</v>
      </c>
    </row>
    <row r="25" spans="2:17" x14ac:dyDescent="0.25">
      <c r="B25" s="12" t="s">
        <v>38</v>
      </c>
      <c r="C25" s="222">
        <v>223918999</v>
      </c>
      <c r="D25" s="222">
        <v>211619580.20000005</v>
      </c>
      <c r="E25" s="223">
        <v>7511361.8000000007</v>
      </c>
      <c r="F25" s="223">
        <v>10834757.890000001</v>
      </c>
      <c r="G25" s="223">
        <v>14049919.01</v>
      </c>
      <c r="H25" s="223">
        <v>9317558.75</v>
      </c>
      <c r="I25" s="223">
        <v>11853293.01</v>
      </c>
      <c r="J25" s="223">
        <v>14312364.449999999</v>
      </c>
      <c r="K25" s="223">
        <v>10950242.729999999</v>
      </c>
      <c r="L25" s="223">
        <v>20821165.090000004</v>
      </c>
      <c r="M25" s="223">
        <v>11075385.720000001</v>
      </c>
      <c r="N25" s="223">
        <v>18278196.299999997</v>
      </c>
      <c r="O25" s="223">
        <v>15004441.529999999</v>
      </c>
      <c r="P25" s="223">
        <v>42448512.609999992</v>
      </c>
      <c r="Q25" s="223">
        <v>186457198.89000002</v>
      </c>
    </row>
    <row r="26" spans="2:17" x14ac:dyDescent="0.25">
      <c r="B26" s="12" t="s">
        <v>39</v>
      </c>
      <c r="C26" s="222">
        <v>986787295</v>
      </c>
      <c r="D26" s="222">
        <v>967577269</v>
      </c>
      <c r="E26" s="223">
        <v>34808160.710000001</v>
      </c>
      <c r="F26" s="223">
        <v>72411905.730000004</v>
      </c>
      <c r="G26" s="223">
        <v>67415633.86999999</v>
      </c>
      <c r="H26" s="223">
        <v>56554603.359999999</v>
      </c>
      <c r="I26" s="223">
        <v>85978442.899999991</v>
      </c>
      <c r="J26" s="223">
        <v>60958327.039999977</v>
      </c>
      <c r="K26" s="223">
        <v>59313195.649999991</v>
      </c>
      <c r="L26" s="223">
        <v>132745711.47</v>
      </c>
      <c r="M26" s="223">
        <v>61389723.769999996</v>
      </c>
      <c r="N26" s="223">
        <v>63341079.549999982</v>
      </c>
      <c r="O26" s="223">
        <v>80926199.289999992</v>
      </c>
      <c r="P26" s="223">
        <v>137923386.38000005</v>
      </c>
      <c r="Q26" s="223">
        <v>913766369.71999967</v>
      </c>
    </row>
    <row r="27" spans="2:17" x14ac:dyDescent="0.25">
      <c r="B27" s="12" t="s">
        <v>40</v>
      </c>
      <c r="C27" s="222">
        <v>190314280</v>
      </c>
      <c r="D27" s="222">
        <v>225314280.00000003</v>
      </c>
      <c r="E27" s="223">
        <v>6801285.0900000008</v>
      </c>
      <c r="F27" s="223">
        <v>14165375.24</v>
      </c>
      <c r="G27" s="223">
        <v>15575447.77</v>
      </c>
      <c r="H27" s="223">
        <v>13157184.449999999</v>
      </c>
      <c r="I27" s="223">
        <v>23194907.400000002</v>
      </c>
      <c r="J27" s="223">
        <v>19393263.25</v>
      </c>
      <c r="K27" s="223">
        <v>12788115.709999999</v>
      </c>
      <c r="L27" s="223">
        <v>18830662.959999997</v>
      </c>
      <c r="M27" s="223">
        <v>10214520.579999998</v>
      </c>
      <c r="N27" s="223">
        <v>13622419.570000002</v>
      </c>
      <c r="O27" s="223">
        <v>15889899.950000003</v>
      </c>
      <c r="P27" s="223">
        <v>58241897.679999992</v>
      </c>
      <c r="Q27" s="223">
        <v>221874979.64999998</v>
      </c>
    </row>
    <row r="28" spans="2:17" x14ac:dyDescent="0.25">
      <c r="B28" s="12" t="s">
        <v>41</v>
      </c>
      <c r="C28" s="222">
        <v>2917981368</v>
      </c>
      <c r="D28" s="222">
        <v>3240966382.0900002</v>
      </c>
      <c r="E28" s="223">
        <v>73794587.269999996</v>
      </c>
      <c r="F28" s="223">
        <v>155020225.13000003</v>
      </c>
      <c r="G28" s="223">
        <v>190025722.94</v>
      </c>
      <c r="H28" s="223">
        <v>221862389.25999999</v>
      </c>
      <c r="I28" s="223">
        <v>160515762.35000002</v>
      </c>
      <c r="J28" s="223">
        <v>156234847.65000001</v>
      </c>
      <c r="K28" s="223">
        <v>223037397.39999998</v>
      </c>
      <c r="L28" s="223">
        <v>187059081.19999999</v>
      </c>
      <c r="M28" s="223">
        <v>170673864.04000005</v>
      </c>
      <c r="N28" s="223">
        <v>151085719.46000001</v>
      </c>
      <c r="O28" s="223">
        <v>215391636.39999995</v>
      </c>
      <c r="P28" s="223">
        <v>1080704936.1699998</v>
      </c>
      <c r="Q28" s="223">
        <v>2985406169.27</v>
      </c>
    </row>
    <row r="29" spans="2:17" x14ac:dyDescent="0.25">
      <c r="B29" s="12" t="s">
        <v>42</v>
      </c>
      <c r="C29" s="222">
        <v>3631866821</v>
      </c>
      <c r="D29" s="222">
        <v>4312456925.1899996</v>
      </c>
      <c r="E29" s="223">
        <v>191611735.64999998</v>
      </c>
      <c r="F29" s="223">
        <v>269134343.32999998</v>
      </c>
      <c r="G29" s="223">
        <v>263978962.67000005</v>
      </c>
      <c r="H29" s="223">
        <v>298058974.61999995</v>
      </c>
      <c r="I29" s="223">
        <v>273963447.61000025</v>
      </c>
      <c r="J29" s="223">
        <v>235348585.98000002</v>
      </c>
      <c r="K29" s="223">
        <v>261014363.29000005</v>
      </c>
      <c r="L29" s="223">
        <v>310319071.86000001</v>
      </c>
      <c r="M29" s="223">
        <v>302937413.01000005</v>
      </c>
      <c r="N29" s="223">
        <v>436356350.73000008</v>
      </c>
      <c r="O29" s="223">
        <v>758867102.49000001</v>
      </c>
      <c r="P29" s="223">
        <v>677561346.34000015</v>
      </c>
      <c r="Q29" s="223">
        <v>4279151697.5800004</v>
      </c>
    </row>
    <row r="30" spans="2:17" x14ac:dyDescent="0.25">
      <c r="B30" s="12" t="s">
        <v>43</v>
      </c>
      <c r="C30" s="222">
        <v>3155437147</v>
      </c>
      <c r="D30" s="222">
        <v>3170437146.9999995</v>
      </c>
      <c r="E30" s="223">
        <v>260217946.62000006</v>
      </c>
      <c r="F30" s="223">
        <v>264034157.59000006</v>
      </c>
      <c r="G30" s="223">
        <v>263166507.91000012</v>
      </c>
      <c r="H30" s="223">
        <v>263495275.38000005</v>
      </c>
      <c r="I30" s="223">
        <v>264198628.87000006</v>
      </c>
      <c r="J30" s="223">
        <v>260818696.75000006</v>
      </c>
      <c r="K30" s="223">
        <v>262505179.51000011</v>
      </c>
      <c r="L30" s="223">
        <v>264520448.01000011</v>
      </c>
      <c r="M30" s="223">
        <v>266345305.95000002</v>
      </c>
      <c r="N30" s="223">
        <v>260220046.76000005</v>
      </c>
      <c r="O30" s="223">
        <v>260217946.76000008</v>
      </c>
      <c r="P30" s="223">
        <v>275839267.19</v>
      </c>
      <c r="Q30" s="223">
        <v>3165579407.3000007</v>
      </c>
    </row>
    <row r="31" spans="2:17" x14ac:dyDescent="0.25">
      <c r="B31" s="12" t="s">
        <v>44</v>
      </c>
      <c r="C31" s="222">
        <v>1824857042</v>
      </c>
      <c r="D31" s="222">
        <v>1824857042</v>
      </c>
      <c r="E31" s="223">
        <v>152540211</v>
      </c>
      <c r="F31" s="223">
        <v>152540211</v>
      </c>
      <c r="G31" s="223">
        <v>152540211</v>
      </c>
      <c r="H31" s="223">
        <v>152701346</v>
      </c>
      <c r="I31" s="223">
        <v>152701346</v>
      </c>
      <c r="J31" s="223">
        <v>152701346</v>
      </c>
      <c r="K31" s="223">
        <v>152701346</v>
      </c>
      <c r="L31" s="223">
        <v>152701346</v>
      </c>
      <c r="M31" s="223">
        <v>152701346</v>
      </c>
      <c r="N31" s="223">
        <v>152701467.00000003</v>
      </c>
      <c r="O31" s="223">
        <v>152701430.00000003</v>
      </c>
      <c r="P31" s="223">
        <v>145173850.03</v>
      </c>
      <c r="Q31" s="223">
        <v>1824405456.03</v>
      </c>
    </row>
    <row r="32" spans="2:17" x14ac:dyDescent="0.25">
      <c r="B32" s="12" t="s">
        <v>45</v>
      </c>
      <c r="C32" s="222">
        <v>381685944</v>
      </c>
      <c r="D32" s="222">
        <v>396685944</v>
      </c>
      <c r="E32" s="223">
        <v>31807162</v>
      </c>
      <c r="F32" s="223">
        <v>31807162</v>
      </c>
      <c r="G32" s="223">
        <v>31807162</v>
      </c>
      <c r="H32" s="223">
        <v>31807162</v>
      </c>
      <c r="I32" s="223">
        <v>31807162</v>
      </c>
      <c r="J32" s="223">
        <v>31807162</v>
      </c>
      <c r="K32" s="223">
        <v>31807162</v>
      </c>
      <c r="L32" s="223">
        <v>31807162</v>
      </c>
      <c r="M32" s="223">
        <v>31807162</v>
      </c>
      <c r="N32" s="223">
        <v>31807069.290000003</v>
      </c>
      <c r="O32" s="223">
        <v>31807069.290000003</v>
      </c>
      <c r="P32" s="223">
        <v>46807069.289999999</v>
      </c>
      <c r="Q32" s="223">
        <v>396685665.87000006</v>
      </c>
    </row>
    <row r="33" spans="2:19" x14ac:dyDescent="0.25">
      <c r="B33" s="12" t="s">
        <v>60</v>
      </c>
      <c r="C33" s="222">
        <v>19515300000</v>
      </c>
      <c r="D33" s="222">
        <v>15667593871</v>
      </c>
      <c r="E33" s="223">
        <v>1860012594.0700002</v>
      </c>
      <c r="F33" s="223">
        <v>1010533725.8199998</v>
      </c>
      <c r="G33" s="223">
        <v>1752214297.9299998</v>
      </c>
      <c r="H33" s="223">
        <v>1678890125.0800002</v>
      </c>
      <c r="I33" s="223">
        <v>634621154.50999999</v>
      </c>
      <c r="J33" s="223">
        <v>1079346641.8800001</v>
      </c>
      <c r="K33" s="223">
        <v>1654054135.1700001</v>
      </c>
      <c r="L33" s="223">
        <v>903958924.02999997</v>
      </c>
      <c r="M33" s="223">
        <v>1847188270.0299997</v>
      </c>
      <c r="N33" s="223">
        <v>1523480628.52</v>
      </c>
      <c r="O33" s="223">
        <v>1396829320.74</v>
      </c>
      <c r="P33" s="223">
        <v>319772804.31999999</v>
      </c>
      <c r="Q33" s="223">
        <v>15660902622.099998</v>
      </c>
    </row>
    <row r="34" spans="2:19" x14ac:dyDescent="0.25">
      <c r="B34" s="12" t="s">
        <v>61</v>
      </c>
      <c r="C34" s="222">
        <v>28237348582</v>
      </c>
      <c r="D34" s="222">
        <v>35866799724.509995</v>
      </c>
      <c r="E34" s="223">
        <v>1700094619.1400001</v>
      </c>
      <c r="F34" s="223">
        <v>2517195218.2999997</v>
      </c>
      <c r="G34" s="223">
        <v>4106180505.29</v>
      </c>
      <c r="H34" s="223">
        <v>2087148295.0799999</v>
      </c>
      <c r="I34" s="223">
        <v>2443444114.98</v>
      </c>
      <c r="J34" s="223">
        <v>3015872306.1299996</v>
      </c>
      <c r="K34" s="223">
        <v>2620352845.1900001</v>
      </c>
      <c r="L34" s="223">
        <v>1495462638.2400002</v>
      </c>
      <c r="M34" s="223">
        <v>3742923439.4600005</v>
      </c>
      <c r="N34" s="223">
        <v>1768140911.1099999</v>
      </c>
      <c r="O34" s="223">
        <v>3358372721.8699999</v>
      </c>
      <c r="P34" s="223">
        <v>6846505817.1600008</v>
      </c>
      <c r="Q34" s="223">
        <v>35701693431.949989</v>
      </c>
    </row>
    <row r="35" spans="2:19" x14ac:dyDescent="0.25">
      <c r="B35" s="170" t="s">
        <v>48</v>
      </c>
      <c r="C35" s="202">
        <v>217135637353.84995</v>
      </c>
      <c r="D35" s="237">
        <v>239375875963.17996</v>
      </c>
      <c r="E35" s="203">
        <v>9450441780.8600006</v>
      </c>
      <c r="F35" s="204">
        <v>16748410927.639997</v>
      </c>
      <c r="G35" s="205">
        <v>20248962806.419994</v>
      </c>
      <c r="H35" s="203">
        <v>17265946314.350002</v>
      </c>
      <c r="I35" s="204">
        <v>16535096704.610001</v>
      </c>
      <c r="J35" s="205">
        <v>16838959036.539993</v>
      </c>
      <c r="K35" s="203">
        <v>17320967124.169998</v>
      </c>
      <c r="L35" s="204">
        <v>13714788743.009998</v>
      </c>
      <c r="M35" s="205">
        <v>16920105821.099998</v>
      </c>
      <c r="N35" s="203">
        <v>15337097169.690001</v>
      </c>
      <c r="O35" s="204">
        <v>21539555683.110004</v>
      </c>
      <c r="P35" s="205">
        <v>50889143222.489983</v>
      </c>
      <c r="Q35" s="206">
        <v>232809475333.99002</v>
      </c>
      <c r="S35" s="11"/>
    </row>
    <row r="36" spans="2:19" x14ac:dyDescent="0.25">
      <c r="E36" s="41"/>
      <c r="F36" s="41"/>
      <c r="G36" s="41"/>
      <c r="H36" s="41"/>
      <c r="I36" s="41"/>
      <c r="J36" s="41"/>
      <c r="K36" s="41"/>
      <c r="L36" s="41"/>
      <c r="M36" s="41"/>
      <c r="N36" s="41"/>
      <c r="O36" s="41"/>
      <c r="P36" s="41"/>
      <c r="Q36" s="41"/>
    </row>
    <row r="37" spans="2:19" x14ac:dyDescent="0.25">
      <c r="B37" s="170" t="s">
        <v>49</v>
      </c>
      <c r="C37" s="34"/>
      <c r="D37" s="44"/>
      <c r="E37" s="167"/>
      <c r="F37" s="168"/>
      <c r="G37" s="169"/>
      <c r="H37" s="167"/>
      <c r="I37" s="168"/>
      <c r="J37" s="169"/>
      <c r="K37" s="167"/>
      <c r="L37" s="168"/>
      <c r="M37" s="169"/>
      <c r="N37" s="167"/>
      <c r="O37" s="168"/>
      <c r="P37" s="169"/>
      <c r="Q37" s="33"/>
      <c r="S37" s="11"/>
    </row>
    <row r="38" spans="2:19" ht="17.25" customHeight="1" x14ac:dyDescent="0.25">
      <c r="B38" s="12" t="s">
        <v>23</v>
      </c>
      <c r="C38" s="222">
        <v>77500100</v>
      </c>
      <c r="D38" s="222">
        <v>77500100</v>
      </c>
      <c r="E38" s="223">
        <v>6458341.6699999999</v>
      </c>
      <c r="F38" s="223">
        <v>6458341.6699999999</v>
      </c>
      <c r="G38" s="223">
        <v>6458341.6699999999</v>
      </c>
      <c r="H38" s="223">
        <v>6458341.6699999999</v>
      </c>
      <c r="I38" s="223">
        <v>6458341.6699999999</v>
      </c>
      <c r="J38" s="223">
        <v>6458341.6699999999</v>
      </c>
      <c r="K38" s="223">
        <v>6458341.6699999999</v>
      </c>
      <c r="L38" s="223">
        <v>6458341.6699999999</v>
      </c>
      <c r="M38" s="223">
        <v>6458341.6699999999</v>
      </c>
      <c r="N38" s="223">
        <v>6458341.6500000004</v>
      </c>
      <c r="O38" s="223">
        <v>6458341.6500000004</v>
      </c>
      <c r="P38" s="223">
        <v>6458341.6300000008</v>
      </c>
      <c r="Q38" s="223">
        <v>77500099.959999979</v>
      </c>
    </row>
    <row r="39" spans="2:19" x14ac:dyDescent="0.25">
      <c r="B39" s="12" t="s">
        <v>24</v>
      </c>
      <c r="C39" s="222">
        <v>188967</v>
      </c>
      <c r="D39" s="222">
        <v>47570513.75</v>
      </c>
      <c r="E39" s="42">
        <v>0</v>
      </c>
      <c r="F39" s="42">
        <v>0</v>
      </c>
      <c r="G39" s="42">
        <v>0</v>
      </c>
      <c r="H39" s="42">
        <v>0</v>
      </c>
      <c r="I39" s="223">
        <v>1053089.47</v>
      </c>
      <c r="J39" s="42">
        <v>0</v>
      </c>
      <c r="K39" s="223">
        <v>138863.64000000001</v>
      </c>
      <c r="L39" s="223">
        <v>187666.49</v>
      </c>
      <c r="M39" s="223">
        <v>378909.27</v>
      </c>
      <c r="N39" s="223">
        <v>183629.38</v>
      </c>
      <c r="O39" s="223">
        <v>184441.67</v>
      </c>
      <c r="P39" s="223">
        <v>45116993.190000005</v>
      </c>
      <c r="Q39" s="223">
        <v>47243593.109999999</v>
      </c>
    </row>
    <row r="40" spans="2:19" x14ac:dyDescent="0.25">
      <c r="B40" s="12" t="s">
        <v>25</v>
      </c>
      <c r="C40" s="222">
        <v>55099856</v>
      </c>
      <c r="D40" s="222">
        <v>50126407.230000004</v>
      </c>
      <c r="E40" s="42">
        <v>0</v>
      </c>
      <c r="F40" s="223">
        <v>8351829.9000000004</v>
      </c>
      <c r="G40" s="223">
        <v>4191342.6300000004</v>
      </c>
      <c r="H40" s="223">
        <v>4175914.95</v>
      </c>
      <c r="I40" s="223">
        <v>4175914.95</v>
      </c>
      <c r="J40" s="223">
        <v>4175914.95</v>
      </c>
      <c r="K40" s="223">
        <v>4175914.95</v>
      </c>
      <c r="L40" s="223">
        <v>4175914.95</v>
      </c>
      <c r="M40" s="223">
        <v>4175914.95</v>
      </c>
      <c r="N40" s="223">
        <v>4175914.95</v>
      </c>
      <c r="O40" s="223">
        <v>4175914.95</v>
      </c>
      <c r="P40" s="223">
        <v>4175914.95</v>
      </c>
      <c r="Q40" s="223">
        <v>50126407.079999998</v>
      </c>
    </row>
    <row r="41" spans="2:19" x14ac:dyDescent="0.25">
      <c r="B41" s="12" t="s">
        <v>64</v>
      </c>
      <c r="C41" s="222">
        <v>645000000</v>
      </c>
      <c r="D41" s="222">
        <v>645000000</v>
      </c>
      <c r="E41" s="42">
        <v>0</v>
      </c>
      <c r="F41" s="223">
        <v>107500000</v>
      </c>
      <c r="G41" s="223">
        <v>53750000</v>
      </c>
      <c r="H41" s="223">
        <v>53750000</v>
      </c>
      <c r="I41" s="223">
        <v>53750000</v>
      </c>
      <c r="J41" s="223">
        <v>53750000</v>
      </c>
      <c r="K41" s="223">
        <v>53750000</v>
      </c>
      <c r="L41" s="223">
        <v>53750000</v>
      </c>
      <c r="M41" s="223">
        <v>53750000</v>
      </c>
      <c r="N41" s="223">
        <v>53750000</v>
      </c>
      <c r="O41" s="223">
        <v>53750000</v>
      </c>
      <c r="P41" s="223">
        <v>53750000</v>
      </c>
      <c r="Q41" s="223">
        <v>645000000</v>
      </c>
    </row>
    <row r="42" spans="2:19" x14ac:dyDescent="0.25">
      <c r="B42" s="12" t="s">
        <v>42</v>
      </c>
      <c r="C42" s="222">
        <v>66000000</v>
      </c>
      <c r="D42" s="222">
        <v>58810994.899999999</v>
      </c>
      <c r="E42" s="42">
        <v>0</v>
      </c>
      <c r="F42" s="42">
        <v>0</v>
      </c>
      <c r="G42" s="223">
        <v>11484921.01</v>
      </c>
      <c r="H42" s="223">
        <v>4917345.5599999996</v>
      </c>
      <c r="I42" s="223">
        <v>4999301.32</v>
      </c>
      <c r="J42" s="223">
        <v>5082623.01</v>
      </c>
      <c r="K42" s="223">
        <v>5167334</v>
      </c>
      <c r="L42" s="223">
        <v>5253456</v>
      </c>
      <c r="M42" s="223">
        <v>5341014</v>
      </c>
      <c r="N42" s="223">
        <v>5430033.6699999999</v>
      </c>
      <c r="O42" s="223">
        <v>5520534.2300000004</v>
      </c>
      <c r="P42" s="223">
        <v>5612543.1399999997</v>
      </c>
      <c r="Q42" s="223">
        <v>58809105.939999998</v>
      </c>
    </row>
    <row r="43" spans="2:19" x14ac:dyDescent="0.25">
      <c r="B43" s="12" t="s">
        <v>43</v>
      </c>
      <c r="C43" s="222">
        <v>40000000</v>
      </c>
      <c r="D43" s="222">
        <v>40000000</v>
      </c>
      <c r="E43" s="223">
        <v>3333333.33</v>
      </c>
      <c r="F43" s="223">
        <v>3333333.33</v>
      </c>
      <c r="G43" s="223">
        <v>3333333.34</v>
      </c>
      <c r="H43" s="223">
        <v>3333333.33</v>
      </c>
      <c r="I43" s="223">
        <v>3333333.33</v>
      </c>
      <c r="J43" s="223">
        <v>3333333.34</v>
      </c>
      <c r="K43" s="223">
        <v>3333333.33</v>
      </c>
      <c r="L43" s="223">
        <v>3333333.33</v>
      </c>
      <c r="M43" s="223">
        <v>3333333.34</v>
      </c>
      <c r="N43" s="223">
        <v>3333333.33</v>
      </c>
      <c r="O43" s="223">
        <v>3333333.33</v>
      </c>
      <c r="P43" s="223">
        <v>3333333.34</v>
      </c>
      <c r="Q43" s="223">
        <v>40000000</v>
      </c>
    </row>
    <row r="44" spans="2:19" x14ac:dyDescent="0.25">
      <c r="B44" s="12" t="s">
        <v>44</v>
      </c>
      <c r="C44" s="222">
        <v>10430945</v>
      </c>
      <c r="D44" s="222">
        <v>10430945</v>
      </c>
      <c r="E44" s="223">
        <v>869245</v>
      </c>
      <c r="F44" s="223">
        <v>869245</v>
      </c>
      <c r="G44" s="223">
        <v>869245</v>
      </c>
      <c r="H44" s="223">
        <v>869245</v>
      </c>
      <c r="I44" s="223">
        <v>869245</v>
      </c>
      <c r="J44" s="223">
        <v>869245</v>
      </c>
      <c r="K44" s="223">
        <v>869245</v>
      </c>
      <c r="L44" s="223">
        <v>869245</v>
      </c>
      <c r="M44" s="223">
        <v>869245</v>
      </c>
      <c r="N44" s="223">
        <v>869250</v>
      </c>
      <c r="O44" s="223">
        <v>869245</v>
      </c>
      <c r="P44" s="223">
        <v>869245</v>
      </c>
      <c r="Q44" s="223">
        <v>10430945</v>
      </c>
    </row>
    <row r="45" spans="2:19" x14ac:dyDescent="0.25">
      <c r="B45" s="12" t="s">
        <v>60</v>
      </c>
      <c r="C45" s="222">
        <v>40449689308</v>
      </c>
      <c r="D45" s="222">
        <v>41431655808</v>
      </c>
      <c r="E45" s="223">
        <v>2031453858.02</v>
      </c>
      <c r="F45" s="223">
        <v>3864407407.5999999</v>
      </c>
      <c r="G45" s="223">
        <v>3861262573.1300001</v>
      </c>
      <c r="H45" s="223">
        <v>1835097696.4499998</v>
      </c>
      <c r="I45" s="223">
        <v>1631695007.1699998</v>
      </c>
      <c r="J45" s="223">
        <v>3426561560.3099995</v>
      </c>
      <c r="K45" s="223">
        <v>2593676374.3400002</v>
      </c>
      <c r="L45" s="223">
        <v>3080479785.7000003</v>
      </c>
      <c r="M45" s="223">
        <v>3521534274.1099997</v>
      </c>
      <c r="N45" s="223">
        <v>2607303797.1800003</v>
      </c>
      <c r="O45" s="223">
        <v>3791907351.2400002</v>
      </c>
      <c r="P45" s="223">
        <v>4635007242.9099989</v>
      </c>
      <c r="Q45" s="223">
        <v>36880386928.159996</v>
      </c>
    </row>
    <row r="46" spans="2:19" x14ac:dyDescent="0.25">
      <c r="B46" s="170" t="s">
        <v>50</v>
      </c>
      <c r="C46" s="202">
        <v>41343909176</v>
      </c>
      <c r="D46" s="202">
        <v>42361094768.879997</v>
      </c>
      <c r="E46" s="203">
        <v>2042114778.0200002</v>
      </c>
      <c r="F46" s="204">
        <v>3990920157.4999995</v>
      </c>
      <c r="G46" s="205">
        <v>3941349756.7800002</v>
      </c>
      <c r="H46" s="203">
        <v>1908601876.9599998</v>
      </c>
      <c r="I46" s="204">
        <v>1706334232.9099998</v>
      </c>
      <c r="J46" s="205">
        <v>3500231018.2799997</v>
      </c>
      <c r="K46" s="203">
        <v>2667569406.9300003</v>
      </c>
      <c r="L46" s="204">
        <v>3154507743.1400003</v>
      </c>
      <c r="M46" s="205">
        <v>3595841032.3399997</v>
      </c>
      <c r="N46" s="203">
        <v>2681504300.1600003</v>
      </c>
      <c r="O46" s="204">
        <v>3866199162.0700006</v>
      </c>
      <c r="P46" s="205">
        <v>4754323614.1599989</v>
      </c>
      <c r="Q46" s="206">
        <v>37809497079.249992</v>
      </c>
      <c r="S46" s="11"/>
    </row>
    <row r="47" spans="2:19" x14ac:dyDescent="0.25">
      <c r="E47" s="41"/>
      <c r="F47" s="41"/>
      <c r="G47" s="41"/>
      <c r="H47" s="41"/>
      <c r="I47" s="41"/>
      <c r="J47" s="41"/>
      <c r="K47" s="41"/>
      <c r="L47" s="41"/>
      <c r="M47" s="41"/>
      <c r="N47" s="41"/>
      <c r="O47" s="41"/>
      <c r="P47" s="41"/>
      <c r="Q47" s="41"/>
    </row>
    <row r="48" spans="2:19" x14ac:dyDescent="0.25">
      <c r="B48" s="170" t="s">
        <v>57</v>
      </c>
      <c r="C48" s="202">
        <v>258479546529.84995</v>
      </c>
      <c r="D48" s="237">
        <v>281736970732.06</v>
      </c>
      <c r="E48" s="203">
        <v>11492556558.880001</v>
      </c>
      <c r="F48" s="204">
        <v>20739331085.139999</v>
      </c>
      <c r="G48" s="205">
        <v>24190312563.199993</v>
      </c>
      <c r="H48" s="203">
        <v>19174548191.310005</v>
      </c>
      <c r="I48" s="204">
        <v>18241430937.520004</v>
      </c>
      <c r="J48" s="205">
        <v>20339190054.819992</v>
      </c>
      <c r="K48" s="203">
        <v>19988536531.099998</v>
      </c>
      <c r="L48" s="204">
        <v>16869296486.15</v>
      </c>
      <c r="M48" s="205">
        <v>20515946853.439995</v>
      </c>
      <c r="N48" s="203">
        <v>18018601469.849998</v>
      </c>
      <c r="O48" s="204">
        <v>25405754845.180004</v>
      </c>
      <c r="P48" s="205">
        <v>55643466836.649986</v>
      </c>
      <c r="Q48" s="206">
        <v>270618972413.23999</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65</v>
      </c>
      <c r="C50" s="40"/>
      <c r="D50" s="40"/>
      <c r="E50" s="41"/>
      <c r="F50" s="41"/>
      <c r="G50" s="41"/>
      <c r="H50" s="41"/>
      <c r="I50" s="41"/>
      <c r="J50" s="41"/>
      <c r="K50" s="41"/>
      <c r="L50" s="41"/>
      <c r="M50" s="41"/>
      <c r="N50" s="41"/>
      <c r="O50" s="41"/>
      <c r="P50" s="41"/>
      <c r="Q50" s="41"/>
    </row>
    <row r="51" spans="2:17" x14ac:dyDescent="0.25">
      <c r="B51" s="32" t="s">
        <v>54</v>
      </c>
      <c r="C51" s="40"/>
      <c r="D51" s="40"/>
      <c r="E51" s="41"/>
      <c r="F51" s="41"/>
      <c r="G51" s="41"/>
      <c r="H51" s="41"/>
      <c r="I51" s="41"/>
      <c r="J51" s="41"/>
      <c r="K51" s="41"/>
      <c r="L51" s="41"/>
      <c r="M51" s="41"/>
      <c r="N51" s="41"/>
      <c r="O51" s="41"/>
      <c r="P51" s="41"/>
      <c r="Q51" s="41"/>
    </row>
    <row r="52" spans="2:17" x14ac:dyDescent="0.25">
      <c r="B52" s="32" t="s">
        <v>55</v>
      </c>
      <c r="C52" s="40"/>
      <c r="D52" s="40"/>
      <c r="E52" s="41"/>
      <c r="F52" s="41"/>
      <c r="G52" s="41"/>
      <c r="H52" s="41"/>
      <c r="I52" s="41"/>
      <c r="J52" s="41"/>
      <c r="K52" s="41"/>
      <c r="L52" s="41"/>
      <c r="M52" s="41"/>
      <c r="N52" s="41"/>
      <c r="O52" s="41"/>
      <c r="P52" s="41"/>
      <c r="Q52" s="41"/>
    </row>
    <row r="62" spans="2:17" x14ac:dyDescent="0.25">
      <c r="P62" s="36"/>
    </row>
  </sheetData>
  <mergeCells count="8">
    <mergeCell ref="B2:Q2"/>
    <mergeCell ref="B3:Q3"/>
    <mergeCell ref="B4:Q4"/>
    <mergeCell ref="B5:Q5"/>
    <mergeCell ref="B8:B9"/>
    <mergeCell ref="C8:C9"/>
    <mergeCell ref="D8:D9"/>
    <mergeCell ref="E8:Q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63"/>
  <sheetViews>
    <sheetView showGridLines="0" topLeftCell="A15" zoomScale="89" zoomScaleNormal="89" workbookViewId="0">
      <selection activeCell="H50" sqref="H50"/>
    </sheetView>
  </sheetViews>
  <sheetFormatPr defaultColWidth="11.42578125" defaultRowHeight="15" x14ac:dyDescent="0.25"/>
  <cols>
    <col min="1" max="1" width="10.85546875" customWidth="1"/>
    <col min="2" max="2" width="67.140625" customWidth="1"/>
    <col min="3" max="3" width="13" customWidth="1"/>
    <col min="4" max="4" width="16.140625" customWidth="1"/>
    <col min="5" max="17" width="11.7109375" customWidth="1"/>
  </cols>
  <sheetData>
    <row r="2" spans="2:19" ht="28.5" x14ac:dyDescent="0.25">
      <c r="B2" s="327" t="s">
        <v>0</v>
      </c>
      <c r="C2" s="327"/>
      <c r="D2" s="327"/>
      <c r="E2" s="327"/>
      <c r="F2" s="327"/>
      <c r="G2" s="327"/>
      <c r="H2" s="327"/>
      <c r="I2" s="327"/>
      <c r="J2" s="327"/>
      <c r="K2" s="327"/>
      <c r="L2" s="327"/>
      <c r="M2" s="327"/>
      <c r="N2" s="327"/>
      <c r="O2" s="327"/>
      <c r="P2" s="327"/>
      <c r="Q2" s="327"/>
    </row>
    <row r="3" spans="2:19" ht="21" x14ac:dyDescent="0.25">
      <c r="B3" s="328" t="s">
        <v>1</v>
      </c>
      <c r="C3" s="328"/>
      <c r="D3" s="328"/>
      <c r="E3" s="328"/>
      <c r="F3" s="328"/>
      <c r="G3" s="328"/>
      <c r="H3" s="328"/>
      <c r="I3" s="328"/>
      <c r="J3" s="328"/>
      <c r="K3" s="328"/>
      <c r="L3" s="328"/>
      <c r="M3" s="328"/>
      <c r="N3" s="328"/>
      <c r="O3" s="328"/>
      <c r="P3" s="328"/>
      <c r="Q3" s="328"/>
    </row>
    <row r="4" spans="2:19" ht="15.75" x14ac:dyDescent="0.25">
      <c r="B4" s="329" t="s">
        <v>2</v>
      </c>
      <c r="C4" s="329"/>
      <c r="D4" s="329"/>
      <c r="E4" s="329"/>
      <c r="F4" s="329"/>
      <c r="G4" s="329"/>
      <c r="H4" s="329"/>
      <c r="I4" s="329"/>
      <c r="J4" s="329"/>
      <c r="K4" s="329"/>
      <c r="L4" s="329"/>
      <c r="M4" s="329"/>
      <c r="N4" s="329"/>
      <c r="O4" s="329"/>
      <c r="P4" s="329"/>
      <c r="Q4" s="329"/>
    </row>
    <row r="5" spans="2:19" ht="15.75" x14ac:dyDescent="0.25">
      <c r="B5" s="329" t="s">
        <v>3</v>
      </c>
      <c r="C5" s="329"/>
      <c r="D5" s="329"/>
      <c r="E5" s="329"/>
      <c r="F5" s="329"/>
      <c r="G5" s="329"/>
      <c r="H5" s="329"/>
      <c r="I5" s="329"/>
      <c r="J5" s="329"/>
      <c r="K5" s="329"/>
      <c r="L5" s="329"/>
      <c r="M5" s="329"/>
      <c r="N5" s="329"/>
      <c r="O5" s="329"/>
      <c r="P5" s="329"/>
      <c r="Q5" s="329"/>
    </row>
    <row r="6" spans="2:19" x14ac:dyDescent="0.25">
      <c r="B6" s="27"/>
      <c r="C6" s="27"/>
      <c r="D6" s="27"/>
    </row>
    <row r="7" spans="2:19" x14ac:dyDescent="0.25">
      <c r="B7" s="27" t="s">
        <v>66</v>
      </c>
      <c r="C7" s="27"/>
      <c r="D7" s="27"/>
      <c r="Q7" s="39" t="s">
        <v>5</v>
      </c>
    </row>
    <row r="8" spans="2:19" ht="20.25" customHeight="1" x14ac:dyDescent="0.25">
      <c r="B8" s="330" t="s">
        <v>6</v>
      </c>
      <c r="C8" s="332" t="s">
        <v>7</v>
      </c>
      <c r="D8" s="332" t="s">
        <v>8</v>
      </c>
      <c r="E8" s="324" t="s">
        <v>9</v>
      </c>
      <c r="F8" s="325"/>
      <c r="G8" s="325"/>
      <c r="H8" s="325"/>
      <c r="I8" s="325"/>
      <c r="J8" s="325"/>
      <c r="K8" s="325"/>
      <c r="L8" s="325"/>
      <c r="M8" s="325"/>
      <c r="N8" s="325"/>
      <c r="O8" s="325"/>
      <c r="P8" s="325"/>
      <c r="Q8" s="326"/>
    </row>
    <row r="9" spans="2:19" ht="30" customHeight="1" x14ac:dyDescent="0.25">
      <c r="B9" s="331"/>
      <c r="C9" s="333"/>
      <c r="D9" s="333"/>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39">
        <v>4783015128</v>
      </c>
      <c r="D10" s="239">
        <v>4883015128</v>
      </c>
      <c r="E10" s="223">
        <v>398584593.9799999</v>
      </c>
      <c r="F10" s="223">
        <v>398584593.98999989</v>
      </c>
      <c r="G10" s="223">
        <v>398584593.98999989</v>
      </c>
      <c r="H10" s="223">
        <v>398584593.98999989</v>
      </c>
      <c r="I10" s="223">
        <v>398584593.98999989</v>
      </c>
      <c r="J10" s="223">
        <v>398584593.98999989</v>
      </c>
      <c r="K10" s="223">
        <v>398584593.98999989</v>
      </c>
      <c r="L10" s="223">
        <v>398584593.98999989</v>
      </c>
      <c r="M10" s="240">
        <v>398584593.98999989</v>
      </c>
      <c r="N10" s="223">
        <v>398584478.23000008</v>
      </c>
      <c r="O10" s="223">
        <v>398584486.25999993</v>
      </c>
      <c r="P10" s="223">
        <v>498584767.33999997</v>
      </c>
      <c r="Q10" s="223">
        <v>4883015077.7300014</v>
      </c>
    </row>
    <row r="11" spans="2:19" x14ac:dyDescent="0.25">
      <c r="B11" s="12" t="s">
        <v>24</v>
      </c>
      <c r="C11" s="239">
        <v>28294946633</v>
      </c>
      <c r="D11" s="239">
        <v>36157135928.209984</v>
      </c>
      <c r="E11" s="223">
        <v>1498924550.2999995</v>
      </c>
      <c r="F11" s="223">
        <v>2670215732.9499998</v>
      </c>
      <c r="G11" s="223">
        <v>3515181849.4300008</v>
      </c>
      <c r="H11" s="223">
        <v>2935693353.880002</v>
      </c>
      <c r="I11" s="223">
        <v>3399754904.9900017</v>
      </c>
      <c r="J11" s="223">
        <v>1559985589.8599997</v>
      </c>
      <c r="K11" s="223">
        <v>4856260054.829999</v>
      </c>
      <c r="L11" s="223">
        <v>1586546974.7300003</v>
      </c>
      <c r="M11" s="240">
        <v>2433000541.1900001</v>
      </c>
      <c r="N11" s="223">
        <v>2074231713.8499997</v>
      </c>
      <c r="O11" s="223">
        <v>2031437360.3999996</v>
      </c>
      <c r="P11" s="223">
        <v>7517808669.7399988</v>
      </c>
      <c r="Q11" s="223">
        <v>36079041296.149986</v>
      </c>
    </row>
    <row r="12" spans="2:19" x14ac:dyDescent="0.25">
      <c r="B12" s="12" t="s">
        <v>25</v>
      </c>
      <c r="C12" s="239">
        <v>22075492172</v>
      </c>
      <c r="D12" s="239">
        <v>22985257041.000004</v>
      </c>
      <c r="E12" s="223">
        <v>1758742496.5900004</v>
      </c>
      <c r="F12" s="223">
        <v>1900133417.2099993</v>
      </c>
      <c r="G12" s="223">
        <v>1823663019.5099998</v>
      </c>
      <c r="H12" s="223">
        <v>1944800677.069999</v>
      </c>
      <c r="I12" s="223">
        <v>1912951324.8499992</v>
      </c>
      <c r="J12" s="223">
        <v>1865762315.5899997</v>
      </c>
      <c r="K12" s="223">
        <v>1830326865.7899997</v>
      </c>
      <c r="L12" s="223">
        <v>1955498513.55</v>
      </c>
      <c r="M12" s="240">
        <v>1930274071.2599995</v>
      </c>
      <c r="N12" s="223">
        <v>1817059535.0400002</v>
      </c>
      <c r="O12" s="223">
        <v>1783388846.6200006</v>
      </c>
      <c r="P12" s="223">
        <v>2437690944.1499996</v>
      </c>
      <c r="Q12" s="223">
        <v>22960292027.22998</v>
      </c>
    </row>
    <row r="13" spans="2:19" x14ac:dyDescent="0.25">
      <c r="B13" s="12" t="s">
        <v>26</v>
      </c>
      <c r="C13" s="239">
        <v>9621053328</v>
      </c>
      <c r="D13" s="239">
        <v>11641900307.799999</v>
      </c>
      <c r="E13" s="223">
        <v>669700728.85000014</v>
      </c>
      <c r="F13" s="223">
        <v>837438721.6500001</v>
      </c>
      <c r="G13" s="223">
        <v>779840403.19999993</v>
      </c>
      <c r="H13" s="223">
        <v>801993032.52999997</v>
      </c>
      <c r="I13" s="223">
        <v>737965609.74000001</v>
      </c>
      <c r="J13" s="223">
        <v>769581702.63000023</v>
      </c>
      <c r="K13" s="223">
        <v>732700208.14999998</v>
      </c>
      <c r="L13" s="223">
        <v>803055471.61999977</v>
      </c>
      <c r="M13" s="240">
        <v>808703438.30000031</v>
      </c>
      <c r="N13" s="223">
        <v>793748021.4200002</v>
      </c>
      <c r="O13" s="223">
        <v>802347326.49000013</v>
      </c>
      <c r="P13" s="223">
        <v>3092190026.3199987</v>
      </c>
      <c r="Q13" s="223">
        <v>11629264690.899998</v>
      </c>
    </row>
    <row r="14" spans="2:19" x14ac:dyDescent="0.25">
      <c r="B14" s="12" t="s">
        <v>27</v>
      </c>
      <c r="C14" s="239">
        <v>2935977145</v>
      </c>
      <c r="D14" s="239">
        <v>3348873042.1799998</v>
      </c>
      <c r="E14" s="223">
        <v>221289530.72</v>
      </c>
      <c r="F14" s="223">
        <v>386508553</v>
      </c>
      <c r="G14" s="223">
        <v>257980290.29999998</v>
      </c>
      <c r="H14" s="223">
        <v>259403698.27000001</v>
      </c>
      <c r="I14" s="223">
        <v>266544355.47999999</v>
      </c>
      <c r="J14" s="223">
        <v>270208585.49999994</v>
      </c>
      <c r="K14" s="223">
        <v>282219062.19</v>
      </c>
      <c r="L14" s="223">
        <v>252820842.81999999</v>
      </c>
      <c r="M14" s="240">
        <v>259098867.60999995</v>
      </c>
      <c r="N14" s="223">
        <v>260624122.56000003</v>
      </c>
      <c r="O14" s="223">
        <v>223898410.29000002</v>
      </c>
      <c r="P14" s="223">
        <v>407969475.62</v>
      </c>
      <c r="Q14" s="223">
        <v>3348565794.3600001</v>
      </c>
    </row>
    <row r="15" spans="2:19" x14ac:dyDescent="0.25">
      <c r="B15" s="12" t="s">
        <v>64</v>
      </c>
      <c r="C15" s="239">
        <v>9670622459</v>
      </c>
      <c r="D15" s="239">
        <v>15871992369.700003</v>
      </c>
      <c r="E15" s="223">
        <v>602285175.09000003</v>
      </c>
      <c r="F15" s="223">
        <v>632618160.37999988</v>
      </c>
      <c r="G15" s="223">
        <v>962740482.60000002</v>
      </c>
      <c r="H15" s="223">
        <v>1015542091.5000006</v>
      </c>
      <c r="I15" s="223">
        <v>837368596.60999978</v>
      </c>
      <c r="J15" s="223">
        <v>2104741307.4399991</v>
      </c>
      <c r="K15" s="223">
        <v>520871789.38999999</v>
      </c>
      <c r="L15" s="223">
        <v>536422422.04999977</v>
      </c>
      <c r="M15" s="240">
        <v>595126177.16999996</v>
      </c>
      <c r="N15" s="223">
        <v>906589905.88000035</v>
      </c>
      <c r="O15" s="223">
        <v>533465816.62000006</v>
      </c>
      <c r="P15" s="223">
        <v>6598885282.489996</v>
      </c>
      <c r="Q15" s="223">
        <v>15846657207.219988</v>
      </c>
    </row>
    <row r="16" spans="2:19" x14ac:dyDescent="0.25">
      <c r="B16" s="12" t="s">
        <v>29</v>
      </c>
      <c r="C16" s="239">
        <v>26789212540</v>
      </c>
      <c r="D16" s="239">
        <v>28824725513.619999</v>
      </c>
      <c r="E16" s="223">
        <v>1497934038.3299999</v>
      </c>
      <c r="F16" s="223">
        <v>2047161953.54</v>
      </c>
      <c r="G16" s="223">
        <v>2447667077.0700002</v>
      </c>
      <c r="H16" s="223">
        <v>2500777744.3500004</v>
      </c>
      <c r="I16" s="223">
        <v>1981836086.4999998</v>
      </c>
      <c r="J16" s="223">
        <v>2560901718.249999</v>
      </c>
      <c r="K16" s="223">
        <v>2050642444.7599998</v>
      </c>
      <c r="L16" s="223">
        <v>2167824893.6700001</v>
      </c>
      <c r="M16" s="240">
        <v>2173078751.1399994</v>
      </c>
      <c r="N16" s="223">
        <v>2426835629.1600003</v>
      </c>
      <c r="O16" s="223">
        <v>2193178086.7000003</v>
      </c>
      <c r="P16" s="223">
        <v>4737328029.4899998</v>
      </c>
      <c r="Q16" s="223">
        <v>28785166452.959995</v>
      </c>
    </row>
    <row r="17" spans="2:17" x14ac:dyDescent="0.25">
      <c r="B17" s="12" t="s">
        <v>30</v>
      </c>
      <c r="C17" s="239">
        <v>26902166762</v>
      </c>
      <c r="D17" s="239">
        <v>31204033174.459988</v>
      </c>
      <c r="E17" s="223">
        <v>1578193912.8100002</v>
      </c>
      <c r="F17" s="223">
        <v>2341650815.6500001</v>
      </c>
      <c r="G17" s="223">
        <v>2470588107.4800005</v>
      </c>
      <c r="H17" s="223">
        <v>2282534766.0100007</v>
      </c>
      <c r="I17" s="223">
        <v>2133093899.5200005</v>
      </c>
      <c r="J17" s="223">
        <v>2480317208.0599995</v>
      </c>
      <c r="K17" s="223">
        <v>1716222940.6300001</v>
      </c>
      <c r="L17" s="223">
        <v>1980062789.7600007</v>
      </c>
      <c r="M17" s="240">
        <v>2310376325.7899995</v>
      </c>
      <c r="N17" s="223">
        <v>2747917881.1199994</v>
      </c>
      <c r="O17" s="223">
        <v>2152473208.4699998</v>
      </c>
      <c r="P17" s="223">
        <v>6954397961.0299988</v>
      </c>
      <c r="Q17" s="223">
        <v>31147829816.329994</v>
      </c>
    </row>
    <row r="18" spans="2:17" x14ac:dyDescent="0.25">
      <c r="B18" s="12" t="s">
        <v>31</v>
      </c>
      <c r="C18" s="239">
        <v>1973774873</v>
      </c>
      <c r="D18" s="239">
        <v>1817013125.6800003</v>
      </c>
      <c r="E18" s="223">
        <v>87542795.370000005</v>
      </c>
      <c r="F18" s="223">
        <v>116601399.52</v>
      </c>
      <c r="G18" s="223">
        <v>306895063.11000001</v>
      </c>
      <c r="H18" s="223">
        <v>144083864.86999997</v>
      </c>
      <c r="I18" s="223">
        <v>131188970.19</v>
      </c>
      <c r="J18" s="223">
        <v>157646582.47999996</v>
      </c>
      <c r="K18" s="223">
        <v>167857747.13999999</v>
      </c>
      <c r="L18" s="223">
        <v>118100849.96000004</v>
      </c>
      <c r="M18" s="240">
        <v>160937860.47</v>
      </c>
      <c r="N18" s="223">
        <v>101163592.21000002</v>
      </c>
      <c r="O18" s="223">
        <v>94410022.590000018</v>
      </c>
      <c r="P18" s="223">
        <v>183113274.74999997</v>
      </c>
      <c r="Q18" s="223">
        <v>1769542022.6600006</v>
      </c>
    </row>
    <row r="19" spans="2:17" x14ac:dyDescent="0.25">
      <c r="B19" s="12" t="s">
        <v>32</v>
      </c>
      <c r="C19" s="239">
        <v>1448333362</v>
      </c>
      <c r="D19" s="239">
        <v>1281001658.7599998</v>
      </c>
      <c r="E19" s="223">
        <v>87291412.739999995</v>
      </c>
      <c r="F19" s="223">
        <v>101242389.94999999</v>
      </c>
      <c r="G19" s="223">
        <v>101709368.03</v>
      </c>
      <c r="H19" s="223">
        <v>106675858.57999998</v>
      </c>
      <c r="I19" s="223">
        <v>132574029.26000004</v>
      </c>
      <c r="J19" s="223">
        <v>122640151.02</v>
      </c>
      <c r="K19" s="223">
        <v>95957457.449999988</v>
      </c>
      <c r="L19" s="223">
        <v>99038816.670000002</v>
      </c>
      <c r="M19" s="240">
        <v>83960446.599999994</v>
      </c>
      <c r="N19" s="223">
        <v>119036834.05999999</v>
      </c>
      <c r="O19" s="223">
        <v>74809282.960000008</v>
      </c>
      <c r="P19" s="223">
        <v>151325778.46000004</v>
      </c>
      <c r="Q19" s="223">
        <v>1276261825.78</v>
      </c>
    </row>
    <row r="20" spans="2:17" x14ac:dyDescent="0.25">
      <c r="B20" s="12" t="s">
        <v>33</v>
      </c>
      <c r="C20" s="239">
        <v>6680230213</v>
      </c>
      <c r="D20" s="239">
        <v>9820474222.6400013</v>
      </c>
      <c r="E20" s="223">
        <v>355643423.02000004</v>
      </c>
      <c r="F20" s="223">
        <v>646778403.57000005</v>
      </c>
      <c r="G20" s="223">
        <v>726562982.44999993</v>
      </c>
      <c r="H20" s="223">
        <v>528793821.21999991</v>
      </c>
      <c r="I20" s="223">
        <v>767354062.98000014</v>
      </c>
      <c r="J20" s="223">
        <v>840005589.48000026</v>
      </c>
      <c r="K20" s="223">
        <v>438545778.29999995</v>
      </c>
      <c r="L20" s="223">
        <v>684798050.63000011</v>
      </c>
      <c r="M20" s="240">
        <v>526683257.21000022</v>
      </c>
      <c r="N20" s="223">
        <v>1173592184.1999998</v>
      </c>
      <c r="O20" s="223">
        <v>516240154.37999982</v>
      </c>
      <c r="P20" s="223">
        <v>2580603917.8100004</v>
      </c>
      <c r="Q20" s="223">
        <v>9785601625.2500038</v>
      </c>
    </row>
    <row r="21" spans="2:17" x14ac:dyDescent="0.25">
      <c r="B21" s="12" t="s">
        <v>67</v>
      </c>
      <c r="C21" s="239">
        <v>23670332158</v>
      </c>
      <c r="D21" s="239">
        <v>28881134404.880009</v>
      </c>
      <c r="E21" s="223">
        <v>1987031275.2900004</v>
      </c>
      <c r="F21" s="223">
        <v>3987319362.7299976</v>
      </c>
      <c r="G21" s="223">
        <v>3027589678.3699985</v>
      </c>
      <c r="H21" s="223">
        <v>3080023868.3400025</v>
      </c>
      <c r="I21" s="223">
        <v>2110674720.4200001</v>
      </c>
      <c r="J21" s="223">
        <v>1492001640.0800002</v>
      </c>
      <c r="K21" s="223">
        <v>1295475251.9300005</v>
      </c>
      <c r="L21" s="223">
        <v>1138597395.8399999</v>
      </c>
      <c r="M21" s="240">
        <v>1560078847.04</v>
      </c>
      <c r="N21" s="223">
        <v>1752704637.9000001</v>
      </c>
      <c r="O21" s="223">
        <v>524545440.34000003</v>
      </c>
      <c r="P21" s="223">
        <v>6895217155.0800009</v>
      </c>
      <c r="Q21" s="223">
        <v>28851259273.360004</v>
      </c>
    </row>
    <row r="22" spans="2:17" x14ac:dyDescent="0.25">
      <c r="B22" s="12" t="s">
        <v>35</v>
      </c>
      <c r="C22" s="239">
        <v>1482645415</v>
      </c>
      <c r="D22" s="239">
        <v>1636283800.9999995</v>
      </c>
      <c r="E22" s="223">
        <v>42193032.210000008</v>
      </c>
      <c r="F22" s="223">
        <v>125340362.91</v>
      </c>
      <c r="G22" s="223">
        <v>154077079.13000003</v>
      </c>
      <c r="H22" s="223">
        <v>68902045.280000016</v>
      </c>
      <c r="I22" s="223">
        <v>189823575.59000003</v>
      </c>
      <c r="J22" s="223">
        <v>132897764.21000002</v>
      </c>
      <c r="K22" s="223">
        <v>152121495.67999998</v>
      </c>
      <c r="L22" s="223">
        <v>270572069.35000008</v>
      </c>
      <c r="M22" s="240">
        <v>113358542.33999997</v>
      </c>
      <c r="N22" s="223">
        <v>98882947.13000001</v>
      </c>
      <c r="O22" s="223">
        <v>74833096.690000013</v>
      </c>
      <c r="P22" s="223">
        <v>206592340.56999999</v>
      </c>
      <c r="Q22" s="223">
        <v>1629594351.0899997</v>
      </c>
    </row>
    <row r="23" spans="2:17" x14ac:dyDescent="0.25">
      <c r="B23" s="12" t="s">
        <v>36</v>
      </c>
      <c r="C23" s="239">
        <v>978795419</v>
      </c>
      <c r="D23" s="239">
        <v>723700095.26999986</v>
      </c>
      <c r="E23" s="223">
        <v>50174474.170000002</v>
      </c>
      <c r="F23" s="223">
        <v>57277018.850000001</v>
      </c>
      <c r="G23" s="223">
        <v>54004462.199999996</v>
      </c>
      <c r="H23" s="223">
        <v>68986677.980000004</v>
      </c>
      <c r="I23" s="223">
        <v>79619831.570000008</v>
      </c>
      <c r="J23" s="223">
        <v>74663393.959999993</v>
      </c>
      <c r="K23" s="223">
        <v>66407925.730000004</v>
      </c>
      <c r="L23" s="223">
        <v>64578671.68999999</v>
      </c>
      <c r="M23" s="240">
        <v>46120154.240000002</v>
      </c>
      <c r="N23" s="223">
        <v>64600416.460000008</v>
      </c>
      <c r="O23" s="223">
        <v>16576084.49</v>
      </c>
      <c r="P23" s="223">
        <v>78290983.929999992</v>
      </c>
      <c r="Q23" s="223">
        <v>721300095.2700001</v>
      </c>
    </row>
    <row r="24" spans="2:17" x14ac:dyDescent="0.25">
      <c r="B24" s="12" t="s">
        <v>37</v>
      </c>
      <c r="C24" s="239">
        <v>2366157435</v>
      </c>
      <c r="D24" s="239">
        <v>2568157435</v>
      </c>
      <c r="E24" s="223">
        <v>197179785.93000001</v>
      </c>
      <c r="F24" s="223">
        <v>237179785.93000001</v>
      </c>
      <c r="G24" s="223">
        <v>217179786.89000005</v>
      </c>
      <c r="H24" s="223">
        <v>219179785.93000001</v>
      </c>
      <c r="I24" s="223">
        <v>197179785.93000001</v>
      </c>
      <c r="J24" s="223">
        <v>197179786.85000002</v>
      </c>
      <c r="K24" s="223">
        <v>197160341.35000002</v>
      </c>
      <c r="L24" s="223">
        <v>221196785.79999998</v>
      </c>
      <c r="M24" s="240">
        <v>221182230.24999997</v>
      </c>
      <c r="N24" s="223">
        <v>221179772.99999997</v>
      </c>
      <c r="O24" s="223">
        <v>221179772.99999997</v>
      </c>
      <c r="P24" s="223">
        <v>221179786.13999996</v>
      </c>
      <c r="Q24" s="223">
        <v>2568157407</v>
      </c>
    </row>
    <row r="25" spans="2:17" x14ac:dyDescent="0.25">
      <c r="B25" s="12" t="s">
        <v>38</v>
      </c>
      <c r="C25" s="239">
        <v>327261857</v>
      </c>
      <c r="D25" s="239">
        <v>286360297.87</v>
      </c>
      <c r="E25" s="223">
        <v>10687574.6</v>
      </c>
      <c r="F25" s="223">
        <v>26006780.449999999</v>
      </c>
      <c r="G25" s="223">
        <v>17063296.619999997</v>
      </c>
      <c r="H25" s="223">
        <v>14337381.59</v>
      </c>
      <c r="I25" s="223">
        <v>23419700.819999997</v>
      </c>
      <c r="J25" s="223">
        <v>21710157.960000001</v>
      </c>
      <c r="K25" s="223">
        <v>15172890.09</v>
      </c>
      <c r="L25" s="223">
        <v>16407251.759999998</v>
      </c>
      <c r="M25" s="240">
        <v>17086793.899999999</v>
      </c>
      <c r="N25" s="223">
        <v>16762375.890000001</v>
      </c>
      <c r="O25" s="223">
        <v>23998807.150000006</v>
      </c>
      <c r="P25" s="223">
        <v>40346069.189999998</v>
      </c>
      <c r="Q25" s="223">
        <v>242999080.01999998</v>
      </c>
    </row>
    <row r="26" spans="2:17" x14ac:dyDescent="0.25">
      <c r="B26" s="12" t="s">
        <v>39</v>
      </c>
      <c r="C26" s="239">
        <v>1124420870</v>
      </c>
      <c r="D26" s="239">
        <v>1048828974</v>
      </c>
      <c r="E26" s="223">
        <v>56713057.129999995</v>
      </c>
      <c r="F26" s="223">
        <v>84306177.600000009</v>
      </c>
      <c r="G26" s="223">
        <v>143935223.31999999</v>
      </c>
      <c r="H26" s="223">
        <v>69633178.289999992</v>
      </c>
      <c r="I26" s="223">
        <v>92689569.859999999</v>
      </c>
      <c r="J26" s="223">
        <v>75203271.569999978</v>
      </c>
      <c r="K26" s="223">
        <v>77326895.340000004</v>
      </c>
      <c r="L26" s="223">
        <v>81938609.599999979</v>
      </c>
      <c r="M26" s="240">
        <v>76955818.099999994</v>
      </c>
      <c r="N26" s="223">
        <v>74179726.629999995</v>
      </c>
      <c r="O26" s="223">
        <v>64951958.269999988</v>
      </c>
      <c r="P26" s="223">
        <v>122234608.62999997</v>
      </c>
      <c r="Q26" s="223">
        <v>1020068094.3399998</v>
      </c>
    </row>
    <row r="27" spans="2:17" x14ac:dyDescent="0.25">
      <c r="B27" s="12" t="s">
        <v>40</v>
      </c>
      <c r="C27" s="239">
        <v>286860652</v>
      </c>
      <c r="D27" s="239">
        <v>325654712</v>
      </c>
      <c r="E27" s="223">
        <v>9480201.3399999999</v>
      </c>
      <c r="F27" s="223">
        <v>32910404</v>
      </c>
      <c r="G27" s="223">
        <v>25889786.560000002</v>
      </c>
      <c r="H27" s="223">
        <v>44764465.969999999</v>
      </c>
      <c r="I27" s="223">
        <v>25087463.129999999</v>
      </c>
      <c r="J27" s="223">
        <v>27439988.66</v>
      </c>
      <c r="K27" s="223">
        <v>27854599.690000001</v>
      </c>
      <c r="L27" s="223">
        <v>19675096.120000001</v>
      </c>
      <c r="M27" s="240">
        <v>16404106.209999999</v>
      </c>
      <c r="N27" s="223">
        <v>24790894.429999996</v>
      </c>
      <c r="O27" s="223">
        <v>22417072.41</v>
      </c>
      <c r="P27" s="223">
        <v>38449734.300000004</v>
      </c>
      <c r="Q27" s="223">
        <v>315163812.81999999</v>
      </c>
    </row>
    <row r="28" spans="2:17" x14ac:dyDescent="0.25">
      <c r="B28" s="12" t="s">
        <v>41</v>
      </c>
      <c r="C28" s="239">
        <v>3391101933</v>
      </c>
      <c r="D28" s="239">
        <v>3082261367.8900003</v>
      </c>
      <c r="E28" s="223">
        <v>116082950.09</v>
      </c>
      <c r="F28" s="223">
        <v>341614112.73999995</v>
      </c>
      <c r="G28" s="223">
        <v>398713039.35999995</v>
      </c>
      <c r="H28" s="223">
        <v>346974951.61000001</v>
      </c>
      <c r="I28" s="223">
        <v>355027300.09999996</v>
      </c>
      <c r="J28" s="223">
        <v>175703713.15999997</v>
      </c>
      <c r="K28" s="223">
        <v>157467632.31000003</v>
      </c>
      <c r="L28" s="223">
        <v>151665209.26999998</v>
      </c>
      <c r="M28" s="240">
        <v>232166163.44999999</v>
      </c>
      <c r="N28" s="223">
        <v>188514533.27000001</v>
      </c>
      <c r="O28" s="223">
        <v>159874351.37999994</v>
      </c>
      <c r="P28" s="223">
        <v>413196569.98000008</v>
      </c>
      <c r="Q28" s="223">
        <v>3037000526.7199998</v>
      </c>
    </row>
    <row r="29" spans="2:17" x14ac:dyDescent="0.25">
      <c r="B29" s="12" t="s">
        <v>42</v>
      </c>
      <c r="C29" s="239">
        <v>3955951226</v>
      </c>
      <c r="D29" s="239">
        <v>4602017551</v>
      </c>
      <c r="E29" s="223">
        <v>289881850.59000003</v>
      </c>
      <c r="F29" s="223">
        <v>330515167.22000003</v>
      </c>
      <c r="G29" s="223">
        <v>322385694.51999992</v>
      </c>
      <c r="H29" s="223">
        <v>343247759.97000009</v>
      </c>
      <c r="I29" s="223">
        <v>362297354.31000024</v>
      </c>
      <c r="J29" s="223">
        <v>378770232.82999992</v>
      </c>
      <c r="K29" s="223">
        <v>367844772.85999995</v>
      </c>
      <c r="L29" s="223">
        <v>414906021.62999994</v>
      </c>
      <c r="M29" s="240">
        <v>431485781.62</v>
      </c>
      <c r="N29" s="223">
        <v>324828847.19</v>
      </c>
      <c r="O29" s="223">
        <v>364164641.44</v>
      </c>
      <c r="P29" s="223">
        <v>671276088.73000014</v>
      </c>
      <c r="Q29" s="223">
        <v>4601604212.9099998</v>
      </c>
    </row>
    <row r="30" spans="2:17" x14ac:dyDescent="0.25">
      <c r="B30" s="12" t="s">
        <v>68</v>
      </c>
      <c r="C30" s="239">
        <v>7094715054</v>
      </c>
      <c r="D30" s="239">
        <v>4679560313.9299994</v>
      </c>
      <c r="E30" s="223">
        <v>88455191.230000004</v>
      </c>
      <c r="F30" s="223">
        <v>569696272.50999975</v>
      </c>
      <c r="G30" s="223">
        <v>488489047.21999979</v>
      </c>
      <c r="H30" s="223">
        <v>553933582.74000001</v>
      </c>
      <c r="I30" s="223">
        <v>528561933.43999994</v>
      </c>
      <c r="J30" s="223">
        <v>425696093.65999991</v>
      </c>
      <c r="K30" s="223">
        <v>109482097.76999998</v>
      </c>
      <c r="L30" s="223">
        <v>104271982.00000001</v>
      </c>
      <c r="M30" s="240">
        <v>183859973.50999999</v>
      </c>
      <c r="N30" s="223">
        <v>126352706.14000002</v>
      </c>
      <c r="O30" s="223">
        <v>205669788.75999993</v>
      </c>
      <c r="P30" s="223">
        <v>1107898364.249999</v>
      </c>
      <c r="Q30" s="223">
        <v>4492367033.2299986</v>
      </c>
    </row>
    <row r="31" spans="2:17" x14ac:dyDescent="0.25">
      <c r="B31" s="12" t="s">
        <v>43</v>
      </c>
      <c r="C31" s="239">
        <v>3589410008</v>
      </c>
      <c r="D31" s="239">
        <v>3519778296.73</v>
      </c>
      <c r="E31" s="223">
        <v>292196942.97000003</v>
      </c>
      <c r="F31" s="223">
        <v>292196943.18999994</v>
      </c>
      <c r="G31" s="223">
        <v>292196943.08999997</v>
      </c>
      <c r="H31" s="223">
        <v>292196943.07999998</v>
      </c>
      <c r="I31" s="223">
        <v>292196943.07999998</v>
      </c>
      <c r="J31" s="223">
        <v>292196943.08999997</v>
      </c>
      <c r="K31" s="223">
        <v>292196943.07999998</v>
      </c>
      <c r="L31" s="223">
        <v>292196943.07999998</v>
      </c>
      <c r="M31" s="240">
        <v>292196943.08999997</v>
      </c>
      <c r="N31" s="223">
        <v>292196933</v>
      </c>
      <c r="O31" s="223">
        <v>292196933</v>
      </c>
      <c r="P31" s="223">
        <v>298716626.72999996</v>
      </c>
      <c r="Q31" s="223">
        <v>3512882980.48</v>
      </c>
    </row>
    <row r="32" spans="2:17" x14ac:dyDescent="0.25">
      <c r="B32" s="12" t="s">
        <v>44</v>
      </c>
      <c r="C32" s="239">
        <v>3537311362</v>
      </c>
      <c r="D32" s="239">
        <v>4073211362</v>
      </c>
      <c r="E32" s="223">
        <v>349208667.99999994</v>
      </c>
      <c r="F32" s="223">
        <v>499200761.00000012</v>
      </c>
      <c r="G32" s="223">
        <v>1717556900</v>
      </c>
      <c r="H32" s="223">
        <v>364082071.00000012</v>
      </c>
      <c r="I32" s="223">
        <v>226815750.99999997</v>
      </c>
      <c r="J32" s="223">
        <v>151815751</v>
      </c>
      <c r="K32" s="223">
        <v>151815751</v>
      </c>
      <c r="L32" s="223">
        <v>121708665</v>
      </c>
      <c r="M32" s="240">
        <v>122751761.00000001</v>
      </c>
      <c r="N32" s="223">
        <v>122751761.00000001</v>
      </c>
      <c r="O32" s="223">
        <v>122751761.00000001</v>
      </c>
      <c r="P32" s="223">
        <v>122751761.00000001</v>
      </c>
      <c r="Q32" s="223">
        <v>4073211362.000001</v>
      </c>
    </row>
    <row r="33" spans="2:19" x14ac:dyDescent="0.25">
      <c r="B33" s="12" t="s">
        <v>45</v>
      </c>
      <c r="C33" s="239">
        <v>423861897</v>
      </c>
      <c r="D33" s="239">
        <v>423861897</v>
      </c>
      <c r="E33" s="223">
        <v>35321824.680000007</v>
      </c>
      <c r="F33" s="223">
        <v>35321824.700000003</v>
      </c>
      <c r="G33" s="223">
        <v>35321824.689999998</v>
      </c>
      <c r="H33" s="223">
        <v>35321824.689999998</v>
      </c>
      <c r="I33" s="223">
        <v>35321824.689999998</v>
      </c>
      <c r="J33" s="223">
        <v>35321824.689999998</v>
      </c>
      <c r="K33" s="223">
        <v>35239491.32</v>
      </c>
      <c r="L33" s="223">
        <v>34993899.689999998</v>
      </c>
      <c r="M33" s="240">
        <v>34993899.689999998</v>
      </c>
      <c r="N33" s="223">
        <v>35567867</v>
      </c>
      <c r="O33" s="223">
        <v>35567870</v>
      </c>
      <c r="P33" s="223">
        <v>35567870.68</v>
      </c>
      <c r="Q33" s="223">
        <v>423861846.52000004</v>
      </c>
    </row>
    <row r="34" spans="2:19" x14ac:dyDescent="0.25">
      <c r="B34" s="12" t="s">
        <v>60</v>
      </c>
      <c r="C34" s="239">
        <v>30078188216</v>
      </c>
      <c r="D34" s="239">
        <v>21641399970.68</v>
      </c>
      <c r="E34" s="223">
        <v>1854826107.0599999</v>
      </c>
      <c r="F34" s="223">
        <v>1669555275.4000001</v>
      </c>
      <c r="G34" s="223">
        <v>2175829582.1199999</v>
      </c>
      <c r="H34" s="223">
        <v>723109048.75</v>
      </c>
      <c r="I34" s="223">
        <v>970038412.58999991</v>
      </c>
      <c r="J34" s="223">
        <v>5694831512.1599998</v>
      </c>
      <c r="K34" s="223">
        <v>862893527.34000015</v>
      </c>
      <c r="L34" s="223">
        <v>1410542251.0799999</v>
      </c>
      <c r="M34" s="240">
        <v>2165851090</v>
      </c>
      <c r="N34" s="223">
        <v>704981563.51999998</v>
      </c>
      <c r="O34" s="223">
        <v>974743111.13999987</v>
      </c>
      <c r="P34" s="223">
        <v>2394198489.4900002</v>
      </c>
      <c r="Q34" s="223">
        <v>21601399970.650002</v>
      </c>
    </row>
    <row r="35" spans="2:19" x14ac:dyDescent="0.25">
      <c r="B35" s="12" t="s">
        <v>61</v>
      </c>
      <c r="C35" s="239">
        <v>36300755564</v>
      </c>
      <c r="D35" s="239">
        <v>59596140830.050011</v>
      </c>
      <c r="E35" s="223">
        <v>5015226866.0999994</v>
      </c>
      <c r="F35" s="223">
        <v>2991828185.6800003</v>
      </c>
      <c r="G35" s="223">
        <v>5049142272.6099987</v>
      </c>
      <c r="H35" s="223">
        <v>3214732685.54</v>
      </c>
      <c r="I35" s="223">
        <v>3155290699.0800004</v>
      </c>
      <c r="J35" s="223">
        <v>4177520227.5</v>
      </c>
      <c r="K35" s="223">
        <v>3645092746.4300003</v>
      </c>
      <c r="L35" s="223">
        <v>5527329969.4899988</v>
      </c>
      <c r="M35" s="240">
        <v>4800797865.3900003</v>
      </c>
      <c r="N35" s="223">
        <v>3362235693.0700002</v>
      </c>
      <c r="O35" s="223">
        <v>3592632712.3600001</v>
      </c>
      <c r="P35" s="223">
        <v>15061842338.82</v>
      </c>
      <c r="Q35" s="223">
        <v>59593672262.069984</v>
      </c>
    </row>
    <row r="36" spans="2:19" x14ac:dyDescent="0.25">
      <c r="B36" s="170" t="s">
        <v>69</v>
      </c>
      <c r="C36" s="202">
        <v>259782593681.00006</v>
      </c>
      <c r="D36" s="202">
        <v>304923772821.35004</v>
      </c>
      <c r="E36" s="203">
        <v>19150792459.190002</v>
      </c>
      <c r="F36" s="204">
        <v>23359202576.319992</v>
      </c>
      <c r="G36" s="205">
        <v>27910787853.869987</v>
      </c>
      <c r="H36" s="203">
        <v>22358309773.030003</v>
      </c>
      <c r="I36" s="204">
        <v>21343261299.720001</v>
      </c>
      <c r="J36" s="205">
        <v>26483327645.679993</v>
      </c>
      <c r="K36" s="203">
        <v>20543741304.539997</v>
      </c>
      <c r="L36" s="204">
        <v>20453335040.850002</v>
      </c>
      <c r="M36" s="205">
        <v>21995114300.559998</v>
      </c>
      <c r="N36" s="203">
        <v>20229914573.359997</v>
      </c>
      <c r="O36" s="204">
        <v>17500336403.209999</v>
      </c>
      <c r="P36" s="205">
        <v>62867656914.719994</v>
      </c>
      <c r="Q36" s="206">
        <v>304195780145.04999</v>
      </c>
      <c r="S36" s="11"/>
    </row>
    <row r="37" spans="2:19" x14ac:dyDescent="0.25">
      <c r="B37" s="41"/>
      <c r="C37" s="41"/>
      <c r="D37" s="41"/>
      <c r="E37" s="41"/>
      <c r="F37" s="41"/>
      <c r="G37" s="41"/>
      <c r="H37" s="41"/>
      <c r="I37" s="41"/>
      <c r="J37" s="41"/>
      <c r="K37" s="41"/>
      <c r="L37" s="41"/>
      <c r="M37" s="41"/>
      <c r="N37" s="41"/>
      <c r="O37" s="41"/>
      <c r="P37" s="41"/>
      <c r="Q37" s="41"/>
    </row>
    <row r="38" spans="2:19" x14ac:dyDescent="0.25">
      <c r="B38" s="170" t="s">
        <v>49</v>
      </c>
      <c r="C38" s="34"/>
      <c r="D38" s="44"/>
      <c r="E38" s="167"/>
      <c r="F38" s="168"/>
      <c r="G38" s="169"/>
      <c r="H38" s="167"/>
      <c r="I38" s="168"/>
      <c r="J38" s="169"/>
      <c r="K38" s="167"/>
      <c r="L38" s="168"/>
      <c r="M38" s="169"/>
      <c r="N38" s="167"/>
      <c r="O38" s="168"/>
      <c r="P38" s="169"/>
      <c r="Q38" s="33"/>
      <c r="S38" s="11"/>
    </row>
    <row r="39" spans="2:19" x14ac:dyDescent="0.25">
      <c r="B39" s="12" t="s">
        <v>23</v>
      </c>
      <c r="C39" s="239">
        <v>90121974</v>
      </c>
      <c r="D39" s="239">
        <v>90121974</v>
      </c>
      <c r="E39" s="223">
        <v>7510164.5</v>
      </c>
      <c r="F39" s="223">
        <v>7510164.5</v>
      </c>
      <c r="G39" s="223">
        <v>7510164.5</v>
      </c>
      <c r="H39" s="223">
        <v>7510164.5</v>
      </c>
      <c r="I39" s="223">
        <v>7510164.5</v>
      </c>
      <c r="J39" s="223">
        <v>7510164.5</v>
      </c>
      <c r="K39" s="223">
        <v>7510164.5</v>
      </c>
      <c r="L39" s="223">
        <v>7510164.5</v>
      </c>
      <c r="M39" s="223">
        <v>7510164.5</v>
      </c>
      <c r="N39" s="223">
        <v>7510164</v>
      </c>
      <c r="O39" s="223">
        <v>7510164</v>
      </c>
      <c r="P39" s="223">
        <v>7510165</v>
      </c>
      <c r="Q39" s="223">
        <v>90121973.5</v>
      </c>
    </row>
    <row r="40" spans="2:19" x14ac:dyDescent="0.25">
      <c r="B40" s="12" t="s">
        <v>24</v>
      </c>
      <c r="C40" s="239">
        <v>1000000</v>
      </c>
      <c r="D40" s="239">
        <v>446000</v>
      </c>
      <c r="E40" s="42">
        <v>0</v>
      </c>
      <c r="F40" s="223">
        <v>60800.97</v>
      </c>
      <c r="G40" s="223">
        <v>110222.65</v>
      </c>
      <c r="H40" s="223">
        <v>45884.31</v>
      </c>
      <c r="I40" s="42">
        <v>0</v>
      </c>
      <c r="J40" s="223">
        <v>121670.47</v>
      </c>
      <c r="K40" s="223">
        <v>106787.99</v>
      </c>
      <c r="L40" s="42">
        <v>0</v>
      </c>
      <c r="M40" s="42">
        <v>0</v>
      </c>
      <c r="N40" s="42">
        <v>0</v>
      </c>
      <c r="O40" s="42">
        <v>0</v>
      </c>
      <c r="P40" s="42">
        <v>0</v>
      </c>
      <c r="Q40" s="223">
        <v>445366.39</v>
      </c>
    </row>
    <row r="41" spans="2:19" x14ac:dyDescent="0.25">
      <c r="B41" s="12" t="s">
        <v>25</v>
      </c>
      <c r="C41" s="239">
        <v>50134121</v>
      </c>
      <c r="D41" s="239">
        <v>41761354</v>
      </c>
      <c r="E41" s="223">
        <v>4175914.95</v>
      </c>
      <c r="F41" s="223">
        <v>4175914.95</v>
      </c>
      <c r="G41" s="223">
        <v>4178118.9000000004</v>
      </c>
      <c r="H41" s="223">
        <v>4175914.95</v>
      </c>
      <c r="I41" s="223">
        <v>4175914.95</v>
      </c>
      <c r="J41" s="223">
        <v>4175914.95</v>
      </c>
      <c r="K41" s="223">
        <v>4175914.95</v>
      </c>
      <c r="L41" s="223">
        <v>4175914.95</v>
      </c>
      <c r="M41" s="223">
        <v>4175914.95</v>
      </c>
      <c r="N41" s="223">
        <v>4175914.95</v>
      </c>
      <c r="O41" s="42">
        <v>0</v>
      </c>
      <c r="P41" s="42">
        <v>0</v>
      </c>
      <c r="Q41" s="223">
        <v>41761353.450000003</v>
      </c>
    </row>
    <row r="42" spans="2:19" x14ac:dyDescent="0.25">
      <c r="B42" s="12" t="s">
        <v>64</v>
      </c>
      <c r="C42" s="239">
        <v>682474500</v>
      </c>
      <c r="D42" s="239">
        <v>682474500</v>
      </c>
      <c r="E42" s="223">
        <v>56872875</v>
      </c>
      <c r="F42" s="223">
        <v>56872875</v>
      </c>
      <c r="G42" s="223">
        <v>56872875</v>
      </c>
      <c r="H42" s="223">
        <v>56872875</v>
      </c>
      <c r="I42" s="223">
        <v>56872875</v>
      </c>
      <c r="J42" s="223">
        <v>56872875</v>
      </c>
      <c r="K42" s="223">
        <v>56872875</v>
      </c>
      <c r="L42" s="223">
        <v>56872875</v>
      </c>
      <c r="M42" s="223">
        <v>56872875</v>
      </c>
      <c r="N42" s="223">
        <v>56872875</v>
      </c>
      <c r="O42" s="42">
        <v>0</v>
      </c>
      <c r="P42" s="223">
        <v>113745750</v>
      </c>
      <c r="Q42" s="223">
        <v>682474500</v>
      </c>
    </row>
    <row r="43" spans="2:19" x14ac:dyDescent="0.25">
      <c r="B43" s="12" t="s">
        <v>42</v>
      </c>
      <c r="C43" s="239">
        <v>50000000</v>
      </c>
      <c r="D43" s="239">
        <v>50000000</v>
      </c>
      <c r="E43" s="223">
        <v>5706085.5199999996</v>
      </c>
      <c r="F43" s="223">
        <v>5801186.9500000002</v>
      </c>
      <c r="G43" s="223">
        <v>5897873.4000000004</v>
      </c>
      <c r="H43" s="223">
        <v>5996171.29</v>
      </c>
      <c r="I43" s="223">
        <v>6096107.4699999997</v>
      </c>
      <c r="J43" s="223">
        <v>6197709.2699999996</v>
      </c>
      <c r="K43" s="223">
        <v>6197709</v>
      </c>
      <c r="L43" s="223">
        <v>6197709</v>
      </c>
      <c r="M43" s="223">
        <v>1909448.1</v>
      </c>
      <c r="N43" s="42">
        <v>0</v>
      </c>
      <c r="O43" s="42">
        <v>0</v>
      </c>
      <c r="P43" s="42">
        <v>0</v>
      </c>
      <c r="Q43" s="223">
        <v>50000000</v>
      </c>
    </row>
    <row r="44" spans="2:19" x14ac:dyDescent="0.25">
      <c r="B44" s="12" t="s">
        <v>43</v>
      </c>
      <c r="C44" s="239">
        <v>40000000</v>
      </c>
      <c r="D44" s="239">
        <v>40000000</v>
      </c>
      <c r="E44" s="223">
        <v>3333333.33</v>
      </c>
      <c r="F44" s="223">
        <v>3333333.33</v>
      </c>
      <c r="G44" s="223">
        <v>3333333.34</v>
      </c>
      <c r="H44" s="223">
        <v>3333333.33</v>
      </c>
      <c r="I44" s="223">
        <v>3333333.33</v>
      </c>
      <c r="J44" s="223">
        <v>3333333.34</v>
      </c>
      <c r="K44" s="223">
        <v>3333333.33</v>
      </c>
      <c r="L44" s="223">
        <v>3333333.33</v>
      </c>
      <c r="M44" s="223">
        <v>3333333.34</v>
      </c>
      <c r="N44" s="223">
        <v>3333333</v>
      </c>
      <c r="O44" s="223">
        <v>3333333</v>
      </c>
      <c r="P44" s="223">
        <v>3333333</v>
      </c>
      <c r="Q44" s="223">
        <v>39999999</v>
      </c>
    </row>
    <row r="45" spans="2:19" x14ac:dyDescent="0.25">
      <c r="B45" s="12" t="s">
        <v>44</v>
      </c>
      <c r="C45" s="239">
        <v>10430945</v>
      </c>
      <c r="D45" s="239">
        <v>10430945</v>
      </c>
      <c r="E45" s="223">
        <v>869245</v>
      </c>
      <c r="F45" s="223">
        <v>869245</v>
      </c>
      <c r="G45" s="223">
        <v>3476980</v>
      </c>
      <c r="H45" s="223">
        <v>1043095.0000000001</v>
      </c>
      <c r="I45" s="223">
        <v>1043095.0000000001</v>
      </c>
      <c r="J45" s="223">
        <v>1043095.0000000001</v>
      </c>
      <c r="K45" s="223">
        <v>1043095.0000000001</v>
      </c>
      <c r="L45" s="223">
        <v>1043095.0000000001</v>
      </c>
      <c r="M45" s="42">
        <v>0</v>
      </c>
      <c r="N45" s="42">
        <v>0</v>
      </c>
      <c r="O45" s="42">
        <v>0</v>
      </c>
      <c r="P45" s="42">
        <v>0</v>
      </c>
      <c r="Q45" s="223">
        <v>10430945</v>
      </c>
    </row>
    <row r="46" spans="2:19" x14ac:dyDescent="0.25">
      <c r="B46" s="12" t="s">
        <v>60</v>
      </c>
      <c r="C46" s="239">
        <v>40182455331</v>
      </c>
      <c r="D46" s="239">
        <v>36859986331</v>
      </c>
      <c r="E46" s="223">
        <v>1912277837.3000002</v>
      </c>
      <c r="F46" s="223">
        <v>5125347384.1999998</v>
      </c>
      <c r="G46" s="223">
        <v>1868392262.5800002</v>
      </c>
      <c r="H46" s="223">
        <v>1641860991.1200001</v>
      </c>
      <c r="I46" s="223">
        <v>2149375861.2199998</v>
      </c>
      <c r="J46" s="223">
        <v>2440435858.8800001</v>
      </c>
      <c r="K46" s="223">
        <v>2873204363.7799997</v>
      </c>
      <c r="L46" s="223">
        <v>3601570789.6599998</v>
      </c>
      <c r="M46" s="223">
        <v>2881550030.6599998</v>
      </c>
      <c r="N46" s="223">
        <v>1905839903.9000001</v>
      </c>
      <c r="O46" s="223">
        <v>2887007870.0899997</v>
      </c>
      <c r="P46" s="223">
        <v>2014090836.74</v>
      </c>
      <c r="Q46" s="223">
        <v>31300953990.130001</v>
      </c>
    </row>
    <row r="47" spans="2:19" x14ac:dyDescent="0.25">
      <c r="B47" s="12" t="s">
        <v>61</v>
      </c>
      <c r="C47" s="46">
        <v>0</v>
      </c>
      <c r="D47" s="239">
        <v>3912829000</v>
      </c>
      <c r="E47" s="42">
        <v>0</v>
      </c>
      <c r="F47" s="42">
        <v>0</v>
      </c>
      <c r="G47" s="42">
        <v>0</v>
      </c>
      <c r="H47" s="42">
        <v>0</v>
      </c>
      <c r="I47" s="42">
        <v>0</v>
      </c>
      <c r="J47" s="42">
        <v>0</v>
      </c>
      <c r="K47" s="42">
        <v>0</v>
      </c>
      <c r="L47" s="42">
        <v>0</v>
      </c>
      <c r="M47" s="42">
        <v>0</v>
      </c>
      <c r="N47" s="42">
        <v>0</v>
      </c>
      <c r="O47" s="42">
        <v>0</v>
      </c>
      <c r="P47" s="223">
        <v>3912807856.75</v>
      </c>
      <c r="Q47" s="223">
        <v>3912807856.75</v>
      </c>
    </row>
    <row r="48" spans="2:19" x14ac:dyDescent="0.25">
      <c r="B48" s="170" t="s">
        <v>70</v>
      </c>
      <c r="C48" s="202">
        <v>41106616871</v>
      </c>
      <c r="D48" s="202">
        <v>41688050103.999992</v>
      </c>
      <c r="E48" s="203">
        <v>1990745455.5999999</v>
      </c>
      <c r="F48" s="204">
        <v>5203970904.8999996</v>
      </c>
      <c r="G48" s="205">
        <v>1949771830.3700001</v>
      </c>
      <c r="H48" s="203">
        <v>1720838429.5</v>
      </c>
      <c r="I48" s="204">
        <v>2228407351.4699998</v>
      </c>
      <c r="J48" s="205">
        <v>2519690621.4099998</v>
      </c>
      <c r="K48" s="203">
        <v>2952444243.5499997</v>
      </c>
      <c r="L48" s="204">
        <v>3680703881.4399996</v>
      </c>
      <c r="M48" s="205">
        <v>2955351766.5499997</v>
      </c>
      <c r="N48" s="203">
        <v>1977732190.8500001</v>
      </c>
      <c r="O48" s="204">
        <v>2897851367.0899997</v>
      </c>
      <c r="P48" s="205">
        <v>6051487941.4900007</v>
      </c>
      <c r="Q48" s="206">
        <v>36128995984.220001</v>
      </c>
      <c r="S48" s="11"/>
    </row>
    <row r="49" spans="2:19" x14ac:dyDescent="0.25">
      <c r="E49" s="41"/>
      <c r="F49" s="41"/>
      <c r="G49" s="41"/>
      <c r="H49" s="41"/>
      <c r="I49" s="41"/>
      <c r="J49" s="41"/>
      <c r="K49" s="41"/>
      <c r="L49" s="41"/>
      <c r="M49" s="41"/>
      <c r="N49" s="41"/>
      <c r="O49" s="41"/>
      <c r="P49" s="41"/>
      <c r="Q49" s="41"/>
    </row>
    <row r="50" spans="2:19" x14ac:dyDescent="0.25">
      <c r="B50" s="170" t="s">
        <v>51</v>
      </c>
      <c r="C50" s="202">
        <v>300889210552.00006</v>
      </c>
      <c r="D50" s="237">
        <v>346611822925.35004</v>
      </c>
      <c r="E50" s="203">
        <v>21141537914.790001</v>
      </c>
      <c r="F50" s="204">
        <v>28563173481.219994</v>
      </c>
      <c r="G50" s="205">
        <v>29860559684.239986</v>
      </c>
      <c r="H50" s="203">
        <v>24079148202.530003</v>
      </c>
      <c r="I50" s="204">
        <v>23571668651.190002</v>
      </c>
      <c r="J50" s="205">
        <v>29003018267.089996</v>
      </c>
      <c r="K50" s="203">
        <v>23496185548.089996</v>
      </c>
      <c r="L50" s="204">
        <v>24134038922.290001</v>
      </c>
      <c r="M50" s="205">
        <v>24950466067.110001</v>
      </c>
      <c r="N50" s="203">
        <v>22207646764.209999</v>
      </c>
      <c r="O50" s="204">
        <v>20398187770.299999</v>
      </c>
      <c r="P50" s="205">
        <v>68919144856.209991</v>
      </c>
      <c r="Q50" s="206">
        <v>340324776129.26996</v>
      </c>
      <c r="S50" s="11"/>
    </row>
    <row r="51" spans="2:19" x14ac:dyDescent="0.25">
      <c r="B51" s="32" t="s">
        <v>52</v>
      </c>
      <c r="C51" s="40"/>
      <c r="D51" s="40"/>
      <c r="E51" s="41"/>
      <c r="F51" s="41"/>
      <c r="G51" s="41"/>
      <c r="H51" s="41"/>
      <c r="I51" s="41"/>
      <c r="J51" s="41"/>
      <c r="K51" s="41"/>
      <c r="L51" s="41"/>
      <c r="M51" s="41"/>
      <c r="N51" s="41"/>
      <c r="O51" s="41"/>
      <c r="P51" s="41"/>
      <c r="Q51" s="41"/>
    </row>
    <row r="52" spans="2:19" x14ac:dyDescent="0.25">
      <c r="B52" s="32" t="s">
        <v>71</v>
      </c>
      <c r="C52" s="40"/>
      <c r="D52" s="40"/>
      <c r="E52" s="41"/>
      <c r="F52" s="41"/>
      <c r="G52" s="41"/>
      <c r="H52" s="41"/>
      <c r="I52" s="41"/>
      <c r="J52" s="41"/>
      <c r="K52" s="41"/>
      <c r="L52" s="41"/>
      <c r="M52" s="41"/>
      <c r="N52" s="41"/>
      <c r="O52" s="41"/>
      <c r="P52" s="41"/>
      <c r="Q52" s="41"/>
    </row>
    <row r="53" spans="2:19" x14ac:dyDescent="0.25">
      <c r="B53" s="32" t="s">
        <v>54</v>
      </c>
      <c r="C53" s="40"/>
      <c r="D53" s="40"/>
    </row>
    <row r="54" spans="2:19" x14ac:dyDescent="0.25">
      <c r="B54" s="32" t="s">
        <v>55</v>
      </c>
      <c r="C54" s="40"/>
      <c r="D54" s="40"/>
    </row>
    <row r="63" spans="2:19" x14ac:dyDescent="0.25">
      <c r="B63" s="40"/>
      <c r="C63" s="40"/>
      <c r="D63" s="40"/>
      <c r="P63" s="36"/>
    </row>
  </sheetData>
  <mergeCells count="8">
    <mergeCell ref="B2:Q2"/>
    <mergeCell ref="B3:Q3"/>
    <mergeCell ref="B4:Q4"/>
    <mergeCell ref="B5:Q5"/>
    <mergeCell ref="B8:B9"/>
    <mergeCell ref="C8:C9"/>
    <mergeCell ref="D8:D9"/>
    <mergeCell ref="E8:Q8"/>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4"/>
  <sheetViews>
    <sheetView showGridLines="0" topLeftCell="A18" zoomScale="89" zoomScaleNormal="89" workbookViewId="0">
      <selection activeCell="G49" sqref="G49"/>
    </sheetView>
  </sheetViews>
  <sheetFormatPr defaultColWidth="11.42578125" defaultRowHeight="15" x14ac:dyDescent="0.25"/>
  <cols>
    <col min="1" max="1" width="11.42578125" customWidth="1"/>
    <col min="2" max="2" width="62.140625" customWidth="1"/>
    <col min="3" max="3" width="13" customWidth="1"/>
    <col min="4" max="4" width="16.140625" customWidth="1"/>
    <col min="5" max="12" width="11.140625" customWidth="1"/>
    <col min="13" max="13" width="12.28515625" customWidth="1"/>
    <col min="14" max="14" width="11.140625" customWidth="1"/>
    <col min="15" max="15" width="12.7109375" customWidth="1"/>
    <col min="16" max="16" width="12.42578125" customWidth="1"/>
    <col min="17" max="17" width="11.140625" customWidth="1"/>
  </cols>
  <sheetData>
    <row r="2" spans="2:19" ht="28.5" x14ac:dyDescent="0.25">
      <c r="B2" s="327" t="s">
        <v>0</v>
      </c>
      <c r="C2" s="327"/>
      <c r="D2" s="327"/>
      <c r="E2" s="327"/>
      <c r="F2" s="327"/>
      <c r="G2" s="327"/>
      <c r="H2" s="327"/>
      <c r="I2" s="327"/>
      <c r="J2" s="327"/>
      <c r="K2" s="327"/>
      <c r="L2" s="327"/>
      <c r="M2" s="327"/>
      <c r="N2" s="327"/>
      <c r="O2" s="327"/>
      <c r="P2" s="327"/>
      <c r="Q2" s="327"/>
    </row>
    <row r="3" spans="2:19" ht="21" x14ac:dyDescent="0.25">
      <c r="B3" s="328" t="s">
        <v>1</v>
      </c>
      <c r="C3" s="328"/>
      <c r="D3" s="328"/>
      <c r="E3" s="328"/>
      <c r="F3" s="328"/>
      <c r="G3" s="328"/>
      <c r="H3" s="328"/>
      <c r="I3" s="328"/>
      <c r="J3" s="328"/>
      <c r="K3" s="328"/>
      <c r="L3" s="328"/>
      <c r="M3" s="328"/>
      <c r="N3" s="328"/>
      <c r="O3" s="328"/>
      <c r="P3" s="328"/>
      <c r="Q3" s="328"/>
    </row>
    <row r="4" spans="2:19" ht="15.75" x14ac:dyDescent="0.25">
      <c r="B4" s="329" t="s">
        <v>2</v>
      </c>
      <c r="C4" s="329"/>
      <c r="D4" s="329"/>
      <c r="E4" s="329"/>
      <c r="F4" s="329"/>
      <c r="G4" s="329"/>
      <c r="H4" s="329"/>
      <c r="I4" s="329"/>
      <c r="J4" s="329"/>
      <c r="K4" s="329"/>
      <c r="L4" s="329"/>
      <c r="M4" s="329"/>
      <c r="N4" s="329"/>
      <c r="O4" s="329"/>
      <c r="P4" s="329"/>
      <c r="Q4" s="329"/>
    </row>
    <row r="5" spans="2:19" ht="15.75" x14ac:dyDescent="0.25">
      <c r="B5" s="329" t="s">
        <v>3</v>
      </c>
      <c r="C5" s="329"/>
      <c r="D5" s="329"/>
      <c r="E5" s="329"/>
      <c r="F5" s="329"/>
      <c r="G5" s="329"/>
      <c r="H5" s="329"/>
      <c r="I5" s="329"/>
      <c r="J5" s="329"/>
      <c r="K5" s="329"/>
      <c r="L5" s="329"/>
      <c r="M5" s="329"/>
      <c r="N5" s="329"/>
      <c r="O5" s="329"/>
      <c r="P5" s="329"/>
      <c r="Q5" s="329"/>
    </row>
    <row r="6" spans="2:19" x14ac:dyDescent="0.25">
      <c r="B6" s="27"/>
      <c r="C6" s="27"/>
      <c r="D6" s="27"/>
    </row>
    <row r="7" spans="2:19" x14ac:dyDescent="0.25">
      <c r="B7" s="27" t="s">
        <v>72</v>
      </c>
      <c r="C7" s="27"/>
      <c r="D7" s="27"/>
      <c r="Q7" s="39" t="s">
        <v>5</v>
      </c>
    </row>
    <row r="8" spans="2:19" ht="20.25" customHeight="1" x14ac:dyDescent="0.25">
      <c r="B8" s="330" t="s">
        <v>6</v>
      </c>
      <c r="C8" s="332" t="s">
        <v>7</v>
      </c>
      <c r="D8" s="332" t="s">
        <v>8</v>
      </c>
      <c r="E8" s="324" t="s">
        <v>9</v>
      </c>
      <c r="F8" s="325"/>
      <c r="G8" s="325"/>
      <c r="H8" s="325"/>
      <c r="I8" s="325"/>
      <c r="J8" s="325"/>
      <c r="K8" s="325"/>
      <c r="L8" s="325"/>
      <c r="M8" s="325"/>
      <c r="N8" s="325"/>
      <c r="O8" s="325"/>
      <c r="P8" s="325"/>
      <c r="Q8" s="326"/>
    </row>
    <row r="9" spans="2:19" ht="29.25" customHeight="1" x14ac:dyDescent="0.25">
      <c r="B9" s="331"/>
      <c r="C9" s="333"/>
      <c r="D9" s="333"/>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4783015131</v>
      </c>
      <c r="D10" s="222">
        <v>5033015131</v>
      </c>
      <c r="E10" s="223">
        <v>398584585.90000004</v>
      </c>
      <c r="F10" s="223">
        <v>398584580.49000007</v>
      </c>
      <c r="G10" s="223">
        <v>398584582.90000004</v>
      </c>
      <c r="H10" s="223">
        <v>398584579.91000009</v>
      </c>
      <c r="I10" s="223">
        <v>398584579</v>
      </c>
      <c r="J10" s="223">
        <v>398584579.5</v>
      </c>
      <c r="K10" s="223">
        <v>398584578</v>
      </c>
      <c r="L10" s="223">
        <v>398584579</v>
      </c>
      <c r="M10" s="223">
        <v>398584579</v>
      </c>
      <c r="N10" s="223">
        <v>398584572.92999995</v>
      </c>
      <c r="O10" s="223">
        <v>398584571.59999996</v>
      </c>
      <c r="P10" s="223">
        <v>648584544.5999999</v>
      </c>
      <c r="Q10" s="223">
        <v>5033014912.8299999</v>
      </c>
    </row>
    <row r="11" spans="2:19" x14ac:dyDescent="0.25">
      <c r="B11" s="12" t="s">
        <v>24</v>
      </c>
      <c r="C11" s="222">
        <v>35415207304</v>
      </c>
      <c r="D11" s="222">
        <v>35173622967.999969</v>
      </c>
      <c r="E11" s="223">
        <v>1466314224.2600005</v>
      </c>
      <c r="F11" s="223">
        <v>2315160199.2800002</v>
      </c>
      <c r="G11" s="223">
        <v>3242672374.0700016</v>
      </c>
      <c r="H11" s="223">
        <v>1584060041.9399989</v>
      </c>
      <c r="I11" s="223">
        <v>2415506246.6500015</v>
      </c>
      <c r="J11" s="223">
        <v>2451470312.6400008</v>
      </c>
      <c r="K11" s="223">
        <v>2397845072.9300017</v>
      </c>
      <c r="L11" s="223">
        <v>3544026310.8100014</v>
      </c>
      <c r="M11" s="223">
        <v>2745693593.6600013</v>
      </c>
      <c r="N11" s="223">
        <v>3086983479.0400009</v>
      </c>
      <c r="O11" s="223">
        <v>4094485708.77</v>
      </c>
      <c r="P11" s="223">
        <v>4179750680.5600004</v>
      </c>
      <c r="Q11" s="223">
        <v>33523968244.609997</v>
      </c>
    </row>
    <row r="12" spans="2:19" x14ac:dyDescent="0.25">
      <c r="B12" s="12" t="s">
        <v>25</v>
      </c>
      <c r="C12" s="222">
        <v>23568529704</v>
      </c>
      <c r="D12" s="222">
        <v>23511731047.000004</v>
      </c>
      <c r="E12" s="223">
        <v>1808086734.4400003</v>
      </c>
      <c r="F12" s="223">
        <v>1872911479.8499999</v>
      </c>
      <c r="G12" s="223">
        <v>1972812701.1699998</v>
      </c>
      <c r="H12" s="223">
        <v>1933490679.8199997</v>
      </c>
      <c r="I12" s="223">
        <v>2027935982.5200005</v>
      </c>
      <c r="J12" s="223">
        <v>1889994783.04</v>
      </c>
      <c r="K12" s="223">
        <v>2061824390.8300002</v>
      </c>
      <c r="L12" s="223">
        <v>1862793085.8699999</v>
      </c>
      <c r="M12" s="223">
        <v>1848284036.3600011</v>
      </c>
      <c r="N12" s="223">
        <v>1893343629.9600003</v>
      </c>
      <c r="O12" s="223">
        <v>1950327405.8199997</v>
      </c>
      <c r="P12" s="223">
        <v>2379288962.3100014</v>
      </c>
      <c r="Q12" s="223">
        <v>23501093871.989967</v>
      </c>
    </row>
    <row r="13" spans="2:19" x14ac:dyDescent="0.25">
      <c r="B13" s="12" t="s">
        <v>26</v>
      </c>
      <c r="C13" s="222">
        <v>11473443345</v>
      </c>
      <c r="D13" s="222">
        <v>11609175679.99999</v>
      </c>
      <c r="E13" s="223">
        <v>757284701.26999998</v>
      </c>
      <c r="F13" s="223">
        <v>901187384.41999984</v>
      </c>
      <c r="G13" s="223">
        <v>922187489.66999996</v>
      </c>
      <c r="H13" s="223">
        <v>866173838.15999997</v>
      </c>
      <c r="I13" s="223">
        <v>870176919.06999993</v>
      </c>
      <c r="J13" s="223">
        <v>942875234.17000008</v>
      </c>
      <c r="K13" s="223">
        <v>911989056.99000037</v>
      </c>
      <c r="L13" s="223">
        <v>841567208.09000015</v>
      </c>
      <c r="M13" s="223">
        <v>857714901.82000017</v>
      </c>
      <c r="N13" s="223">
        <v>887060795.95999968</v>
      </c>
      <c r="O13" s="223">
        <v>913571326.45999992</v>
      </c>
      <c r="P13" s="223">
        <v>1915640522.8200002</v>
      </c>
      <c r="Q13" s="223">
        <v>11587429378.900003</v>
      </c>
    </row>
    <row r="14" spans="2:19" x14ac:dyDescent="0.25">
      <c r="B14" s="12" t="s">
        <v>27</v>
      </c>
      <c r="C14" s="222">
        <v>3606943874</v>
      </c>
      <c r="D14" s="222">
        <v>4124455473.4800014</v>
      </c>
      <c r="E14" s="223">
        <v>50497458.470000014</v>
      </c>
      <c r="F14" s="223">
        <v>277679131.83999997</v>
      </c>
      <c r="G14" s="223">
        <v>533991125.56999999</v>
      </c>
      <c r="H14" s="223">
        <v>77994736.780000016</v>
      </c>
      <c r="I14" s="223">
        <v>274710831.74999994</v>
      </c>
      <c r="J14" s="223">
        <v>560596574.0200001</v>
      </c>
      <c r="K14" s="223">
        <v>186105218.23000008</v>
      </c>
      <c r="L14" s="223">
        <v>287001948.07000005</v>
      </c>
      <c r="M14" s="223">
        <v>340984891.57000005</v>
      </c>
      <c r="N14" s="223">
        <v>597647675.03000009</v>
      </c>
      <c r="O14" s="223">
        <v>86860803.849999994</v>
      </c>
      <c r="P14" s="223">
        <v>831342495.0999999</v>
      </c>
      <c r="Q14" s="223">
        <v>4105412890.2799993</v>
      </c>
    </row>
    <row r="15" spans="2:19" x14ac:dyDescent="0.25">
      <c r="B15" s="12" t="s">
        <v>64</v>
      </c>
      <c r="C15" s="222">
        <v>13913542011</v>
      </c>
      <c r="D15" s="222">
        <v>14510022062.330002</v>
      </c>
      <c r="E15" s="223">
        <v>577330287.87000012</v>
      </c>
      <c r="F15" s="223">
        <v>601297097.11999953</v>
      </c>
      <c r="G15" s="223">
        <v>702240262.94999933</v>
      </c>
      <c r="H15" s="223">
        <v>738079309.39999938</v>
      </c>
      <c r="I15" s="223">
        <v>659283685.11000013</v>
      </c>
      <c r="J15" s="223">
        <v>1030891444.8299994</v>
      </c>
      <c r="K15" s="223">
        <v>2887904098.9400001</v>
      </c>
      <c r="L15" s="223">
        <v>1387006671.3399999</v>
      </c>
      <c r="M15" s="223">
        <v>1935405461.3799989</v>
      </c>
      <c r="N15" s="223">
        <v>771055667.69999969</v>
      </c>
      <c r="O15" s="223">
        <v>1158326794.2399995</v>
      </c>
      <c r="P15" s="223">
        <v>1935500053.3500006</v>
      </c>
      <c r="Q15" s="223">
        <v>14384320834.229998</v>
      </c>
    </row>
    <row r="16" spans="2:19" x14ac:dyDescent="0.25">
      <c r="B16" s="12" t="s">
        <v>29</v>
      </c>
      <c r="C16" s="222">
        <v>33359089275</v>
      </c>
      <c r="D16" s="222">
        <v>32142616403.48</v>
      </c>
      <c r="E16" s="223">
        <v>1949608868.72</v>
      </c>
      <c r="F16" s="223">
        <v>2258359862.1900001</v>
      </c>
      <c r="G16" s="223">
        <v>2789541483.2800007</v>
      </c>
      <c r="H16" s="223">
        <v>2022510136.3100002</v>
      </c>
      <c r="I16" s="223">
        <v>2086182764.8799999</v>
      </c>
      <c r="J16" s="223">
        <v>3051209129.75</v>
      </c>
      <c r="K16" s="223">
        <v>2370585502.5500002</v>
      </c>
      <c r="L16" s="223">
        <v>2579548109.77</v>
      </c>
      <c r="M16" s="223">
        <v>2365701319.98</v>
      </c>
      <c r="N16" s="223">
        <v>2043750579.3600001</v>
      </c>
      <c r="O16" s="223">
        <v>3617110917.309999</v>
      </c>
      <c r="P16" s="223">
        <v>4570926279.750001</v>
      </c>
      <c r="Q16" s="223">
        <v>31705034953.850006</v>
      </c>
    </row>
    <row r="17" spans="2:17" x14ac:dyDescent="0.25">
      <c r="B17" s="12" t="s">
        <v>30</v>
      </c>
      <c r="C17" s="222">
        <v>30794611960</v>
      </c>
      <c r="D17" s="222">
        <v>30675106619.099998</v>
      </c>
      <c r="E17" s="223">
        <v>1558599377.1700001</v>
      </c>
      <c r="F17" s="223">
        <v>1872149447.47</v>
      </c>
      <c r="G17" s="223">
        <v>2472691214.5299997</v>
      </c>
      <c r="H17" s="223">
        <v>2114651217.4999993</v>
      </c>
      <c r="I17" s="223">
        <v>2128639413.9500008</v>
      </c>
      <c r="J17" s="223">
        <v>2500523458.1199999</v>
      </c>
      <c r="K17" s="223">
        <v>2355342323.7600012</v>
      </c>
      <c r="L17" s="223">
        <v>2523080002.3599997</v>
      </c>
      <c r="M17" s="223">
        <v>2435270463.2400002</v>
      </c>
      <c r="N17" s="223">
        <v>2671328070.2000012</v>
      </c>
      <c r="O17" s="223">
        <v>2869263939.849999</v>
      </c>
      <c r="P17" s="223">
        <v>4648338235.6900015</v>
      </c>
      <c r="Q17" s="223">
        <v>30149877163.840012</v>
      </c>
    </row>
    <row r="18" spans="2:17" x14ac:dyDescent="0.25">
      <c r="B18" s="12" t="s">
        <v>31</v>
      </c>
      <c r="C18" s="222">
        <v>2205665355</v>
      </c>
      <c r="D18" s="222">
        <v>1870327837.0000002</v>
      </c>
      <c r="E18" s="223">
        <v>52971223.529999994</v>
      </c>
      <c r="F18" s="223">
        <v>128366015.94000001</v>
      </c>
      <c r="G18" s="223">
        <v>121898091.84999998</v>
      </c>
      <c r="H18" s="223">
        <v>134369080.81999999</v>
      </c>
      <c r="I18" s="223">
        <v>117076472.00000001</v>
      </c>
      <c r="J18" s="223">
        <v>214499251.04000005</v>
      </c>
      <c r="K18" s="223">
        <v>80669140.729999989</v>
      </c>
      <c r="L18" s="223">
        <v>92595391.239999995</v>
      </c>
      <c r="M18" s="223">
        <v>126171325.30000003</v>
      </c>
      <c r="N18" s="223">
        <v>176845778.92000002</v>
      </c>
      <c r="O18" s="223">
        <v>190227837.79999998</v>
      </c>
      <c r="P18" s="223">
        <v>396446101.81000006</v>
      </c>
      <c r="Q18" s="223">
        <v>1832135710.9800003</v>
      </c>
    </row>
    <row r="19" spans="2:17" x14ac:dyDescent="0.25">
      <c r="B19" s="12" t="s">
        <v>32</v>
      </c>
      <c r="C19" s="222">
        <v>1433858189</v>
      </c>
      <c r="D19" s="222">
        <v>1582726931.9999998</v>
      </c>
      <c r="E19" s="223">
        <v>105692318.51999998</v>
      </c>
      <c r="F19" s="223">
        <v>109023390.84000002</v>
      </c>
      <c r="G19" s="223">
        <v>109714318.78000002</v>
      </c>
      <c r="H19" s="223">
        <v>111643252.43000002</v>
      </c>
      <c r="I19" s="223">
        <v>106446686.40000001</v>
      </c>
      <c r="J19" s="223">
        <v>123824109.17000002</v>
      </c>
      <c r="K19" s="223">
        <v>102877923.04000001</v>
      </c>
      <c r="L19" s="223">
        <v>106379972.44000001</v>
      </c>
      <c r="M19" s="223">
        <v>99449740.680000022</v>
      </c>
      <c r="N19" s="223">
        <v>83652662.129999995</v>
      </c>
      <c r="O19" s="223">
        <v>86132581.190000013</v>
      </c>
      <c r="P19" s="223">
        <v>299077913.68000013</v>
      </c>
      <c r="Q19" s="223">
        <v>1443914869.3</v>
      </c>
    </row>
    <row r="20" spans="2:17" x14ac:dyDescent="0.25">
      <c r="B20" s="12" t="s">
        <v>33</v>
      </c>
      <c r="C20" s="222">
        <v>8044795086</v>
      </c>
      <c r="D20" s="222">
        <v>7696335398.9599981</v>
      </c>
      <c r="E20" s="223">
        <v>470248896.64999998</v>
      </c>
      <c r="F20" s="223">
        <v>412649052.8499999</v>
      </c>
      <c r="G20" s="223">
        <v>569934498.90999997</v>
      </c>
      <c r="H20" s="223">
        <v>708021839.74999988</v>
      </c>
      <c r="I20" s="223">
        <v>592490645.86000025</v>
      </c>
      <c r="J20" s="223">
        <v>644019597.23000014</v>
      </c>
      <c r="K20" s="223">
        <v>462074046.70999998</v>
      </c>
      <c r="L20" s="223">
        <v>568049675.9000001</v>
      </c>
      <c r="M20" s="223">
        <v>473813365.56</v>
      </c>
      <c r="N20" s="223">
        <v>766191955.52999997</v>
      </c>
      <c r="O20" s="223">
        <v>711127330.33999991</v>
      </c>
      <c r="P20" s="223">
        <v>1155756797.75</v>
      </c>
      <c r="Q20" s="223">
        <v>7534377703.0400028</v>
      </c>
    </row>
    <row r="21" spans="2:17" x14ac:dyDescent="0.25">
      <c r="B21" s="12" t="s">
        <v>67</v>
      </c>
      <c r="C21" s="222">
        <v>19898246009</v>
      </c>
      <c r="D21" s="222">
        <v>23344621212</v>
      </c>
      <c r="E21" s="223">
        <v>350335326.32999998</v>
      </c>
      <c r="F21" s="223">
        <v>653921529.18999994</v>
      </c>
      <c r="G21" s="223">
        <v>1648979971.1900005</v>
      </c>
      <c r="H21" s="223">
        <v>935885976.63000011</v>
      </c>
      <c r="I21" s="223">
        <v>934601423.31000006</v>
      </c>
      <c r="J21" s="223">
        <v>2656497032.9500008</v>
      </c>
      <c r="K21" s="223">
        <v>2913929825.3799996</v>
      </c>
      <c r="L21" s="223">
        <v>1460363179.7300005</v>
      </c>
      <c r="M21" s="223">
        <v>464575165.71999991</v>
      </c>
      <c r="N21" s="223">
        <v>3151758643.9099994</v>
      </c>
      <c r="O21" s="223">
        <v>4242979693.3799992</v>
      </c>
      <c r="P21" s="223">
        <v>3298132982.0000014</v>
      </c>
      <c r="Q21" s="223">
        <v>22711960749.719986</v>
      </c>
    </row>
    <row r="22" spans="2:17" x14ac:dyDescent="0.25">
      <c r="B22" s="12" t="s">
        <v>35</v>
      </c>
      <c r="C22" s="222">
        <v>1544945526</v>
      </c>
      <c r="D22" s="222">
        <v>1655590784.5999999</v>
      </c>
      <c r="E22" s="223">
        <v>48910285.86999999</v>
      </c>
      <c r="F22" s="223">
        <v>103821612.61999997</v>
      </c>
      <c r="G22" s="223">
        <v>184383982.68000004</v>
      </c>
      <c r="H22" s="223">
        <v>114066035.00000001</v>
      </c>
      <c r="I22" s="223">
        <v>95334807.269999996</v>
      </c>
      <c r="J22" s="223">
        <v>125100443.61999999</v>
      </c>
      <c r="K22" s="223">
        <v>176720171.53000003</v>
      </c>
      <c r="L22" s="223">
        <v>107407973.98</v>
      </c>
      <c r="M22" s="223">
        <v>92504968.329999998</v>
      </c>
      <c r="N22" s="223">
        <v>111909752.29999998</v>
      </c>
      <c r="O22" s="223">
        <v>122113008.97</v>
      </c>
      <c r="P22" s="223">
        <v>310564400.94999993</v>
      </c>
      <c r="Q22" s="223">
        <v>1592837443.1200001</v>
      </c>
    </row>
    <row r="23" spans="2:17" x14ac:dyDescent="0.25">
      <c r="B23" s="12" t="s">
        <v>36</v>
      </c>
      <c r="C23" s="222">
        <v>961149060</v>
      </c>
      <c r="D23" s="222">
        <v>808140018</v>
      </c>
      <c r="E23" s="223">
        <v>54820464.020000003</v>
      </c>
      <c r="F23" s="223">
        <v>49668829.699999996</v>
      </c>
      <c r="G23" s="223">
        <v>63230287.440000005</v>
      </c>
      <c r="H23" s="223">
        <v>112878608.00999996</v>
      </c>
      <c r="I23" s="223">
        <v>61660452.379999995</v>
      </c>
      <c r="J23" s="223">
        <v>21675361.240000002</v>
      </c>
      <c r="K23" s="223">
        <v>111187960.13000001</v>
      </c>
      <c r="L23" s="223">
        <v>57972635.57</v>
      </c>
      <c r="M23" s="223">
        <v>150733592.94</v>
      </c>
      <c r="N23" s="223">
        <v>17892381.27</v>
      </c>
      <c r="O23" s="223">
        <v>21680379.59</v>
      </c>
      <c r="P23" s="223">
        <v>75689652.379999995</v>
      </c>
      <c r="Q23" s="223">
        <v>799090604.67000008</v>
      </c>
    </row>
    <row r="24" spans="2:17" x14ac:dyDescent="0.25">
      <c r="B24" s="12" t="s">
        <v>37</v>
      </c>
      <c r="C24" s="222">
        <v>2548157435</v>
      </c>
      <c r="D24" s="222">
        <v>2549386511.3800001</v>
      </c>
      <c r="E24" s="223">
        <v>272346452.5</v>
      </c>
      <c r="F24" s="223">
        <v>206891904.79000002</v>
      </c>
      <c r="G24" s="223">
        <v>206891405.45000002</v>
      </c>
      <c r="H24" s="223">
        <v>206891905.78</v>
      </c>
      <c r="I24" s="223">
        <v>206891903.90000004</v>
      </c>
      <c r="J24" s="223">
        <v>206891904.58000001</v>
      </c>
      <c r="K24" s="223">
        <v>206891986.22</v>
      </c>
      <c r="L24" s="223">
        <v>206800322.87</v>
      </c>
      <c r="M24" s="223">
        <v>206983675.91</v>
      </c>
      <c r="N24" s="223">
        <v>206891992</v>
      </c>
      <c r="O24" s="223">
        <v>206891988.81999999</v>
      </c>
      <c r="P24" s="223">
        <v>208121060.56</v>
      </c>
      <c r="Q24" s="223">
        <v>2549386503.3800001</v>
      </c>
    </row>
    <row r="25" spans="2:17" x14ac:dyDescent="0.25">
      <c r="B25" s="12" t="s">
        <v>38</v>
      </c>
      <c r="C25" s="222">
        <v>366610298</v>
      </c>
      <c r="D25" s="222">
        <v>320974581</v>
      </c>
      <c r="E25" s="223">
        <v>12821866.109999999</v>
      </c>
      <c r="F25" s="223">
        <v>14209818.17</v>
      </c>
      <c r="G25" s="223">
        <v>16410588.239999998</v>
      </c>
      <c r="H25" s="223">
        <v>17842630.279999997</v>
      </c>
      <c r="I25" s="223">
        <v>16807451.529999997</v>
      </c>
      <c r="J25" s="223">
        <v>20333030.690000001</v>
      </c>
      <c r="K25" s="223">
        <v>15369655.84</v>
      </c>
      <c r="L25" s="223">
        <v>20025215.569999997</v>
      </c>
      <c r="M25" s="223">
        <v>21731299.02</v>
      </c>
      <c r="N25" s="223">
        <v>16639956.599999998</v>
      </c>
      <c r="O25" s="223">
        <v>16708353.6</v>
      </c>
      <c r="P25" s="223">
        <v>72373571.859999999</v>
      </c>
      <c r="Q25" s="223">
        <v>261273437.51000002</v>
      </c>
    </row>
    <row r="26" spans="2:17" x14ac:dyDescent="0.25">
      <c r="B26" s="12" t="s">
        <v>39</v>
      </c>
      <c r="C26" s="222">
        <v>1242635877</v>
      </c>
      <c r="D26" s="222">
        <v>1136138334</v>
      </c>
      <c r="E26" s="223">
        <v>64487621.07</v>
      </c>
      <c r="F26" s="223">
        <v>65311047.609999992</v>
      </c>
      <c r="G26" s="223">
        <v>72375068.539999992</v>
      </c>
      <c r="H26" s="223">
        <v>67183974.060000002</v>
      </c>
      <c r="I26" s="223">
        <v>71003402.029999986</v>
      </c>
      <c r="J26" s="223">
        <v>71866673.169999987</v>
      </c>
      <c r="K26" s="223">
        <v>71942373.999999985</v>
      </c>
      <c r="L26" s="223">
        <v>67045410.589999989</v>
      </c>
      <c r="M26" s="223">
        <v>65231006.109999992</v>
      </c>
      <c r="N26" s="223">
        <v>76393438.999999985</v>
      </c>
      <c r="O26" s="223">
        <v>99140435.360000014</v>
      </c>
      <c r="P26" s="223">
        <v>153353133.25999999</v>
      </c>
      <c r="Q26" s="223">
        <v>945333584.80000007</v>
      </c>
    </row>
    <row r="27" spans="2:17" x14ac:dyDescent="0.25">
      <c r="B27" s="12" t="s">
        <v>40</v>
      </c>
      <c r="C27" s="222">
        <v>325856267</v>
      </c>
      <c r="D27" s="222">
        <v>300812119</v>
      </c>
      <c r="E27" s="223">
        <v>21637569.530000001</v>
      </c>
      <c r="F27" s="223">
        <v>28794134.830000006</v>
      </c>
      <c r="G27" s="223">
        <v>32803665.730000004</v>
      </c>
      <c r="H27" s="223">
        <v>16185404.479999999</v>
      </c>
      <c r="I27" s="223">
        <v>18013667.689999998</v>
      </c>
      <c r="J27" s="223">
        <v>38902614.199999996</v>
      </c>
      <c r="K27" s="223">
        <v>15680396.809999999</v>
      </c>
      <c r="L27" s="223">
        <v>25225033.170000002</v>
      </c>
      <c r="M27" s="223">
        <v>17671259.289999999</v>
      </c>
      <c r="N27" s="223">
        <v>19885126.509999998</v>
      </c>
      <c r="O27" s="223">
        <v>24165507.439999998</v>
      </c>
      <c r="P27" s="223">
        <v>32983927.300000004</v>
      </c>
      <c r="Q27" s="223">
        <v>291948306.9799999</v>
      </c>
    </row>
    <row r="28" spans="2:17" x14ac:dyDescent="0.25">
      <c r="B28" s="12" t="s">
        <v>41</v>
      </c>
      <c r="C28" s="222">
        <v>3701157976</v>
      </c>
      <c r="D28" s="222">
        <v>3252486103.3399987</v>
      </c>
      <c r="E28" s="223">
        <v>121680093.36999999</v>
      </c>
      <c r="F28" s="223">
        <v>183285232.81000003</v>
      </c>
      <c r="G28" s="223">
        <v>253112780.75</v>
      </c>
      <c r="H28" s="223">
        <v>190718549.36999997</v>
      </c>
      <c r="I28" s="223">
        <v>190087719.56999996</v>
      </c>
      <c r="J28" s="223">
        <v>224037438.81</v>
      </c>
      <c r="K28" s="223">
        <v>193171432.59000003</v>
      </c>
      <c r="L28" s="223">
        <v>202665582.31</v>
      </c>
      <c r="M28" s="223">
        <v>201030764.66</v>
      </c>
      <c r="N28" s="223">
        <v>415591338.18000001</v>
      </c>
      <c r="O28" s="223">
        <v>231282600.28000003</v>
      </c>
      <c r="P28" s="223">
        <v>421936940.15999997</v>
      </c>
      <c r="Q28" s="223">
        <v>2828600472.8600001</v>
      </c>
    </row>
    <row r="29" spans="2:17" x14ac:dyDescent="0.25">
      <c r="B29" s="12" t="s">
        <v>42</v>
      </c>
      <c r="C29" s="222">
        <v>5167285112</v>
      </c>
      <c r="D29" s="222">
        <v>5677207034</v>
      </c>
      <c r="E29" s="223">
        <v>429170573.37000006</v>
      </c>
      <c r="F29" s="223">
        <v>321544977.15999997</v>
      </c>
      <c r="G29" s="223">
        <v>475169048.70000005</v>
      </c>
      <c r="H29" s="223">
        <v>439303990.92999995</v>
      </c>
      <c r="I29" s="223">
        <v>443708328.41000003</v>
      </c>
      <c r="J29" s="223">
        <v>439379977.30000001</v>
      </c>
      <c r="K29" s="223">
        <v>447667040.63999999</v>
      </c>
      <c r="L29" s="223">
        <v>448567391.2100001</v>
      </c>
      <c r="M29" s="223">
        <v>439290569.45999992</v>
      </c>
      <c r="N29" s="223">
        <v>469290540.67000002</v>
      </c>
      <c r="O29" s="223">
        <v>443602831.59000015</v>
      </c>
      <c r="P29" s="223">
        <v>833809278.75</v>
      </c>
      <c r="Q29" s="223">
        <v>5630504548.1899986</v>
      </c>
    </row>
    <row r="30" spans="2:17" x14ac:dyDescent="0.25">
      <c r="B30" s="12" t="s">
        <v>68</v>
      </c>
      <c r="C30" s="222">
        <v>6698335359</v>
      </c>
      <c r="D30" s="222">
        <v>5877579253.0100002</v>
      </c>
      <c r="E30" s="223">
        <v>68922791.799999997</v>
      </c>
      <c r="F30" s="223">
        <v>119738739.28999999</v>
      </c>
      <c r="G30" s="223">
        <v>194959652.20000005</v>
      </c>
      <c r="H30" s="223">
        <v>86705530</v>
      </c>
      <c r="I30" s="223">
        <v>99930034.979999989</v>
      </c>
      <c r="J30" s="223">
        <v>174045163.38000003</v>
      </c>
      <c r="K30" s="223">
        <v>154395728.28</v>
      </c>
      <c r="L30" s="223">
        <v>260258573.27999988</v>
      </c>
      <c r="M30" s="223">
        <v>153968868</v>
      </c>
      <c r="N30" s="223">
        <v>181574021.19999996</v>
      </c>
      <c r="O30" s="223">
        <v>440877787.1500001</v>
      </c>
      <c r="P30" s="223">
        <v>2840344579.27</v>
      </c>
      <c r="Q30" s="223">
        <v>4775721468.8300009</v>
      </c>
    </row>
    <row r="31" spans="2:17" x14ac:dyDescent="0.25">
      <c r="B31" s="12" t="s">
        <v>73</v>
      </c>
      <c r="C31" s="222">
        <v>383781868</v>
      </c>
      <c r="D31" s="222">
        <v>335551997.00000006</v>
      </c>
      <c r="E31" s="223">
        <v>12974168.330000002</v>
      </c>
      <c r="F31" s="223">
        <v>13119213.209999999</v>
      </c>
      <c r="G31" s="223">
        <v>23651092.589999996</v>
      </c>
      <c r="H31" s="223">
        <v>19839475.129999995</v>
      </c>
      <c r="I31" s="223">
        <v>23220264.259999998</v>
      </c>
      <c r="J31" s="223">
        <v>20085132.210000001</v>
      </c>
      <c r="K31" s="223">
        <v>25712563.309999995</v>
      </c>
      <c r="L31" s="223">
        <v>20890602.550000001</v>
      </c>
      <c r="M31" s="223">
        <v>20625133.539999999</v>
      </c>
      <c r="N31" s="223">
        <v>23051326.779999997</v>
      </c>
      <c r="O31" s="223">
        <v>22652975.93</v>
      </c>
      <c r="P31" s="223">
        <v>67727500.410000011</v>
      </c>
      <c r="Q31" s="223">
        <v>293549448.25000006</v>
      </c>
    </row>
    <row r="32" spans="2:17" x14ac:dyDescent="0.25">
      <c r="B32" s="12" t="s">
        <v>43</v>
      </c>
      <c r="C32" s="222">
        <v>3632153018</v>
      </c>
      <c r="D32" s="222">
        <v>3892153018</v>
      </c>
      <c r="E32" s="223">
        <v>292730274.34999996</v>
      </c>
      <c r="F32" s="223">
        <v>292730274.34999996</v>
      </c>
      <c r="G32" s="223">
        <v>292730282</v>
      </c>
      <c r="H32" s="223">
        <v>292730276.81999999</v>
      </c>
      <c r="I32" s="223">
        <v>292730276.81999999</v>
      </c>
      <c r="J32" s="223">
        <v>292783921.36999995</v>
      </c>
      <c r="K32" s="223">
        <v>295086529.27999997</v>
      </c>
      <c r="L32" s="223">
        <v>298135646.81999999</v>
      </c>
      <c r="M32" s="223">
        <v>292730276.81999999</v>
      </c>
      <c r="N32" s="223">
        <v>292730276.81999999</v>
      </c>
      <c r="O32" s="223">
        <v>292730276.81999999</v>
      </c>
      <c r="P32" s="223">
        <v>504848019.21000004</v>
      </c>
      <c r="Q32" s="223">
        <v>3732696331.4799995</v>
      </c>
    </row>
    <row r="33" spans="2:19" x14ac:dyDescent="0.25">
      <c r="B33" s="12" t="s">
        <v>44</v>
      </c>
      <c r="C33" s="222">
        <v>3000272675</v>
      </c>
      <c r="D33" s="222">
        <v>3001849994.5699997</v>
      </c>
      <c r="E33" s="223">
        <v>252366275</v>
      </c>
      <c r="F33" s="223">
        <v>252366275</v>
      </c>
      <c r="G33" s="223">
        <v>252366275</v>
      </c>
      <c r="H33" s="223">
        <v>253525268.99999994</v>
      </c>
      <c r="I33" s="223">
        <v>253525268.99999994</v>
      </c>
      <c r="J33" s="223">
        <v>253525268.99999994</v>
      </c>
      <c r="K33" s="223">
        <v>251207281</v>
      </c>
      <c r="L33" s="223">
        <v>251207281</v>
      </c>
      <c r="M33" s="223">
        <v>251207281</v>
      </c>
      <c r="N33" s="223">
        <v>243912494.99999994</v>
      </c>
      <c r="O33" s="223">
        <v>244379161.99999997</v>
      </c>
      <c r="P33" s="223">
        <v>242261862.56999999</v>
      </c>
      <c r="Q33" s="223">
        <v>3001849994.5700006</v>
      </c>
    </row>
    <row r="34" spans="2:19" x14ac:dyDescent="0.25">
      <c r="B34" s="12" t="s">
        <v>45</v>
      </c>
      <c r="C34" s="222">
        <v>423861897</v>
      </c>
      <c r="D34" s="222">
        <v>423861897</v>
      </c>
      <c r="E34" s="223">
        <v>35321824.769999996</v>
      </c>
      <c r="F34" s="223">
        <v>35321824.769999996</v>
      </c>
      <c r="G34" s="223">
        <v>35321824.769999996</v>
      </c>
      <c r="H34" s="223">
        <v>35321824.769999996</v>
      </c>
      <c r="I34" s="223">
        <v>35321824.769999996</v>
      </c>
      <c r="J34" s="223">
        <v>35321824.769999996</v>
      </c>
      <c r="K34" s="223">
        <v>42321824.270000011</v>
      </c>
      <c r="L34" s="223">
        <v>33921822.839999996</v>
      </c>
      <c r="M34" s="223">
        <v>33921821.600000001</v>
      </c>
      <c r="N34" s="223">
        <v>33915496.580000006</v>
      </c>
      <c r="O34" s="223">
        <v>33890747.200000003</v>
      </c>
      <c r="P34" s="223">
        <v>33922338.920000002</v>
      </c>
      <c r="Q34" s="223">
        <v>423825000.03000003</v>
      </c>
    </row>
    <row r="35" spans="2:19" x14ac:dyDescent="0.25">
      <c r="B35" s="12" t="s">
        <v>60</v>
      </c>
      <c r="C35" s="222">
        <v>40178409881</v>
      </c>
      <c r="D35" s="222">
        <v>31537008968.98</v>
      </c>
      <c r="E35" s="223">
        <v>1100868353.3599999</v>
      </c>
      <c r="F35" s="223">
        <v>1927240124.1200001</v>
      </c>
      <c r="G35" s="223">
        <v>2179354700.4900002</v>
      </c>
      <c r="H35" s="223">
        <v>1012915420.45</v>
      </c>
      <c r="I35" s="223">
        <v>1865612766.75</v>
      </c>
      <c r="J35" s="223">
        <v>1975703984.9999998</v>
      </c>
      <c r="K35" s="223">
        <v>1775156807.6300001</v>
      </c>
      <c r="L35" s="223">
        <v>1413156373.9799998</v>
      </c>
      <c r="M35" s="223">
        <v>1525718651.2</v>
      </c>
      <c r="N35" s="223">
        <v>1934983099.6400001</v>
      </c>
      <c r="O35" s="223">
        <v>1138204779.8200002</v>
      </c>
      <c r="P35" s="223">
        <v>13329831884.319998</v>
      </c>
      <c r="Q35" s="223">
        <v>31178746946.759998</v>
      </c>
    </row>
    <row r="36" spans="2:19" x14ac:dyDescent="0.25">
      <c r="B36" s="12" t="s">
        <v>61</v>
      </c>
      <c r="C36" s="222">
        <v>24120082395</v>
      </c>
      <c r="D36" s="222">
        <v>32972355239.999996</v>
      </c>
      <c r="E36" s="223">
        <v>2211356213.8699999</v>
      </c>
      <c r="F36" s="223">
        <v>2088388361.75</v>
      </c>
      <c r="G36" s="223">
        <v>1495142681.75</v>
      </c>
      <c r="H36" s="223">
        <v>2647396157.8399997</v>
      </c>
      <c r="I36" s="223">
        <v>1752031512.4100001</v>
      </c>
      <c r="J36" s="223">
        <v>2419098124.02</v>
      </c>
      <c r="K36" s="223">
        <v>1894086304.2800002</v>
      </c>
      <c r="L36" s="223">
        <v>1788367103.5699999</v>
      </c>
      <c r="M36" s="223">
        <v>2134073915.0799999</v>
      </c>
      <c r="N36" s="223">
        <v>2892591477.73</v>
      </c>
      <c r="O36" s="223">
        <v>8024209955.9299984</v>
      </c>
      <c r="P36" s="223">
        <v>3485430843.46</v>
      </c>
      <c r="Q36" s="223">
        <v>32832172651.689995</v>
      </c>
    </row>
    <row r="37" spans="2:19" x14ac:dyDescent="0.25">
      <c r="B37" s="170" t="s">
        <v>48</v>
      </c>
      <c r="C37" s="202">
        <v>282791641886.99994</v>
      </c>
      <c r="D37" s="237">
        <v>285014852618.22986</v>
      </c>
      <c r="E37" s="203">
        <v>14545968830.450001</v>
      </c>
      <c r="F37" s="204">
        <v>17503721541.66</v>
      </c>
      <c r="G37" s="205">
        <v>21263151451.200001</v>
      </c>
      <c r="H37" s="203">
        <v>17138969741.369997</v>
      </c>
      <c r="I37" s="204">
        <v>18037515332.270004</v>
      </c>
      <c r="J37" s="205">
        <v>22783736369.819992</v>
      </c>
      <c r="K37" s="203">
        <v>22806329233.899998</v>
      </c>
      <c r="L37" s="204">
        <v>20852643103.929996</v>
      </c>
      <c r="M37" s="205">
        <v>19699071927.23</v>
      </c>
      <c r="N37" s="203">
        <v>23465456230.949997</v>
      </c>
      <c r="O37" s="204">
        <v>31681529701.109989</v>
      </c>
      <c r="P37" s="205">
        <v>48871984562.800011</v>
      </c>
      <c r="Q37" s="206">
        <v>278650078026.68994</v>
      </c>
      <c r="S37" s="11"/>
    </row>
    <row r="38" spans="2:19" x14ac:dyDescent="0.25">
      <c r="E38" s="41"/>
      <c r="F38" s="41"/>
      <c r="G38" s="41"/>
      <c r="H38" s="41"/>
      <c r="I38" s="41"/>
      <c r="J38" s="41"/>
      <c r="K38" s="41"/>
      <c r="L38" s="41"/>
      <c r="M38" s="41"/>
      <c r="N38" s="41"/>
      <c r="O38" s="41"/>
      <c r="P38" s="41"/>
      <c r="Q38" s="41"/>
    </row>
    <row r="39" spans="2:19" ht="19.5" customHeight="1" x14ac:dyDescent="0.25">
      <c r="B39" s="170" t="s">
        <v>49</v>
      </c>
      <c r="C39" s="34"/>
      <c r="D39" s="34"/>
      <c r="E39" s="167"/>
      <c r="F39" s="168"/>
      <c r="G39" s="169"/>
      <c r="H39" s="167"/>
      <c r="I39" s="168"/>
      <c r="J39" s="169"/>
      <c r="K39" s="167"/>
      <c r="L39" s="168"/>
      <c r="M39" s="169"/>
      <c r="N39" s="167"/>
      <c r="O39" s="168"/>
      <c r="P39" s="169"/>
      <c r="Q39" s="33"/>
      <c r="S39" s="11"/>
    </row>
    <row r="40" spans="2:19" x14ac:dyDescent="0.25">
      <c r="B40" s="12" t="s">
        <v>23</v>
      </c>
      <c r="C40" s="222">
        <v>90121973</v>
      </c>
      <c r="D40" s="222">
        <v>90121973</v>
      </c>
      <c r="E40" s="223">
        <v>7510165</v>
      </c>
      <c r="F40" s="223">
        <v>7510165</v>
      </c>
      <c r="G40" s="223">
        <v>7510165.0800000001</v>
      </c>
      <c r="H40" s="223">
        <v>7510165</v>
      </c>
      <c r="I40" s="223">
        <v>7510165</v>
      </c>
      <c r="J40" s="223">
        <v>7510165</v>
      </c>
      <c r="K40" s="223">
        <v>7510165</v>
      </c>
      <c r="L40" s="223">
        <v>7510165</v>
      </c>
      <c r="M40" s="223">
        <v>7510165</v>
      </c>
      <c r="N40" s="223">
        <v>7510163</v>
      </c>
      <c r="O40" s="223">
        <v>7510163</v>
      </c>
      <c r="P40" s="223">
        <v>7510161</v>
      </c>
      <c r="Q40" s="223">
        <v>90121972.079999998</v>
      </c>
    </row>
    <row r="41" spans="2:19" x14ac:dyDescent="0.25">
      <c r="B41" s="12" t="s">
        <v>24</v>
      </c>
      <c r="C41" s="222">
        <v>695000</v>
      </c>
      <c r="D41" s="43">
        <v>0</v>
      </c>
      <c r="E41" s="42">
        <v>0</v>
      </c>
      <c r="F41" s="42">
        <v>0</v>
      </c>
      <c r="G41" s="42">
        <v>0</v>
      </c>
      <c r="H41" s="42">
        <v>0</v>
      </c>
      <c r="I41" s="42">
        <v>0</v>
      </c>
      <c r="J41" s="42">
        <v>0</v>
      </c>
      <c r="K41" s="42">
        <v>0</v>
      </c>
      <c r="L41" s="42">
        <v>0</v>
      </c>
      <c r="M41" s="42">
        <v>0</v>
      </c>
      <c r="N41" s="42">
        <v>0</v>
      </c>
      <c r="O41" s="42">
        <v>0</v>
      </c>
      <c r="P41" s="42">
        <v>0</v>
      </c>
      <c r="Q41" s="42">
        <v>0</v>
      </c>
    </row>
    <row r="42" spans="2:19" x14ac:dyDescent="0.25">
      <c r="B42" s="12" t="s">
        <v>64</v>
      </c>
      <c r="C42" s="222">
        <v>828308605</v>
      </c>
      <c r="D42" s="222">
        <v>828308605</v>
      </c>
      <c r="E42" s="42">
        <v>0</v>
      </c>
      <c r="F42" s="42">
        <v>0</v>
      </c>
      <c r="G42" s="223">
        <v>138051434</v>
      </c>
      <c r="H42" s="42">
        <v>0</v>
      </c>
      <c r="I42" s="223">
        <v>69025717</v>
      </c>
      <c r="J42" s="223">
        <v>69025717</v>
      </c>
      <c r="K42" s="223">
        <v>69025717</v>
      </c>
      <c r="L42" s="223">
        <v>69025717</v>
      </c>
      <c r="M42" s="42">
        <v>0</v>
      </c>
      <c r="N42" s="223">
        <v>307077151</v>
      </c>
      <c r="O42" s="223">
        <v>107077151</v>
      </c>
      <c r="P42" s="42">
        <v>0</v>
      </c>
      <c r="Q42" s="223">
        <v>828308604</v>
      </c>
    </row>
    <row r="43" spans="2:19" x14ac:dyDescent="0.25">
      <c r="B43" s="12" t="s">
        <v>43</v>
      </c>
      <c r="C43" s="222">
        <v>39999999</v>
      </c>
      <c r="D43" s="222">
        <v>39999999</v>
      </c>
      <c r="E43" s="223">
        <v>3333333</v>
      </c>
      <c r="F43" s="223">
        <v>3333333</v>
      </c>
      <c r="G43" s="223">
        <v>3333333</v>
      </c>
      <c r="H43" s="223">
        <v>3333333</v>
      </c>
      <c r="I43" s="223">
        <v>3333333</v>
      </c>
      <c r="J43" s="223">
        <v>3333333</v>
      </c>
      <c r="K43" s="223">
        <v>3333333</v>
      </c>
      <c r="L43" s="223">
        <v>3333333</v>
      </c>
      <c r="M43" s="223">
        <v>3333333</v>
      </c>
      <c r="N43" s="223">
        <v>3333333</v>
      </c>
      <c r="O43" s="223">
        <v>3333333</v>
      </c>
      <c r="P43" s="223">
        <v>3333336</v>
      </c>
      <c r="Q43" s="223">
        <v>39999999</v>
      </c>
    </row>
    <row r="44" spans="2:19" x14ac:dyDescent="0.25">
      <c r="B44" s="12" t="s">
        <v>44</v>
      </c>
      <c r="C44" s="222">
        <v>13907927</v>
      </c>
      <c r="D44" s="222">
        <v>13907927</v>
      </c>
      <c r="E44" s="223">
        <v>1158994</v>
      </c>
      <c r="F44" s="223">
        <v>1158994</v>
      </c>
      <c r="G44" s="223">
        <v>1158994</v>
      </c>
      <c r="H44" s="42">
        <v>0</v>
      </c>
      <c r="I44" s="42">
        <v>0</v>
      </c>
      <c r="J44" s="42">
        <v>0</v>
      </c>
      <c r="K44" s="223">
        <v>2317988</v>
      </c>
      <c r="L44" s="223">
        <v>2317988</v>
      </c>
      <c r="M44" s="223">
        <v>2317988</v>
      </c>
      <c r="N44" s="223">
        <v>1158994</v>
      </c>
      <c r="O44" s="42">
        <v>0</v>
      </c>
      <c r="P44" s="223">
        <v>2317987</v>
      </c>
      <c r="Q44" s="223">
        <v>13907927</v>
      </c>
    </row>
    <row r="45" spans="2:19" x14ac:dyDescent="0.25">
      <c r="B45" s="12" t="s">
        <v>60</v>
      </c>
      <c r="C45" s="222">
        <v>45234711999</v>
      </c>
      <c r="D45" s="222">
        <v>51555406999</v>
      </c>
      <c r="E45" s="223">
        <v>2941443563.6399999</v>
      </c>
      <c r="F45" s="223">
        <v>10682701526.98</v>
      </c>
      <c r="G45" s="223">
        <v>2049348418.2299998</v>
      </c>
      <c r="H45" s="223">
        <v>4361219866.6799994</v>
      </c>
      <c r="I45" s="223">
        <v>3499953271.3800001</v>
      </c>
      <c r="J45" s="223">
        <v>2834769740.5099998</v>
      </c>
      <c r="K45" s="223">
        <v>1629797715.9200001</v>
      </c>
      <c r="L45" s="223">
        <v>4529988513.1000004</v>
      </c>
      <c r="M45" s="223">
        <v>1731515986.5599999</v>
      </c>
      <c r="N45" s="223">
        <v>3989136462.7400002</v>
      </c>
      <c r="O45" s="223">
        <v>2921374854.0900006</v>
      </c>
      <c r="P45" s="223">
        <v>1986552949.29</v>
      </c>
      <c r="Q45" s="223">
        <v>43157802869.12001</v>
      </c>
    </row>
    <row r="46" spans="2:19" x14ac:dyDescent="0.25">
      <c r="B46" s="12" t="s">
        <v>61</v>
      </c>
      <c r="C46" s="43">
        <v>0</v>
      </c>
      <c r="D46" s="222">
        <v>5353220</v>
      </c>
      <c r="E46" s="42">
        <v>0</v>
      </c>
      <c r="F46" s="42">
        <v>0</v>
      </c>
      <c r="G46" s="42">
        <v>0</v>
      </c>
      <c r="H46" s="223">
        <v>353220</v>
      </c>
      <c r="I46" s="42">
        <v>0</v>
      </c>
      <c r="J46" s="42">
        <v>0</v>
      </c>
      <c r="K46" s="42">
        <v>0</v>
      </c>
      <c r="L46" s="42">
        <v>0</v>
      </c>
      <c r="M46" s="42">
        <v>0</v>
      </c>
      <c r="N46" s="42">
        <v>0</v>
      </c>
      <c r="O46" s="42">
        <v>0</v>
      </c>
      <c r="P46" s="223">
        <v>5000000</v>
      </c>
      <c r="Q46" s="223">
        <v>5353220</v>
      </c>
    </row>
    <row r="47" spans="2:19" x14ac:dyDescent="0.25">
      <c r="B47" s="170" t="s">
        <v>50</v>
      </c>
      <c r="C47" s="202">
        <v>46207745503</v>
      </c>
      <c r="D47" s="202">
        <v>52533098722.999992</v>
      </c>
      <c r="E47" s="203">
        <v>2953446055.6399999</v>
      </c>
      <c r="F47" s="204">
        <v>10694704018.98</v>
      </c>
      <c r="G47" s="205">
        <v>2199402344.3099999</v>
      </c>
      <c r="H47" s="203">
        <v>4372416584.6799994</v>
      </c>
      <c r="I47" s="204">
        <v>3579822486.3800001</v>
      </c>
      <c r="J47" s="205">
        <v>2914638955.5099998</v>
      </c>
      <c r="K47" s="203">
        <v>1711984918.9199998</v>
      </c>
      <c r="L47" s="204">
        <v>4612175716.1000004</v>
      </c>
      <c r="M47" s="205">
        <v>1744677472.5599999</v>
      </c>
      <c r="N47" s="203">
        <v>4308216103.7399998</v>
      </c>
      <c r="O47" s="204">
        <v>3039295501.0900006</v>
      </c>
      <c r="P47" s="205">
        <v>2004714433.29</v>
      </c>
      <c r="Q47" s="206">
        <v>44135494591.200005</v>
      </c>
      <c r="S47" s="11"/>
    </row>
    <row r="48" spans="2:19" x14ac:dyDescent="0.25">
      <c r="E48" s="41"/>
      <c r="F48" s="41"/>
      <c r="G48" s="41"/>
      <c r="H48" s="41"/>
      <c r="I48" s="41"/>
      <c r="J48" s="41"/>
      <c r="K48" s="41"/>
      <c r="L48" s="41"/>
      <c r="M48" s="41"/>
      <c r="N48" s="41"/>
      <c r="O48" s="41"/>
      <c r="P48" s="41"/>
      <c r="Q48" s="41"/>
    </row>
    <row r="49" spans="2:19" x14ac:dyDescent="0.25">
      <c r="B49" s="170" t="s">
        <v>57</v>
      </c>
      <c r="C49" s="202">
        <v>328999387389.99994</v>
      </c>
      <c r="D49" s="237">
        <v>337547951341.22986</v>
      </c>
      <c r="E49" s="203">
        <v>17499414886.090004</v>
      </c>
      <c r="F49" s="204">
        <v>28198425560.639999</v>
      </c>
      <c r="G49" s="205">
        <v>23462553795.510002</v>
      </c>
      <c r="H49" s="203">
        <v>21511386326.049995</v>
      </c>
      <c r="I49" s="204">
        <v>21617337818.650002</v>
      </c>
      <c r="J49" s="205">
        <v>25698375325.32999</v>
      </c>
      <c r="K49" s="203">
        <v>24518314152.819996</v>
      </c>
      <c r="L49" s="204">
        <v>25464818820.029999</v>
      </c>
      <c r="M49" s="205">
        <v>21443749399.790001</v>
      </c>
      <c r="N49" s="203">
        <v>27773672334.689995</v>
      </c>
      <c r="O49" s="204">
        <v>34720825202.199997</v>
      </c>
      <c r="P49" s="205">
        <v>50876698996.090012</v>
      </c>
      <c r="Q49" s="206">
        <v>322785572617.88995</v>
      </c>
      <c r="S49" s="11"/>
    </row>
    <row r="50" spans="2:19" x14ac:dyDescent="0.25">
      <c r="B50" s="32" t="s">
        <v>52</v>
      </c>
      <c r="C50" s="40"/>
      <c r="D50" s="40"/>
      <c r="E50" s="41"/>
      <c r="F50" s="41"/>
      <c r="G50" s="41"/>
      <c r="H50" s="41"/>
      <c r="I50" s="41"/>
      <c r="J50" s="41"/>
      <c r="K50" s="41"/>
      <c r="L50" s="41"/>
      <c r="M50" s="41"/>
      <c r="N50" s="41"/>
      <c r="O50" s="41"/>
      <c r="P50" s="41"/>
      <c r="Q50" s="41"/>
    </row>
    <row r="51" spans="2:19" x14ac:dyDescent="0.25">
      <c r="B51" s="32" t="s">
        <v>71</v>
      </c>
      <c r="C51" s="40"/>
      <c r="D51" s="40"/>
      <c r="E51" s="41"/>
      <c r="F51" s="41"/>
      <c r="G51" s="41"/>
      <c r="H51" s="41"/>
      <c r="I51" s="41"/>
      <c r="J51" s="41"/>
      <c r="K51" s="41"/>
      <c r="L51" s="41"/>
      <c r="M51" s="41"/>
      <c r="N51" s="41"/>
      <c r="O51" s="41"/>
      <c r="P51" s="41"/>
      <c r="Q51" s="41"/>
    </row>
    <row r="52" spans="2:19" x14ac:dyDescent="0.25">
      <c r="B52" s="32" t="s">
        <v>54</v>
      </c>
      <c r="C52" s="40"/>
      <c r="D52" s="40"/>
      <c r="E52" s="41"/>
      <c r="F52" s="41"/>
      <c r="G52" s="41"/>
      <c r="H52" s="41"/>
      <c r="I52" s="41"/>
      <c r="J52" s="41"/>
      <c r="K52" s="41"/>
      <c r="L52" s="41"/>
      <c r="M52" s="41"/>
      <c r="N52" s="41"/>
      <c r="O52" s="41"/>
      <c r="P52" s="41"/>
      <c r="Q52" s="41"/>
    </row>
    <row r="53" spans="2:19" x14ac:dyDescent="0.25">
      <c r="B53" s="32" t="s">
        <v>55</v>
      </c>
      <c r="C53" s="40"/>
      <c r="D53" s="40"/>
    </row>
    <row r="61" spans="2:19" x14ac:dyDescent="0.25">
      <c r="B61" s="40"/>
      <c r="C61" s="40"/>
      <c r="D61" s="40"/>
    </row>
    <row r="62" spans="2:19" x14ac:dyDescent="0.25">
      <c r="B62" s="40"/>
      <c r="C62" s="40"/>
      <c r="D62" s="40"/>
    </row>
    <row r="64" spans="2:19" x14ac:dyDescent="0.25">
      <c r="P64" s="36"/>
    </row>
  </sheetData>
  <mergeCells count="8">
    <mergeCell ref="D8:D9"/>
    <mergeCell ref="E8:Q8"/>
    <mergeCell ref="B2:Q2"/>
    <mergeCell ref="B3:Q3"/>
    <mergeCell ref="B4:Q4"/>
    <mergeCell ref="B5:Q5"/>
    <mergeCell ref="B8:B9"/>
    <mergeCell ref="C8:C9"/>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S63"/>
  <sheetViews>
    <sheetView showGridLines="0" topLeftCell="A17" zoomScale="89" zoomScaleNormal="89" workbookViewId="0">
      <selection activeCell="E46" sqref="E46"/>
    </sheetView>
  </sheetViews>
  <sheetFormatPr defaultColWidth="11.42578125" defaultRowHeight="15" x14ac:dyDescent="0.25"/>
  <cols>
    <col min="1" max="1" width="10.42578125" customWidth="1"/>
    <col min="2" max="2" width="65.28515625" customWidth="1"/>
    <col min="3" max="3" width="13" customWidth="1"/>
    <col min="4" max="4" width="16.28515625" customWidth="1"/>
    <col min="5" max="12" width="11.140625" customWidth="1"/>
    <col min="13" max="13" width="13.7109375" customWidth="1"/>
    <col min="14" max="14" width="11.140625" customWidth="1"/>
    <col min="15" max="15" width="12.7109375" customWidth="1"/>
    <col min="16" max="16" width="13.28515625" customWidth="1"/>
    <col min="17" max="17" width="11.140625" customWidth="1"/>
  </cols>
  <sheetData>
    <row r="2" spans="2:19" ht="28.5" x14ac:dyDescent="0.25">
      <c r="B2" s="327" t="s">
        <v>0</v>
      </c>
      <c r="C2" s="327"/>
      <c r="D2" s="327"/>
      <c r="E2" s="327"/>
      <c r="F2" s="327"/>
      <c r="G2" s="327"/>
      <c r="H2" s="327"/>
      <c r="I2" s="327"/>
      <c r="J2" s="327"/>
      <c r="K2" s="327"/>
      <c r="L2" s="327"/>
      <c r="M2" s="327"/>
      <c r="N2" s="327"/>
      <c r="O2" s="327"/>
      <c r="P2" s="327"/>
      <c r="Q2" s="327"/>
    </row>
    <row r="3" spans="2:19" ht="21" x14ac:dyDescent="0.25">
      <c r="B3" s="328" t="s">
        <v>1</v>
      </c>
      <c r="C3" s="328"/>
      <c r="D3" s="328"/>
      <c r="E3" s="328"/>
      <c r="F3" s="328"/>
      <c r="G3" s="328"/>
      <c r="H3" s="328"/>
      <c r="I3" s="328"/>
      <c r="J3" s="328"/>
      <c r="K3" s="328"/>
      <c r="L3" s="328"/>
      <c r="M3" s="328"/>
      <c r="N3" s="328"/>
      <c r="O3" s="328"/>
      <c r="P3" s="328"/>
      <c r="Q3" s="328"/>
    </row>
    <row r="4" spans="2:19" ht="15.75" x14ac:dyDescent="0.25">
      <c r="B4" s="329" t="s">
        <v>2</v>
      </c>
      <c r="C4" s="329"/>
      <c r="D4" s="329"/>
      <c r="E4" s="329"/>
      <c r="F4" s="329"/>
      <c r="G4" s="329"/>
      <c r="H4" s="329"/>
      <c r="I4" s="329"/>
      <c r="J4" s="329"/>
      <c r="K4" s="329"/>
      <c r="L4" s="329"/>
      <c r="M4" s="329"/>
      <c r="N4" s="329"/>
      <c r="O4" s="329"/>
      <c r="P4" s="329"/>
      <c r="Q4" s="329"/>
    </row>
    <row r="5" spans="2:19" ht="15.75" x14ac:dyDescent="0.25">
      <c r="B5" s="329" t="s">
        <v>3</v>
      </c>
      <c r="C5" s="329"/>
      <c r="D5" s="329"/>
      <c r="E5" s="329"/>
      <c r="F5" s="329"/>
      <c r="G5" s="329"/>
      <c r="H5" s="329"/>
      <c r="I5" s="329"/>
      <c r="J5" s="329"/>
      <c r="K5" s="329"/>
      <c r="L5" s="329"/>
      <c r="M5" s="329"/>
      <c r="N5" s="329"/>
      <c r="O5" s="329"/>
      <c r="P5" s="329"/>
      <c r="Q5" s="329"/>
    </row>
    <row r="6" spans="2:19" x14ac:dyDescent="0.25">
      <c r="B6" s="27"/>
      <c r="C6" s="27"/>
      <c r="D6" s="27"/>
    </row>
    <row r="7" spans="2:19" x14ac:dyDescent="0.25">
      <c r="B7" s="27" t="s">
        <v>74</v>
      </c>
      <c r="C7" s="27"/>
      <c r="D7" s="27"/>
      <c r="Q7" s="39" t="s">
        <v>5</v>
      </c>
    </row>
    <row r="8" spans="2:19" ht="20.25" customHeight="1" x14ac:dyDescent="0.25">
      <c r="B8" s="330" t="s">
        <v>6</v>
      </c>
      <c r="C8" s="332" t="s">
        <v>7</v>
      </c>
      <c r="D8" s="332" t="s">
        <v>8</v>
      </c>
      <c r="E8" s="324" t="s">
        <v>9</v>
      </c>
      <c r="F8" s="325"/>
      <c r="G8" s="325"/>
      <c r="H8" s="325"/>
      <c r="I8" s="325"/>
      <c r="J8" s="325"/>
      <c r="K8" s="325"/>
      <c r="L8" s="325"/>
      <c r="M8" s="325"/>
      <c r="N8" s="325"/>
      <c r="O8" s="325"/>
      <c r="P8" s="325"/>
      <c r="Q8" s="326"/>
    </row>
    <row r="9" spans="2:19" ht="24" customHeight="1" x14ac:dyDescent="0.25">
      <c r="B9" s="331"/>
      <c r="C9" s="333"/>
      <c r="D9" s="333"/>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4783015131</v>
      </c>
      <c r="D10" s="239">
        <v>4955015131</v>
      </c>
      <c r="E10" s="223">
        <v>398584577.17000002</v>
      </c>
      <c r="F10" s="223">
        <v>398584527.17000002</v>
      </c>
      <c r="G10" s="223">
        <v>398584577.17000002</v>
      </c>
      <c r="H10" s="223">
        <v>398584577.17000002</v>
      </c>
      <c r="I10" s="223">
        <v>398584578.16999996</v>
      </c>
      <c r="J10" s="223">
        <v>398584578.16999996</v>
      </c>
      <c r="K10" s="223">
        <v>398584578.16999996</v>
      </c>
      <c r="L10" s="223">
        <v>398584578.91000003</v>
      </c>
      <c r="M10" s="223">
        <v>398584577.34000003</v>
      </c>
      <c r="N10" s="223">
        <v>448312998.32999992</v>
      </c>
      <c r="O10" s="223">
        <v>448720476.02999997</v>
      </c>
      <c r="P10" s="223">
        <v>469486933.95999998</v>
      </c>
      <c r="Q10" s="223">
        <v>4953781557.7600002</v>
      </c>
    </row>
    <row r="11" spans="2:19" x14ac:dyDescent="0.25">
      <c r="B11" s="12" t="s">
        <v>75</v>
      </c>
      <c r="C11" s="219">
        <v>43227171671</v>
      </c>
      <c r="D11" s="239">
        <v>43005916757.229958</v>
      </c>
      <c r="E11" s="223">
        <v>2417063976.519999</v>
      </c>
      <c r="F11" s="223">
        <v>4448376215.6999989</v>
      </c>
      <c r="G11" s="223">
        <v>2616961335.9100018</v>
      </c>
      <c r="H11" s="223">
        <v>6189228617.2200012</v>
      </c>
      <c r="I11" s="223">
        <v>4310619078.5199995</v>
      </c>
      <c r="J11" s="223">
        <v>4106073139.8200006</v>
      </c>
      <c r="K11" s="223">
        <v>2834657900.6299996</v>
      </c>
      <c r="L11" s="223">
        <v>3417108956.1099977</v>
      </c>
      <c r="M11" s="223">
        <v>2268947129.6400013</v>
      </c>
      <c r="N11" s="223">
        <v>2386595934.5299983</v>
      </c>
      <c r="O11" s="223">
        <v>2488753749.3300004</v>
      </c>
      <c r="P11" s="223">
        <v>5305580780.0599966</v>
      </c>
      <c r="Q11" s="223">
        <v>42789966813.990005</v>
      </c>
    </row>
    <row r="12" spans="2:19" x14ac:dyDescent="0.25">
      <c r="B12" s="12" t="s">
        <v>76</v>
      </c>
      <c r="C12" s="219">
        <v>23902874923</v>
      </c>
      <c r="D12" s="239">
        <v>23827356126.289997</v>
      </c>
      <c r="E12" s="223">
        <v>1856120862.4599996</v>
      </c>
      <c r="F12" s="223">
        <v>1881570534.6899998</v>
      </c>
      <c r="G12" s="223">
        <v>1907447990.1000009</v>
      </c>
      <c r="H12" s="223">
        <v>2020623021.9899998</v>
      </c>
      <c r="I12" s="223">
        <v>1923119525.5400009</v>
      </c>
      <c r="J12" s="223">
        <v>2095314407.3900003</v>
      </c>
      <c r="K12" s="223">
        <v>1993360375.0699999</v>
      </c>
      <c r="L12" s="223">
        <v>1919188638.1899998</v>
      </c>
      <c r="M12" s="223">
        <v>1948783376.2000008</v>
      </c>
      <c r="N12" s="223">
        <v>1909787341.5799994</v>
      </c>
      <c r="O12" s="223">
        <v>2208947595.110002</v>
      </c>
      <c r="P12" s="223">
        <v>2151775544.9900012</v>
      </c>
      <c r="Q12" s="223">
        <v>23816039213.310001</v>
      </c>
    </row>
    <row r="13" spans="2:19" x14ac:dyDescent="0.25">
      <c r="B13" s="12" t="s">
        <v>77</v>
      </c>
      <c r="C13" s="219">
        <v>12328290284</v>
      </c>
      <c r="D13" s="239">
        <v>13241099932.139996</v>
      </c>
      <c r="E13" s="223">
        <v>864877879.24999988</v>
      </c>
      <c r="F13" s="223">
        <v>918006728.73999989</v>
      </c>
      <c r="G13" s="223">
        <v>882162967.04999983</v>
      </c>
      <c r="H13" s="223">
        <v>1294441426.7400002</v>
      </c>
      <c r="I13" s="223">
        <v>936552562.04999995</v>
      </c>
      <c r="J13" s="223">
        <v>968700632.92999983</v>
      </c>
      <c r="K13" s="223">
        <v>912175262.41999996</v>
      </c>
      <c r="L13" s="223">
        <v>899087980.26000011</v>
      </c>
      <c r="M13" s="223">
        <v>955665224.41000009</v>
      </c>
      <c r="N13" s="223">
        <v>929928335.16999996</v>
      </c>
      <c r="O13" s="223">
        <v>1367654991.9999998</v>
      </c>
      <c r="P13" s="223">
        <v>2309280135.7799993</v>
      </c>
      <c r="Q13" s="223">
        <v>13238534126.799997</v>
      </c>
    </row>
    <row r="14" spans="2:19" x14ac:dyDescent="0.25">
      <c r="B14" s="12" t="s">
        <v>78</v>
      </c>
      <c r="C14" s="219">
        <v>4337884696</v>
      </c>
      <c r="D14" s="239">
        <v>4466923944.2699995</v>
      </c>
      <c r="E14" s="223">
        <v>293349389.47000003</v>
      </c>
      <c r="F14" s="223">
        <v>240690755.40999997</v>
      </c>
      <c r="G14" s="223">
        <v>493976124.57000005</v>
      </c>
      <c r="H14" s="223">
        <v>128981018.35999998</v>
      </c>
      <c r="I14" s="223">
        <v>641951708.92000008</v>
      </c>
      <c r="J14" s="223">
        <v>431328694.03000009</v>
      </c>
      <c r="K14" s="223">
        <v>67906636.940000013</v>
      </c>
      <c r="L14" s="223">
        <v>423297933.64999992</v>
      </c>
      <c r="M14" s="223">
        <v>461631772.72000003</v>
      </c>
      <c r="N14" s="223">
        <v>292985225.76000005</v>
      </c>
      <c r="O14" s="223">
        <v>628630120.05999994</v>
      </c>
      <c r="P14" s="223">
        <v>357881074.58999997</v>
      </c>
      <c r="Q14" s="223">
        <v>4462610454.4800005</v>
      </c>
    </row>
    <row r="15" spans="2:19" x14ac:dyDescent="0.25">
      <c r="B15" s="12" t="s">
        <v>79</v>
      </c>
      <c r="C15" s="219">
        <v>9175703636</v>
      </c>
      <c r="D15" s="239">
        <v>8470806777.8899984</v>
      </c>
      <c r="E15" s="223">
        <v>556579995.18000007</v>
      </c>
      <c r="F15" s="223">
        <v>632243953.84000027</v>
      </c>
      <c r="G15" s="223">
        <v>669159804.21999955</v>
      </c>
      <c r="H15" s="223">
        <v>724797205.95000005</v>
      </c>
      <c r="I15" s="223">
        <v>668442295.04999948</v>
      </c>
      <c r="J15" s="223">
        <v>651804767.11999941</v>
      </c>
      <c r="K15" s="223">
        <v>709119071.69999981</v>
      </c>
      <c r="L15" s="223">
        <v>725646744.06999958</v>
      </c>
      <c r="M15" s="223">
        <v>661737743.1099993</v>
      </c>
      <c r="N15" s="223">
        <v>624993323.82999992</v>
      </c>
      <c r="O15" s="223">
        <v>704346276.68999934</v>
      </c>
      <c r="P15" s="223">
        <v>1101978773.3899999</v>
      </c>
      <c r="Q15" s="223">
        <v>8430849954.1500063</v>
      </c>
    </row>
    <row r="16" spans="2:19" x14ac:dyDescent="0.25">
      <c r="B16" s="12" t="s">
        <v>80</v>
      </c>
      <c r="C16" s="219">
        <v>37428725119</v>
      </c>
      <c r="D16" s="239">
        <v>35598537536.700005</v>
      </c>
      <c r="E16" s="223">
        <v>2177163002.6399999</v>
      </c>
      <c r="F16" s="223">
        <v>2549523160.2200003</v>
      </c>
      <c r="G16" s="223">
        <v>2329853995.02</v>
      </c>
      <c r="H16" s="223">
        <v>2726998731.3200002</v>
      </c>
      <c r="I16" s="223">
        <v>2381833313.6400008</v>
      </c>
      <c r="J16" s="223">
        <v>3000615825.9899998</v>
      </c>
      <c r="K16" s="223">
        <v>3145595012.8100009</v>
      </c>
      <c r="L16" s="223">
        <v>2915532420.2000003</v>
      </c>
      <c r="M16" s="223">
        <v>3216136263.4299998</v>
      </c>
      <c r="N16" s="223">
        <v>2658229614.7800002</v>
      </c>
      <c r="O16" s="223">
        <v>4424412175.29</v>
      </c>
      <c r="P16" s="223">
        <v>3741047538.7599998</v>
      </c>
      <c r="Q16" s="223">
        <v>35266941054.100006</v>
      </c>
    </row>
    <row r="17" spans="2:17" x14ac:dyDescent="0.25">
      <c r="B17" s="12" t="s">
        <v>81</v>
      </c>
      <c r="C17" s="219">
        <v>36033871310</v>
      </c>
      <c r="D17" s="239">
        <v>36996283452.629974</v>
      </c>
      <c r="E17" s="223">
        <v>1672930415.7299998</v>
      </c>
      <c r="F17" s="223">
        <v>2505112073.3399997</v>
      </c>
      <c r="G17" s="223">
        <v>2556379943.2800002</v>
      </c>
      <c r="H17" s="223">
        <v>3027566367.9599996</v>
      </c>
      <c r="I17" s="223">
        <v>2592239282.3800001</v>
      </c>
      <c r="J17" s="223">
        <v>2069951700.7699997</v>
      </c>
      <c r="K17" s="223">
        <v>2822483815.4700003</v>
      </c>
      <c r="L17" s="223">
        <v>2072389077.6800013</v>
      </c>
      <c r="M17" s="223">
        <v>3067761254.8700008</v>
      </c>
      <c r="N17" s="223">
        <v>3148315992.9699988</v>
      </c>
      <c r="O17" s="223">
        <v>3351150087.1400003</v>
      </c>
      <c r="P17" s="223">
        <v>7526425803.369998</v>
      </c>
      <c r="Q17" s="223">
        <v>36412705814.959984</v>
      </c>
    </row>
    <row r="18" spans="2:17" x14ac:dyDescent="0.25">
      <c r="B18" s="12" t="s">
        <v>82</v>
      </c>
      <c r="C18" s="219">
        <v>2205741009</v>
      </c>
      <c r="D18" s="239">
        <v>2007901798</v>
      </c>
      <c r="E18" s="223">
        <v>86576111.070000008</v>
      </c>
      <c r="F18" s="223">
        <v>112601787.99000001</v>
      </c>
      <c r="G18" s="223">
        <v>218319376.07999995</v>
      </c>
      <c r="H18" s="223">
        <v>190071804.61999995</v>
      </c>
      <c r="I18" s="223">
        <v>206606370.73999992</v>
      </c>
      <c r="J18" s="223">
        <v>236737970.29999998</v>
      </c>
      <c r="K18" s="223">
        <v>106462400.19999999</v>
      </c>
      <c r="L18" s="223">
        <v>136032977.53999999</v>
      </c>
      <c r="M18" s="223">
        <v>118896509.56999998</v>
      </c>
      <c r="N18" s="223">
        <v>140573661.35000002</v>
      </c>
      <c r="O18" s="223">
        <v>132576816.56</v>
      </c>
      <c r="P18" s="223">
        <v>272541123.63</v>
      </c>
      <c r="Q18" s="223">
        <v>1957996909.6500003</v>
      </c>
    </row>
    <row r="19" spans="2:17" x14ac:dyDescent="0.25">
      <c r="B19" s="12" t="s">
        <v>83</v>
      </c>
      <c r="C19" s="219">
        <v>1484266564</v>
      </c>
      <c r="D19" s="239">
        <v>1251051837.46</v>
      </c>
      <c r="E19" s="223">
        <v>70092538.409999996</v>
      </c>
      <c r="F19" s="223">
        <v>73595155.649999976</v>
      </c>
      <c r="G19" s="223">
        <v>107368959.89000002</v>
      </c>
      <c r="H19" s="223">
        <v>85974098.86999999</v>
      </c>
      <c r="I19" s="223">
        <v>115180159.94999997</v>
      </c>
      <c r="J19" s="223">
        <v>100820666.48999999</v>
      </c>
      <c r="K19" s="223">
        <v>89612679.269999996</v>
      </c>
      <c r="L19" s="223">
        <v>79549124.209999993</v>
      </c>
      <c r="M19" s="223">
        <v>75145118.129999995</v>
      </c>
      <c r="N19" s="223">
        <v>72767902.170000002</v>
      </c>
      <c r="O19" s="223">
        <v>87521568.13000001</v>
      </c>
      <c r="P19" s="223">
        <v>258432401.25999996</v>
      </c>
      <c r="Q19" s="223">
        <v>1216060372.4300001</v>
      </c>
    </row>
    <row r="20" spans="2:17" x14ac:dyDescent="0.25">
      <c r="B20" s="12" t="s">
        <v>84</v>
      </c>
      <c r="C20" s="219">
        <v>8100564012</v>
      </c>
      <c r="D20" s="239">
        <v>7317162834.2900009</v>
      </c>
      <c r="E20" s="223">
        <v>381805365.18000007</v>
      </c>
      <c r="F20" s="223">
        <v>730524960.11000001</v>
      </c>
      <c r="G20" s="223">
        <v>761483007.29999971</v>
      </c>
      <c r="H20" s="223">
        <v>581519732.54999995</v>
      </c>
      <c r="I20" s="223">
        <v>465378710.20999992</v>
      </c>
      <c r="J20" s="223">
        <v>618833314.7099998</v>
      </c>
      <c r="K20" s="223">
        <v>593782826.67999995</v>
      </c>
      <c r="L20" s="223">
        <v>493147612.14999998</v>
      </c>
      <c r="M20" s="223">
        <v>556460534.63999987</v>
      </c>
      <c r="N20" s="223">
        <v>481457015.26999986</v>
      </c>
      <c r="O20" s="223">
        <v>572414507.76999986</v>
      </c>
      <c r="P20" s="223">
        <v>961693874.45999992</v>
      </c>
      <c r="Q20" s="223">
        <v>7198501461.0299959</v>
      </c>
    </row>
    <row r="21" spans="2:17" x14ac:dyDescent="0.25">
      <c r="B21" s="12" t="s">
        <v>85</v>
      </c>
      <c r="C21" s="219">
        <v>29702476080</v>
      </c>
      <c r="D21" s="239">
        <v>26969220843.779999</v>
      </c>
      <c r="E21" s="223">
        <v>795342916.53999996</v>
      </c>
      <c r="F21" s="223">
        <v>4632528470.9900007</v>
      </c>
      <c r="G21" s="223">
        <v>1750135080.9900007</v>
      </c>
      <c r="H21" s="223">
        <v>6419505378.920001</v>
      </c>
      <c r="I21" s="223">
        <v>5785308877.510006</v>
      </c>
      <c r="J21" s="223">
        <v>1281784622.420001</v>
      </c>
      <c r="K21" s="223">
        <v>1325468881.3600025</v>
      </c>
      <c r="L21" s="223">
        <v>791276442.99999988</v>
      </c>
      <c r="M21" s="223">
        <v>635542615.25999999</v>
      </c>
      <c r="N21" s="223">
        <v>505580484.23000008</v>
      </c>
      <c r="O21" s="223">
        <v>682085734.3100003</v>
      </c>
      <c r="P21" s="223">
        <v>2331562720.2199993</v>
      </c>
      <c r="Q21" s="223">
        <v>26936122225.749989</v>
      </c>
    </row>
    <row r="22" spans="2:17" x14ac:dyDescent="0.25">
      <c r="B22" s="12" t="s">
        <v>86</v>
      </c>
      <c r="C22" s="219">
        <v>2302540008</v>
      </c>
      <c r="D22" s="239">
        <v>1491304633.2100003</v>
      </c>
      <c r="E22" s="223">
        <v>92528177.75</v>
      </c>
      <c r="F22" s="223">
        <v>95051606.799999997</v>
      </c>
      <c r="G22" s="223">
        <v>102100529.40999998</v>
      </c>
      <c r="H22" s="223">
        <v>104257662.02999997</v>
      </c>
      <c r="I22" s="223">
        <v>127624354.41999999</v>
      </c>
      <c r="J22" s="223">
        <v>178767950.28999996</v>
      </c>
      <c r="K22" s="223">
        <v>129242355.58999999</v>
      </c>
      <c r="L22" s="223">
        <v>74406052.209999964</v>
      </c>
      <c r="M22" s="223">
        <v>57957967.890000008</v>
      </c>
      <c r="N22" s="223">
        <v>150195017.81999999</v>
      </c>
      <c r="O22" s="223">
        <v>171470818.33999997</v>
      </c>
      <c r="P22" s="223">
        <v>199648355.73000005</v>
      </c>
      <c r="Q22" s="223">
        <v>1483250848.2800007</v>
      </c>
    </row>
    <row r="23" spans="2:17" x14ac:dyDescent="0.25">
      <c r="B23" s="12" t="s">
        <v>87</v>
      </c>
      <c r="C23" s="219">
        <v>961076584</v>
      </c>
      <c r="D23" s="239">
        <v>1953224584</v>
      </c>
      <c r="E23" s="223">
        <v>12162763.000000002</v>
      </c>
      <c r="F23" s="223">
        <v>59847060.639999993</v>
      </c>
      <c r="G23" s="223">
        <v>15570125.360000001</v>
      </c>
      <c r="H23" s="223">
        <v>140910960.81999999</v>
      </c>
      <c r="I23" s="223">
        <v>173619491.93000001</v>
      </c>
      <c r="J23" s="223">
        <v>16699251.100000001</v>
      </c>
      <c r="K23" s="223">
        <v>53493851.579999998</v>
      </c>
      <c r="L23" s="223">
        <v>53344921.43</v>
      </c>
      <c r="M23" s="223">
        <v>54684788.990000002</v>
      </c>
      <c r="N23" s="223">
        <v>162799891.86000004</v>
      </c>
      <c r="O23" s="223">
        <v>27163365.669999998</v>
      </c>
      <c r="P23" s="223">
        <v>1085280664.0400002</v>
      </c>
      <c r="Q23" s="223">
        <v>1855577136.4200003</v>
      </c>
    </row>
    <row r="24" spans="2:17" x14ac:dyDescent="0.25">
      <c r="B24" s="12" t="s">
        <v>37</v>
      </c>
      <c r="C24" s="219">
        <v>2731403935</v>
      </c>
      <c r="D24" s="239">
        <v>2551750624.1599998</v>
      </c>
      <c r="E24" s="223">
        <v>212598508.24000001</v>
      </c>
      <c r="F24" s="223">
        <v>212349940.33000001</v>
      </c>
      <c r="G24" s="223">
        <v>212346602.00000003</v>
      </c>
      <c r="H24" s="223">
        <v>212434596.59</v>
      </c>
      <c r="I24" s="223">
        <v>212346452.00000003</v>
      </c>
      <c r="J24" s="223">
        <v>212346452.00000003</v>
      </c>
      <c r="K24" s="223">
        <v>212346465.00000003</v>
      </c>
      <c r="L24" s="223">
        <v>212346465.00000003</v>
      </c>
      <c r="M24" s="223">
        <v>212346465.00000003</v>
      </c>
      <c r="N24" s="223">
        <v>212214019.00000003</v>
      </c>
      <c r="O24" s="223">
        <v>212214018.00000003</v>
      </c>
      <c r="P24" s="223">
        <v>212613690.00000006</v>
      </c>
      <c r="Q24" s="223">
        <v>2548503673.1600003</v>
      </c>
    </row>
    <row r="25" spans="2:17" x14ac:dyDescent="0.25">
      <c r="B25" s="12" t="s">
        <v>88</v>
      </c>
      <c r="C25" s="219">
        <v>367997284</v>
      </c>
      <c r="D25" s="239">
        <v>333602403.99999988</v>
      </c>
      <c r="E25" s="223">
        <v>13808032.57</v>
      </c>
      <c r="F25" s="223">
        <v>15533623.1</v>
      </c>
      <c r="G25" s="223">
        <v>22209685.959999997</v>
      </c>
      <c r="H25" s="223">
        <v>25017174.650000002</v>
      </c>
      <c r="I25" s="223">
        <v>18453374.559999999</v>
      </c>
      <c r="J25" s="223">
        <v>23973567.520000003</v>
      </c>
      <c r="K25" s="223">
        <v>26582144.920000002</v>
      </c>
      <c r="L25" s="223">
        <v>19886646.480000004</v>
      </c>
      <c r="M25" s="223">
        <v>20395012.829999998</v>
      </c>
      <c r="N25" s="223">
        <v>19855288.830000002</v>
      </c>
      <c r="O25" s="223">
        <v>40453839.290000007</v>
      </c>
      <c r="P25" s="223">
        <v>41997592.999999993</v>
      </c>
      <c r="Q25" s="223">
        <v>288165983.71000004</v>
      </c>
    </row>
    <row r="26" spans="2:17" x14ac:dyDescent="0.25">
      <c r="B26" s="12" t="s">
        <v>89</v>
      </c>
      <c r="C26" s="219">
        <v>1285846626</v>
      </c>
      <c r="D26" s="239">
        <v>1173879574</v>
      </c>
      <c r="E26" s="223">
        <v>32199597.91</v>
      </c>
      <c r="F26" s="223">
        <v>106867267.23999999</v>
      </c>
      <c r="G26" s="223">
        <v>71839646.700000003</v>
      </c>
      <c r="H26" s="223">
        <v>74401748.029999986</v>
      </c>
      <c r="I26" s="223">
        <v>79948806.120000005</v>
      </c>
      <c r="J26" s="223">
        <v>86215666.859999999</v>
      </c>
      <c r="K26" s="223">
        <v>90024203.469999999</v>
      </c>
      <c r="L26" s="223">
        <v>77539196.239999995</v>
      </c>
      <c r="M26" s="223">
        <v>157748922.93000004</v>
      </c>
      <c r="N26" s="223">
        <v>77419987.449999988</v>
      </c>
      <c r="O26" s="223">
        <v>142834772.11000001</v>
      </c>
      <c r="P26" s="223">
        <v>111592475.23</v>
      </c>
      <c r="Q26" s="223">
        <v>1108632290.2900002</v>
      </c>
    </row>
    <row r="27" spans="2:17" x14ac:dyDescent="0.25">
      <c r="B27" s="12" t="s">
        <v>90</v>
      </c>
      <c r="C27" s="219">
        <v>325890586</v>
      </c>
      <c r="D27" s="239">
        <v>313226703</v>
      </c>
      <c r="E27" s="223">
        <v>11840242.519999998</v>
      </c>
      <c r="F27" s="223">
        <v>20852717.949999999</v>
      </c>
      <c r="G27" s="223">
        <v>39194938.259999998</v>
      </c>
      <c r="H27" s="223">
        <v>19130720.289999999</v>
      </c>
      <c r="I27" s="223">
        <v>20871399.920000002</v>
      </c>
      <c r="J27" s="223">
        <v>50336230.609999992</v>
      </c>
      <c r="K27" s="223">
        <v>17788255.799999997</v>
      </c>
      <c r="L27" s="223">
        <v>20505893.839999996</v>
      </c>
      <c r="M27" s="223">
        <v>24311020.650000002</v>
      </c>
      <c r="N27" s="223">
        <v>16959051.390000001</v>
      </c>
      <c r="O27" s="223">
        <v>29732252.219999999</v>
      </c>
      <c r="P27" s="223">
        <v>39582471.790000014</v>
      </c>
      <c r="Q27" s="223">
        <v>311105195.23999995</v>
      </c>
    </row>
    <row r="28" spans="2:17" x14ac:dyDescent="0.25">
      <c r="B28" s="12" t="s">
        <v>91</v>
      </c>
      <c r="C28" s="219">
        <v>5306517995</v>
      </c>
      <c r="D28" s="239">
        <v>3278572776.7999992</v>
      </c>
      <c r="E28" s="223">
        <v>130285103.31000002</v>
      </c>
      <c r="F28" s="223">
        <v>173365551.43000001</v>
      </c>
      <c r="G28" s="223">
        <v>309771223.98999995</v>
      </c>
      <c r="H28" s="223">
        <v>186399987.81999999</v>
      </c>
      <c r="I28" s="223">
        <v>1102132328.76</v>
      </c>
      <c r="J28" s="223">
        <v>182112566.86000001</v>
      </c>
      <c r="K28" s="223">
        <v>158304866.06000003</v>
      </c>
      <c r="L28" s="223">
        <v>148817704.22999999</v>
      </c>
      <c r="M28" s="223">
        <v>176173938.87</v>
      </c>
      <c r="N28" s="223">
        <v>136902520.14999998</v>
      </c>
      <c r="O28" s="223">
        <v>225646978.82999998</v>
      </c>
      <c r="P28" s="223">
        <v>259100097.19</v>
      </c>
      <c r="Q28" s="223">
        <v>3189012867.500001</v>
      </c>
    </row>
    <row r="29" spans="2:17" x14ac:dyDescent="0.25">
      <c r="B29" s="12" t="s">
        <v>92</v>
      </c>
      <c r="C29" s="219">
        <v>5733384198</v>
      </c>
      <c r="D29" s="239">
        <v>6160857627.8900013</v>
      </c>
      <c r="E29" s="223">
        <v>353526191.48000008</v>
      </c>
      <c r="F29" s="223">
        <v>414710680.18000001</v>
      </c>
      <c r="G29" s="223">
        <v>429548755.38000005</v>
      </c>
      <c r="H29" s="223">
        <v>473762017.52999997</v>
      </c>
      <c r="I29" s="223">
        <v>485413227.19999993</v>
      </c>
      <c r="J29" s="223">
        <v>480053999.77999991</v>
      </c>
      <c r="K29" s="223">
        <v>484321774.37999994</v>
      </c>
      <c r="L29" s="223">
        <v>488665991.73000002</v>
      </c>
      <c r="M29" s="223">
        <v>480380987.1699999</v>
      </c>
      <c r="N29" s="223">
        <v>480765078.06000006</v>
      </c>
      <c r="O29" s="223">
        <v>507944701.56999993</v>
      </c>
      <c r="P29" s="223">
        <v>1075009521.6100004</v>
      </c>
      <c r="Q29" s="223">
        <v>6154102926.0700006</v>
      </c>
    </row>
    <row r="30" spans="2:17" x14ac:dyDescent="0.25">
      <c r="B30" s="12" t="s">
        <v>93</v>
      </c>
      <c r="C30" s="219">
        <v>4131654757.0000005</v>
      </c>
      <c r="D30" s="239">
        <v>3442378846.2800002</v>
      </c>
      <c r="E30" s="223">
        <v>65440628.899999991</v>
      </c>
      <c r="F30" s="223">
        <v>199510763.93000004</v>
      </c>
      <c r="G30" s="223">
        <v>106149637.23999998</v>
      </c>
      <c r="H30" s="223">
        <v>181426244.8900001</v>
      </c>
      <c r="I30" s="223">
        <v>151648162.21000001</v>
      </c>
      <c r="J30" s="223">
        <v>222655532.53999993</v>
      </c>
      <c r="K30" s="223">
        <v>107122204.32999997</v>
      </c>
      <c r="L30" s="223">
        <v>130363498.05999999</v>
      </c>
      <c r="M30" s="223">
        <v>146746747.03999999</v>
      </c>
      <c r="N30" s="223">
        <v>145154548.47</v>
      </c>
      <c r="O30" s="223">
        <v>340832525.31999987</v>
      </c>
      <c r="P30" s="223">
        <v>768734353.01999974</v>
      </c>
      <c r="Q30" s="223">
        <v>2565784845.9500008</v>
      </c>
    </row>
    <row r="31" spans="2:17" x14ac:dyDescent="0.25">
      <c r="B31" s="12" t="s">
        <v>94</v>
      </c>
      <c r="C31" s="219">
        <v>383842837</v>
      </c>
      <c r="D31" s="239">
        <v>334351248</v>
      </c>
      <c r="E31" s="223">
        <v>18490450.880000003</v>
      </c>
      <c r="F31" s="223">
        <v>19541734.470000003</v>
      </c>
      <c r="G31" s="223">
        <v>23326114.679999996</v>
      </c>
      <c r="H31" s="223">
        <v>28573345.939999998</v>
      </c>
      <c r="I31" s="223">
        <v>26380822.800000004</v>
      </c>
      <c r="J31" s="223">
        <v>33362750.759999998</v>
      </c>
      <c r="K31" s="223">
        <v>21195443.050000001</v>
      </c>
      <c r="L31" s="223">
        <v>24427416.32</v>
      </c>
      <c r="M31" s="223">
        <v>23371671.259999998</v>
      </c>
      <c r="N31" s="223">
        <v>23040274.209999993</v>
      </c>
      <c r="O31" s="223">
        <v>44422681.879999995</v>
      </c>
      <c r="P31" s="223">
        <v>38807322.18999999</v>
      </c>
      <c r="Q31" s="223">
        <v>324940028.43999994</v>
      </c>
    </row>
    <row r="32" spans="2:17" x14ac:dyDescent="0.25">
      <c r="B32" s="12" t="s">
        <v>43</v>
      </c>
      <c r="C32" s="219">
        <v>3680477637</v>
      </c>
      <c r="D32" s="239">
        <v>3690613297.5900002</v>
      </c>
      <c r="E32" s="223">
        <v>292730274.52999997</v>
      </c>
      <c r="F32" s="223">
        <v>292756355.64999998</v>
      </c>
      <c r="G32" s="223">
        <v>292745159.47999996</v>
      </c>
      <c r="H32" s="223">
        <v>292757587.84000003</v>
      </c>
      <c r="I32" s="223">
        <v>292730274.52999997</v>
      </c>
      <c r="J32" s="223">
        <v>292730274.52999997</v>
      </c>
      <c r="K32" s="223">
        <v>292730274.52999997</v>
      </c>
      <c r="L32" s="223">
        <v>292730274.52999997</v>
      </c>
      <c r="M32" s="223">
        <v>292730274.52999997</v>
      </c>
      <c r="N32" s="223">
        <v>309396936.57999998</v>
      </c>
      <c r="O32" s="223">
        <v>309396933.33999991</v>
      </c>
      <c r="P32" s="223">
        <v>435226280.02999997</v>
      </c>
      <c r="Q32" s="223">
        <v>3688660900.1000004</v>
      </c>
    </row>
    <row r="33" spans="2:19" x14ac:dyDescent="0.25">
      <c r="B33" s="12" t="s">
        <v>44</v>
      </c>
      <c r="C33" s="219">
        <v>3559258740</v>
      </c>
      <c r="D33" s="239">
        <v>4034258740</v>
      </c>
      <c r="E33" s="223">
        <v>149363669.99999997</v>
      </c>
      <c r="F33" s="223">
        <v>1028653920.9999996</v>
      </c>
      <c r="G33" s="223">
        <v>1236968117</v>
      </c>
      <c r="H33" s="223">
        <v>349363670</v>
      </c>
      <c r="I33" s="223">
        <v>285263670</v>
      </c>
      <c r="J33" s="223">
        <v>149363669.99999997</v>
      </c>
      <c r="K33" s="223">
        <v>148204677</v>
      </c>
      <c r="L33" s="223">
        <v>212056233.00000003</v>
      </c>
      <c r="M33" s="42">
        <v>0</v>
      </c>
      <c r="N33" s="223">
        <v>150021112.00000003</v>
      </c>
      <c r="O33" s="223">
        <v>150000000</v>
      </c>
      <c r="P33" s="223">
        <v>175000000</v>
      </c>
      <c r="Q33" s="223">
        <v>4034258740.0000005</v>
      </c>
    </row>
    <row r="34" spans="2:19" x14ac:dyDescent="0.25">
      <c r="B34" s="12" t="s">
        <v>45</v>
      </c>
      <c r="C34" s="219">
        <v>423861897</v>
      </c>
      <c r="D34" s="239">
        <v>423861897</v>
      </c>
      <c r="E34" s="223">
        <v>35321821.370000005</v>
      </c>
      <c r="F34" s="223">
        <v>35321821.720000006</v>
      </c>
      <c r="G34" s="223">
        <v>35321821.730000004</v>
      </c>
      <c r="H34" s="223">
        <v>35321821.730000004</v>
      </c>
      <c r="I34" s="223">
        <v>35321821.730000004</v>
      </c>
      <c r="J34" s="223">
        <v>35321821.730000004</v>
      </c>
      <c r="K34" s="223">
        <v>35321821.730000004</v>
      </c>
      <c r="L34" s="223">
        <v>35321821.730000004</v>
      </c>
      <c r="M34" s="223">
        <v>35321821.730000004</v>
      </c>
      <c r="N34" s="223">
        <v>35321821.370000005</v>
      </c>
      <c r="O34" s="223">
        <v>35321811.430000007</v>
      </c>
      <c r="P34" s="223">
        <v>35313473.629999995</v>
      </c>
      <c r="Q34" s="223">
        <v>423853501.63</v>
      </c>
    </row>
    <row r="35" spans="2:19" x14ac:dyDescent="0.25">
      <c r="B35" s="12" t="s">
        <v>60</v>
      </c>
      <c r="C35" s="219">
        <v>36392890000</v>
      </c>
      <c r="D35" s="239">
        <v>37808076125.57</v>
      </c>
      <c r="E35" s="223">
        <v>3789888945.46</v>
      </c>
      <c r="F35" s="223">
        <v>1714779072.8499999</v>
      </c>
      <c r="G35" s="223">
        <v>2146373338.8300002</v>
      </c>
      <c r="H35" s="223">
        <v>2626484893.8000002</v>
      </c>
      <c r="I35" s="223">
        <v>721089930.75999999</v>
      </c>
      <c r="J35" s="223">
        <v>4900819393.0199995</v>
      </c>
      <c r="K35" s="223">
        <v>5967173955.3500004</v>
      </c>
      <c r="L35" s="223">
        <v>1034365275.12</v>
      </c>
      <c r="M35" s="223">
        <v>1991845760.6199999</v>
      </c>
      <c r="N35" s="223">
        <v>3217712122.7600002</v>
      </c>
      <c r="O35" s="223">
        <v>1382824562.78</v>
      </c>
      <c r="P35" s="223">
        <v>8282600342.8599997</v>
      </c>
      <c r="Q35" s="223">
        <v>37775957594.210007</v>
      </c>
    </row>
    <row r="36" spans="2:19" x14ac:dyDescent="0.25">
      <c r="B36" s="12" t="s">
        <v>95</v>
      </c>
      <c r="C36" s="219">
        <v>30564116541</v>
      </c>
      <c r="D36" s="239">
        <v>40112061916.160004</v>
      </c>
      <c r="E36" s="223">
        <v>2119229782.3399999</v>
      </c>
      <c r="F36" s="223">
        <v>2775047842.0099998</v>
      </c>
      <c r="G36" s="223">
        <v>9341967792.3700027</v>
      </c>
      <c r="H36" s="223">
        <v>3043520655.0799999</v>
      </c>
      <c r="I36" s="223">
        <v>2604347169.3799996</v>
      </c>
      <c r="J36" s="223">
        <v>1730303613.1300001</v>
      </c>
      <c r="K36" s="223">
        <v>1199917761.3900001</v>
      </c>
      <c r="L36" s="223">
        <v>1265638982.8500001</v>
      </c>
      <c r="M36" s="223">
        <v>735492719.04999995</v>
      </c>
      <c r="N36" s="223">
        <v>4768939704.0099993</v>
      </c>
      <c r="O36" s="223">
        <v>2472022607.8000002</v>
      </c>
      <c r="P36" s="223">
        <v>8034453430.4199991</v>
      </c>
      <c r="Q36" s="223">
        <v>40090882059.829994</v>
      </c>
    </row>
    <row r="37" spans="2:19" x14ac:dyDescent="0.25">
      <c r="B37" s="170" t="s">
        <v>48</v>
      </c>
      <c r="C37" s="202">
        <v>310861344060.00006</v>
      </c>
      <c r="D37" s="237">
        <v>315209297969.33997</v>
      </c>
      <c r="E37" s="203">
        <v>18899901219.879997</v>
      </c>
      <c r="F37" s="204">
        <v>26287548283.150005</v>
      </c>
      <c r="G37" s="205">
        <v>29077266649.969997</v>
      </c>
      <c r="H37" s="203">
        <v>31582055068.709991</v>
      </c>
      <c r="I37" s="204">
        <v>26763007749.000004</v>
      </c>
      <c r="J37" s="205">
        <v>24555613060.869995</v>
      </c>
      <c r="K37" s="203">
        <v>23942979494.900002</v>
      </c>
      <c r="L37" s="204">
        <v>18361258858.740002</v>
      </c>
      <c r="M37" s="205">
        <v>18774800217.880005</v>
      </c>
      <c r="N37" s="203">
        <v>23506225203.93</v>
      </c>
      <c r="O37" s="204">
        <v>23189495966.999996</v>
      </c>
      <c r="P37" s="205">
        <v>47582646775.210007</v>
      </c>
      <c r="Q37" s="206">
        <v>312522798549.23993</v>
      </c>
      <c r="S37" s="11"/>
    </row>
    <row r="39" spans="2:19" x14ac:dyDescent="0.25">
      <c r="B39" s="170" t="s">
        <v>49</v>
      </c>
      <c r="C39" s="34"/>
      <c r="D39" s="44"/>
      <c r="E39" s="167"/>
      <c r="F39" s="168"/>
      <c r="G39" s="169"/>
      <c r="H39" s="167"/>
      <c r="I39" s="168"/>
      <c r="J39" s="169"/>
      <c r="K39" s="167"/>
      <c r="L39" s="168"/>
      <c r="M39" s="169"/>
      <c r="N39" s="167"/>
      <c r="O39" s="168"/>
      <c r="P39" s="169"/>
      <c r="Q39" s="33"/>
      <c r="S39" s="11"/>
    </row>
    <row r="40" spans="2:19" x14ac:dyDescent="0.25">
      <c r="B40" s="12" t="s">
        <v>23</v>
      </c>
      <c r="C40" s="219">
        <v>90121973</v>
      </c>
      <c r="D40" s="219">
        <v>90121973</v>
      </c>
      <c r="E40" s="201">
        <v>7510164</v>
      </c>
      <c r="F40" s="201">
        <v>7510164</v>
      </c>
      <c r="G40" s="201">
        <v>7510164</v>
      </c>
      <c r="H40" s="201">
        <v>7510164</v>
      </c>
      <c r="I40" s="201">
        <v>7510164</v>
      </c>
      <c r="J40" s="201">
        <v>7510164</v>
      </c>
      <c r="K40" s="201">
        <v>7510164</v>
      </c>
      <c r="L40" s="201">
        <v>7510164</v>
      </c>
      <c r="M40" s="201">
        <v>7510164</v>
      </c>
      <c r="N40" s="201">
        <v>7508167</v>
      </c>
      <c r="O40" s="201">
        <v>7511166</v>
      </c>
      <c r="P40" s="201">
        <v>7511164</v>
      </c>
      <c r="Q40" s="201">
        <v>90121973</v>
      </c>
    </row>
    <row r="41" spans="2:19" x14ac:dyDescent="0.25">
      <c r="B41" s="12" t="s">
        <v>43</v>
      </c>
      <c r="C41" s="219">
        <v>39999999</v>
      </c>
      <c r="D41" s="219">
        <v>39999999</v>
      </c>
      <c r="E41" s="201">
        <v>3333333</v>
      </c>
      <c r="F41" s="201">
        <v>3333333</v>
      </c>
      <c r="G41" s="201">
        <v>3333333</v>
      </c>
      <c r="H41" s="201">
        <v>3333333</v>
      </c>
      <c r="I41" s="201">
        <v>3333333</v>
      </c>
      <c r="J41" s="201">
        <v>3333333</v>
      </c>
      <c r="K41" s="201">
        <v>3333333</v>
      </c>
      <c r="L41" s="201">
        <v>3333333</v>
      </c>
      <c r="M41" s="201">
        <v>3333333</v>
      </c>
      <c r="N41" s="201">
        <v>3333334</v>
      </c>
      <c r="O41" s="201">
        <v>3333334</v>
      </c>
      <c r="P41" s="201">
        <v>3333334</v>
      </c>
      <c r="Q41" s="201">
        <v>39999999</v>
      </c>
    </row>
    <row r="42" spans="2:19" x14ac:dyDescent="0.25">
      <c r="B42" s="12" t="s">
        <v>44</v>
      </c>
      <c r="C42" s="219">
        <v>13907927</v>
      </c>
      <c r="D42" s="219">
        <v>13907927</v>
      </c>
      <c r="E42" s="201">
        <v>1158994</v>
      </c>
      <c r="F42" s="201">
        <v>1158994</v>
      </c>
      <c r="G42" s="201">
        <v>1158994</v>
      </c>
      <c r="H42" s="201">
        <v>1158994</v>
      </c>
      <c r="I42" s="201">
        <v>1158994</v>
      </c>
      <c r="J42" s="201">
        <v>1158994</v>
      </c>
      <c r="K42" s="201">
        <v>2317987</v>
      </c>
      <c r="L42" s="201">
        <v>4635976</v>
      </c>
      <c r="M42" s="36">
        <v>0</v>
      </c>
      <c r="N42" s="36">
        <v>0</v>
      </c>
      <c r="O42" s="36">
        <v>0</v>
      </c>
      <c r="P42" s="36">
        <v>0</v>
      </c>
      <c r="Q42" s="201">
        <v>13907927</v>
      </c>
    </row>
    <row r="43" spans="2:19" x14ac:dyDescent="0.25">
      <c r="B43" s="12" t="s">
        <v>60</v>
      </c>
      <c r="C43" s="219">
        <v>67992130000.000008</v>
      </c>
      <c r="D43" s="219">
        <v>67992130000.000008</v>
      </c>
      <c r="E43" s="201">
        <v>2163158730.29</v>
      </c>
      <c r="F43" s="201">
        <v>7272932307.6700001</v>
      </c>
      <c r="G43" s="201">
        <v>8583752098.3499994</v>
      </c>
      <c r="H43" s="201">
        <v>3100186753.48</v>
      </c>
      <c r="I43" s="201">
        <v>1900952190.6900003</v>
      </c>
      <c r="J43" s="201">
        <v>5187093312.46</v>
      </c>
      <c r="K43" s="201">
        <v>3192225610.5099998</v>
      </c>
      <c r="L43" s="201">
        <v>5320026111.6199999</v>
      </c>
      <c r="M43" s="201">
        <v>3725791119.3999996</v>
      </c>
      <c r="N43" s="201">
        <v>4130305262.6500001</v>
      </c>
      <c r="O43" s="201">
        <v>3966738787.8400002</v>
      </c>
      <c r="P43" s="201">
        <v>3732378877.3399997</v>
      </c>
      <c r="Q43" s="201">
        <v>52275541162.299995</v>
      </c>
    </row>
    <row r="44" spans="2:19" x14ac:dyDescent="0.25">
      <c r="B44" s="170" t="s">
        <v>50</v>
      </c>
      <c r="C44" s="202">
        <v>68136159899.000008</v>
      </c>
      <c r="D44" s="237">
        <v>68136159899.000008</v>
      </c>
      <c r="E44" s="203">
        <v>2175161221.29</v>
      </c>
      <c r="F44" s="204">
        <v>7284934798.6700001</v>
      </c>
      <c r="G44" s="205">
        <v>8595754589.3499985</v>
      </c>
      <c r="H44" s="203">
        <v>3112189244.48</v>
      </c>
      <c r="I44" s="204">
        <v>1912954681.6900001</v>
      </c>
      <c r="J44" s="205">
        <v>5199095803.46</v>
      </c>
      <c r="K44" s="203">
        <v>3205387094.5099998</v>
      </c>
      <c r="L44" s="204">
        <v>5335505584.6199999</v>
      </c>
      <c r="M44" s="205">
        <v>3736634616.3999996</v>
      </c>
      <c r="N44" s="203">
        <v>4141146763.6500001</v>
      </c>
      <c r="O44" s="204">
        <v>3977583287.8400002</v>
      </c>
      <c r="P44" s="205">
        <v>3743223375.3399997</v>
      </c>
      <c r="Q44" s="206">
        <v>52419571061.299995</v>
      </c>
      <c r="S44" s="11"/>
    </row>
    <row r="46" spans="2:19" x14ac:dyDescent="0.25">
      <c r="B46" s="170" t="s">
        <v>57</v>
      </c>
      <c r="C46" s="202">
        <v>378997503959.00006</v>
      </c>
      <c r="D46" s="237">
        <v>383345457868.33997</v>
      </c>
      <c r="E46" s="203">
        <v>21075062441.169998</v>
      </c>
      <c r="F46" s="204">
        <v>33572483081.820007</v>
      </c>
      <c r="G46" s="205">
        <v>37673021239.32</v>
      </c>
      <c r="H46" s="203">
        <v>34694244313.189995</v>
      </c>
      <c r="I46" s="204">
        <v>28675962430.690002</v>
      </c>
      <c r="J46" s="205">
        <v>29754708864.329998</v>
      </c>
      <c r="K46" s="203">
        <v>27148366589.41</v>
      </c>
      <c r="L46" s="204">
        <v>23696764443.360004</v>
      </c>
      <c r="M46" s="205">
        <v>22511434834.280003</v>
      </c>
      <c r="N46" s="203">
        <v>27647371967.580002</v>
      </c>
      <c r="O46" s="204">
        <v>27167079254.839996</v>
      </c>
      <c r="P46" s="205">
        <v>51325870150.550003</v>
      </c>
      <c r="Q46" s="206">
        <v>364942369610.53992</v>
      </c>
      <c r="S46" s="11"/>
    </row>
    <row r="47" spans="2:19" x14ac:dyDescent="0.25">
      <c r="B47" s="32" t="s">
        <v>52</v>
      </c>
      <c r="C47" s="40"/>
      <c r="D47" s="40"/>
      <c r="E47" s="41"/>
      <c r="F47" s="41"/>
      <c r="G47" s="41"/>
      <c r="H47" s="41"/>
      <c r="I47" s="41"/>
      <c r="J47" s="41"/>
      <c r="K47" s="41"/>
      <c r="L47" s="41"/>
      <c r="M47" s="41"/>
      <c r="N47" s="41"/>
      <c r="O47" s="41"/>
      <c r="P47" s="41"/>
      <c r="Q47" s="41"/>
    </row>
    <row r="48" spans="2:19" x14ac:dyDescent="0.25">
      <c r="B48" s="32" t="s">
        <v>71</v>
      </c>
      <c r="C48" s="40"/>
      <c r="D48" s="40"/>
      <c r="E48" s="41"/>
      <c r="F48" s="41"/>
      <c r="G48" s="41"/>
      <c r="H48" s="41"/>
      <c r="I48" s="41"/>
      <c r="J48" s="41"/>
      <c r="K48" s="41"/>
      <c r="L48" s="41"/>
      <c r="M48" s="41"/>
      <c r="N48" s="41"/>
      <c r="O48" s="41"/>
      <c r="P48" s="41"/>
      <c r="Q48" s="41"/>
    </row>
    <row r="49" spans="2:16" x14ac:dyDescent="0.25">
      <c r="B49" s="32" t="s">
        <v>54</v>
      </c>
      <c r="C49" s="40"/>
      <c r="D49" s="40"/>
    </row>
    <row r="50" spans="2:16" x14ac:dyDescent="0.25">
      <c r="B50" s="32" t="s">
        <v>55</v>
      </c>
      <c r="C50" s="40"/>
      <c r="D50" s="40"/>
    </row>
    <row r="63" spans="2:16" x14ac:dyDescent="0.25">
      <c r="P63" s="36"/>
    </row>
  </sheetData>
  <mergeCells count="8">
    <mergeCell ref="B2:Q2"/>
    <mergeCell ref="B3:Q3"/>
    <mergeCell ref="B4:Q4"/>
    <mergeCell ref="B5:Q5"/>
    <mergeCell ref="E8:Q8"/>
    <mergeCell ref="B8:B9"/>
    <mergeCell ref="C8:C9"/>
    <mergeCell ref="D8:D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S51"/>
  <sheetViews>
    <sheetView showGridLines="0" topLeftCell="A20" zoomScale="89" zoomScaleNormal="89" workbookViewId="0">
      <selection activeCell="E53" sqref="E53"/>
    </sheetView>
  </sheetViews>
  <sheetFormatPr defaultColWidth="11.42578125" defaultRowHeight="12.75" x14ac:dyDescent="0.2"/>
  <cols>
    <col min="1" max="1" width="8.28515625" style="47" customWidth="1"/>
    <col min="2" max="2" width="64.140625" style="47" customWidth="1"/>
    <col min="3" max="3" width="13" style="47" customWidth="1"/>
    <col min="4" max="4" width="15.42578125" style="47" customWidth="1"/>
    <col min="5" max="17" width="12.28515625" style="47" customWidth="1"/>
    <col min="18" max="16384" width="11.42578125" style="47"/>
  </cols>
  <sheetData>
    <row r="1" spans="2:19" customFormat="1" ht="15" x14ac:dyDescent="0.25"/>
    <row r="2" spans="2:19" customFormat="1" ht="28.5" x14ac:dyDescent="0.25">
      <c r="B2" s="327" t="s">
        <v>0</v>
      </c>
      <c r="C2" s="327"/>
      <c r="D2" s="327"/>
      <c r="E2" s="327"/>
      <c r="F2" s="327"/>
      <c r="G2" s="327"/>
      <c r="H2" s="327"/>
      <c r="I2" s="327"/>
      <c r="J2" s="327"/>
      <c r="K2" s="327"/>
      <c r="L2" s="327"/>
      <c r="M2" s="327"/>
      <c r="N2" s="327"/>
      <c r="O2" s="327"/>
      <c r="P2" s="327"/>
      <c r="Q2" s="327"/>
    </row>
    <row r="3" spans="2:19" customFormat="1" ht="21" x14ac:dyDescent="0.25">
      <c r="B3" s="328" t="s">
        <v>1</v>
      </c>
      <c r="C3" s="328"/>
      <c r="D3" s="328"/>
      <c r="E3" s="328"/>
      <c r="F3" s="328"/>
      <c r="G3" s="328"/>
      <c r="H3" s="328"/>
      <c r="I3" s="328"/>
      <c r="J3" s="328"/>
      <c r="K3" s="328"/>
      <c r="L3" s="328"/>
      <c r="M3" s="328"/>
      <c r="N3" s="328"/>
      <c r="O3" s="328"/>
      <c r="P3" s="328"/>
      <c r="Q3" s="328"/>
    </row>
    <row r="4" spans="2:19" customFormat="1" ht="15.75" x14ac:dyDescent="0.25">
      <c r="B4" s="329" t="s">
        <v>2</v>
      </c>
      <c r="C4" s="329"/>
      <c r="D4" s="329"/>
      <c r="E4" s="329"/>
      <c r="F4" s="329"/>
      <c r="G4" s="329"/>
      <c r="H4" s="329"/>
      <c r="I4" s="329"/>
      <c r="J4" s="329"/>
      <c r="K4" s="329"/>
      <c r="L4" s="329"/>
      <c r="M4" s="329"/>
      <c r="N4" s="329"/>
      <c r="O4" s="329"/>
      <c r="P4" s="329"/>
      <c r="Q4" s="329"/>
    </row>
    <row r="5" spans="2:19" customFormat="1" ht="15.75" x14ac:dyDescent="0.25">
      <c r="B5" s="329" t="s">
        <v>3</v>
      </c>
      <c r="C5" s="329"/>
      <c r="D5" s="329"/>
      <c r="E5" s="329"/>
      <c r="F5" s="329"/>
      <c r="G5" s="329"/>
      <c r="H5" s="329"/>
      <c r="I5" s="329"/>
      <c r="J5" s="329"/>
      <c r="K5" s="329"/>
      <c r="L5" s="329"/>
      <c r="M5" s="329"/>
      <c r="N5" s="329"/>
      <c r="O5" s="329"/>
      <c r="P5" s="329"/>
      <c r="Q5" s="329"/>
    </row>
    <row r="6" spans="2:19" customFormat="1" ht="15" x14ac:dyDescent="0.25">
      <c r="B6" s="27"/>
      <c r="C6" s="27"/>
      <c r="D6" s="27"/>
    </row>
    <row r="7" spans="2:19" customFormat="1" ht="15" x14ac:dyDescent="0.25">
      <c r="B7" s="27" t="s">
        <v>96</v>
      </c>
      <c r="C7" s="27"/>
      <c r="D7" s="27"/>
      <c r="Q7" s="39" t="s">
        <v>5</v>
      </c>
    </row>
    <row r="8" spans="2:19" customFormat="1" ht="22.5" customHeight="1" x14ac:dyDescent="0.25">
      <c r="B8" s="335" t="s">
        <v>6</v>
      </c>
      <c r="C8" s="332" t="s">
        <v>7</v>
      </c>
      <c r="D8" s="332" t="s">
        <v>8</v>
      </c>
      <c r="E8" s="324" t="s">
        <v>9</v>
      </c>
      <c r="F8" s="325"/>
      <c r="G8" s="325"/>
      <c r="H8" s="325"/>
      <c r="I8" s="325"/>
      <c r="J8" s="325"/>
      <c r="K8" s="325"/>
      <c r="L8" s="325"/>
      <c r="M8" s="325"/>
      <c r="N8" s="325"/>
      <c r="O8" s="325"/>
      <c r="P8" s="325"/>
      <c r="Q8" s="326"/>
    </row>
    <row r="9" spans="2:19" customFormat="1" ht="25.5" customHeight="1" x14ac:dyDescent="0.25">
      <c r="B9" s="335"/>
      <c r="C9" s="332"/>
      <c r="D9" s="332"/>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ht="15" x14ac:dyDescent="0.25">
      <c r="B10" s="12" t="s">
        <v>23</v>
      </c>
      <c r="C10" s="241">
        <v>4979615131</v>
      </c>
      <c r="D10" s="242">
        <v>5027520934.04</v>
      </c>
      <c r="E10" s="242">
        <v>454967901</v>
      </c>
      <c r="F10" s="242">
        <v>414967901</v>
      </c>
      <c r="G10" s="242">
        <v>414967901</v>
      </c>
      <c r="H10" s="242">
        <v>414967901</v>
      </c>
      <c r="I10" s="242">
        <v>414967899.09999996</v>
      </c>
      <c r="J10" s="242">
        <v>414967901</v>
      </c>
      <c r="K10" s="242">
        <v>414967899.90000004</v>
      </c>
      <c r="L10" s="242">
        <v>414967899.90000004</v>
      </c>
      <c r="M10" s="242">
        <v>414967900.88999999</v>
      </c>
      <c r="N10" s="242">
        <v>414937898.88999993</v>
      </c>
      <c r="O10" s="242">
        <v>414937895.88999993</v>
      </c>
      <c r="P10" s="242">
        <v>422102155.92000008</v>
      </c>
      <c r="Q10" s="242">
        <v>5026689055.4899988</v>
      </c>
    </row>
    <row r="11" spans="2:19" ht="15" x14ac:dyDescent="0.25">
      <c r="B11" s="12" t="s">
        <v>75</v>
      </c>
      <c r="C11" s="241">
        <v>36820271182</v>
      </c>
      <c r="D11" s="242">
        <v>36230984670.25</v>
      </c>
      <c r="E11" s="242">
        <v>3047159436.6800008</v>
      </c>
      <c r="F11" s="242">
        <v>3374590091.0799994</v>
      </c>
      <c r="G11" s="242">
        <v>3459372955.0299997</v>
      </c>
      <c r="H11" s="242">
        <v>2080732133.470001</v>
      </c>
      <c r="I11" s="242">
        <v>3341565534.2600012</v>
      </c>
      <c r="J11" s="242">
        <v>3002188329.1999979</v>
      </c>
      <c r="K11" s="242">
        <v>2421400443.2399993</v>
      </c>
      <c r="L11" s="242">
        <v>2742987090.8399992</v>
      </c>
      <c r="M11" s="242">
        <v>2321594089.6199999</v>
      </c>
      <c r="N11" s="242">
        <v>3077977185.5599999</v>
      </c>
      <c r="O11" s="242">
        <v>2667251600.7500005</v>
      </c>
      <c r="P11" s="242">
        <v>4102621725.0299978</v>
      </c>
      <c r="Q11" s="242">
        <v>35639440614.760002</v>
      </c>
    </row>
    <row r="12" spans="2:19" ht="15" x14ac:dyDescent="0.25">
      <c r="B12" s="12" t="s">
        <v>76</v>
      </c>
      <c r="C12" s="241">
        <v>24483623960</v>
      </c>
      <c r="D12" s="242">
        <v>24588501265</v>
      </c>
      <c r="E12" s="242">
        <v>1893283888.0400009</v>
      </c>
      <c r="F12" s="242">
        <v>1940216988.3200002</v>
      </c>
      <c r="G12" s="242">
        <v>2031611817.6500008</v>
      </c>
      <c r="H12" s="242">
        <v>1934207485.5400004</v>
      </c>
      <c r="I12" s="242">
        <v>1974295238.4700003</v>
      </c>
      <c r="J12" s="242">
        <v>2046703468.5199997</v>
      </c>
      <c r="K12" s="242">
        <v>2091967255.1100001</v>
      </c>
      <c r="L12" s="242">
        <v>2020573280.3800001</v>
      </c>
      <c r="M12" s="242">
        <v>1982177092.1599998</v>
      </c>
      <c r="N12" s="242">
        <v>2024403856.7500005</v>
      </c>
      <c r="O12" s="242">
        <v>2230636790.2600002</v>
      </c>
      <c r="P12" s="242">
        <v>2394596246.8799987</v>
      </c>
      <c r="Q12" s="242">
        <v>24564673408.079994</v>
      </c>
    </row>
    <row r="13" spans="2:19" ht="15" x14ac:dyDescent="0.25">
      <c r="B13" s="12" t="s">
        <v>77</v>
      </c>
      <c r="C13" s="241">
        <v>13005789059</v>
      </c>
      <c r="D13" s="242">
        <v>13331416280.999996</v>
      </c>
      <c r="E13" s="242">
        <v>914575549.20999992</v>
      </c>
      <c r="F13" s="242">
        <v>1084170101.6499999</v>
      </c>
      <c r="G13" s="242">
        <v>1015856380.4799999</v>
      </c>
      <c r="H13" s="242">
        <v>969305506.39999998</v>
      </c>
      <c r="I13" s="242">
        <v>1008032701.02</v>
      </c>
      <c r="J13" s="242">
        <v>1039139347.35</v>
      </c>
      <c r="K13" s="242">
        <v>977257316.66000021</v>
      </c>
      <c r="L13" s="242">
        <v>990055109.06000006</v>
      </c>
      <c r="M13" s="242">
        <v>1111372801.1699998</v>
      </c>
      <c r="N13" s="242">
        <v>984264781.00999999</v>
      </c>
      <c r="O13" s="242">
        <v>1178278608.7600002</v>
      </c>
      <c r="P13" s="242">
        <v>2053890919.7200005</v>
      </c>
      <c r="Q13" s="242">
        <v>13326199122.490002</v>
      </c>
    </row>
    <row r="14" spans="2:19" ht="15" x14ac:dyDescent="0.25">
      <c r="B14" s="12" t="s">
        <v>78</v>
      </c>
      <c r="C14" s="241">
        <v>5037257839</v>
      </c>
      <c r="D14" s="242">
        <v>5405555499</v>
      </c>
      <c r="E14" s="242">
        <v>395425551.25</v>
      </c>
      <c r="F14" s="242">
        <v>722416844.46000016</v>
      </c>
      <c r="G14" s="242">
        <v>457968266.56999993</v>
      </c>
      <c r="H14" s="242">
        <v>87816844.149999976</v>
      </c>
      <c r="I14" s="242">
        <v>416519610.77999997</v>
      </c>
      <c r="J14" s="242">
        <v>448913715.53000009</v>
      </c>
      <c r="K14" s="242">
        <v>365774164.97000003</v>
      </c>
      <c r="L14" s="242">
        <v>386946562.58000004</v>
      </c>
      <c r="M14" s="242">
        <v>553754539.98999989</v>
      </c>
      <c r="N14" s="242">
        <v>430725540.69999999</v>
      </c>
      <c r="O14" s="242">
        <v>445046558.48000002</v>
      </c>
      <c r="P14" s="242">
        <v>664442845.48000002</v>
      </c>
      <c r="Q14" s="242">
        <v>5375751044.9400005</v>
      </c>
    </row>
    <row r="15" spans="2:19" ht="15" x14ac:dyDescent="0.25">
      <c r="B15" s="12" t="s">
        <v>79</v>
      </c>
      <c r="C15" s="241">
        <v>9127351394</v>
      </c>
      <c r="D15" s="242">
        <v>8687184079</v>
      </c>
      <c r="E15" s="242">
        <v>616495442.50999975</v>
      </c>
      <c r="F15" s="242">
        <v>715401347.80999994</v>
      </c>
      <c r="G15" s="242">
        <v>639791822.60000026</v>
      </c>
      <c r="H15" s="242">
        <v>603616138.88000011</v>
      </c>
      <c r="I15" s="242">
        <v>603228792.64999962</v>
      </c>
      <c r="J15" s="242">
        <v>644232632.14000058</v>
      </c>
      <c r="K15" s="242">
        <v>667977023.96999979</v>
      </c>
      <c r="L15" s="242">
        <v>682533929.62</v>
      </c>
      <c r="M15" s="242">
        <v>671047266.17999971</v>
      </c>
      <c r="N15" s="242">
        <v>657414053.12999976</v>
      </c>
      <c r="O15" s="242">
        <v>887024752.27000046</v>
      </c>
      <c r="P15" s="242">
        <v>1148387059.5599999</v>
      </c>
      <c r="Q15" s="242">
        <v>8537150261.3199987</v>
      </c>
    </row>
    <row r="16" spans="2:19" ht="15" x14ac:dyDescent="0.25">
      <c r="B16" s="12" t="s">
        <v>80</v>
      </c>
      <c r="C16" s="241">
        <v>41535612509</v>
      </c>
      <c r="D16" s="242">
        <v>45845612509</v>
      </c>
      <c r="E16" s="242">
        <v>2188281718.9500003</v>
      </c>
      <c r="F16" s="242">
        <v>2695283489.1499991</v>
      </c>
      <c r="G16" s="242">
        <v>2847823355.9700003</v>
      </c>
      <c r="H16" s="242">
        <v>2338026315.6899996</v>
      </c>
      <c r="I16" s="242">
        <v>2915253363.9299998</v>
      </c>
      <c r="J16" s="242">
        <v>3700106806.8700004</v>
      </c>
      <c r="K16" s="242">
        <v>2426686415.2900004</v>
      </c>
      <c r="L16" s="242">
        <v>2988643121.6600008</v>
      </c>
      <c r="M16" s="242">
        <v>3424196586.9099994</v>
      </c>
      <c r="N16" s="242">
        <v>2987895169.1899996</v>
      </c>
      <c r="O16" s="242">
        <v>3872950237.7599998</v>
      </c>
      <c r="P16" s="242">
        <v>6668899552.4599981</v>
      </c>
      <c r="Q16" s="242">
        <v>39054046133.830009</v>
      </c>
    </row>
    <row r="17" spans="2:17" ht="15" x14ac:dyDescent="0.25">
      <c r="B17" s="12" t="s">
        <v>81</v>
      </c>
      <c r="C17" s="241">
        <v>41751228343</v>
      </c>
      <c r="D17" s="242">
        <v>42392128352.559975</v>
      </c>
      <c r="E17" s="242">
        <v>1318224722.1200001</v>
      </c>
      <c r="F17" s="242">
        <v>4729539850.8599987</v>
      </c>
      <c r="G17" s="242">
        <v>3237926598.7799988</v>
      </c>
      <c r="H17" s="242">
        <v>3222828548.02</v>
      </c>
      <c r="I17" s="242">
        <v>3421091643.8599992</v>
      </c>
      <c r="J17" s="242">
        <v>3670124960.2499995</v>
      </c>
      <c r="K17" s="242">
        <v>3205993430.249999</v>
      </c>
      <c r="L17" s="242">
        <v>3142629778.9700003</v>
      </c>
      <c r="M17" s="242">
        <v>3272773480.8599992</v>
      </c>
      <c r="N17" s="242">
        <v>2562360834.8500009</v>
      </c>
      <c r="O17" s="242">
        <v>3958974872.849999</v>
      </c>
      <c r="P17" s="242">
        <v>6316287940.7099991</v>
      </c>
      <c r="Q17" s="242">
        <v>42058756662.37999</v>
      </c>
    </row>
    <row r="18" spans="2:17" ht="15" x14ac:dyDescent="0.25">
      <c r="B18" s="12" t="s">
        <v>82</v>
      </c>
      <c r="C18" s="241">
        <v>2073679074.0000002</v>
      </c>
      <c r="D18" s="242">
        <v>1986951073.9999995</v>
      </c>
      <c r="E18" s="242">
        <v>102408177.76000001</v>
      </c>
      <c r="F18" s="242">
        <v>151509201.16</v>
      </c>
      <c r="G18" s="242">
        <v>150870504.75999999</v>
      </c>
      <c r="H18" s="242">
        <v>109221602.29000001</v>
      </c>
      <c r="I18" s="242">
        <v>163165031.44999999</v>
      </c>
      <c r="J18" s="242">
        <v>183266661.69</v>
      </c>
      <c r="K18" s="242">
        <v>159403398.70000002</v>
      </c>
      <c r="L18" s="242">
        <v>120635068.79000002</v>
      </c>
      <c r="M18" s="242">
        <v>180337167.30000004</v>
      </c>
      <c r="N18" s="242">
        <v>108255112.86</v>
      </c>
      <c r="O18" s="242">
        <v>198441367.48999998</v>
      </c>
      <c r="P18" s="242">
        <v>351589639.31999993</v>
      </c>
      <c r="Q18" s="242">
        <v>1979102933.5699995</v>
      </c>
    </row>
    <row r="19" spans="2:17" ht="15" x14ac:dyDescent="0.25">
      <c r="B19" s="12" t="s">
        <v>83</v>
      </c>
      <c r="C19" s="241">
        <v>1478461043</v>
      </c>
      <c r="D19" s="242">
        <v>1443669906.0000002</v>
      </c>
      <c r="E19" s="242">
        <v>75279052.149999991</v>
      </c>
      <c r="F19" s="242">
        <v>92427305.600000009</v>
      </c>
      <c r="G19" s="242">
        <v>97354541.280000016</v>
      </c>
      <c r="H19" s="242">
        <v>82159116.839999989</v>
      </c>
      <c r="I19" s="242">
        <v>92111633.040000007</v>
      </c>
      <c r="J19" s="242">
        <v>93150671.320000008</v>
      </c>
      <c r="K19" s="242">
        <v>139075409.81999996</v>
      </c>
      <c r="L19" s="242">
        <v>99439119.689999998</v>
      </c>
      <c r="M19" s="242">
        <v>106116109.83000001</v>
      </c>
      <c r="N19" s="242">
        <v>102059683.55</v>
      </c>
      <c r="O19" s="242">
        <v>131529207.42999999</v>
      </c>
      <c r="P19" s="242">
        <v>297048374.40000004</v>
      </c>
      <c r="Q19" s="242">
        <v>1407750224.9499998</v>
      </c>
    </row>
    <row r="20" spans="2:17" ht="15" x14ac:dyDescent="0.25">
      <c r="B20" s="12" t="s">
        <v>84</v>
      </c>
      <c r="C20" s="241">
        <v>7395284586</v>
      </c>
      <c r="D20" s="242">
        <v>7397716621.3999977</v>
      </c>
      <c r="E20" s="242">
        <v>417277917.76999998</v>
      </c>
      <c r="F20" s="242">
        <v>436017287.45000017</v>
      </c>
      <c r="G20" s="242">
        <v>815470394.24999964</v>
      </c>
      <c r="H20" s="242">
        <v>376267298.15999991</v>
      </c>
      <c r="I20" s="242">
        <v>537283978.89999998</v>
      </c>
      <c r="J20" s="242">
        <v>488497279.05000013</v>
      </c>
      <c r="K20" s="242">
        <v>488770977.05000001</v>
      </c>
      <c r="L20" s="242">
        <v>479470166.10000002</v>
      </c>
      <c r="M20" s="242">
        <v>458913860.5200001</v>
      </c>
      <c r="N20" s="242">
        <v>491565057.49999988</v>
      </c>
      <c r="O20" s="242">
        <v>659544371.93999994</v>
      </c>
      <c r="P20" s="242">
        <v>1410485645.97</v>
      </c>
      <c r="Q20" s="242">
        <v>7059564234.6599989</v>
      </c>
    </row>
    <row r="21" spans="2:17" ht="15" x14ac:dyDescent="0.25">
      <c r="B21" s="12" t="s">
        <v>85</v>
      </c>
      <c r="C21" s="241">
        <v>32450615858</v>
      </c>
      <c r="D21" s="242">
        <v>33034193410.469997</v>
      </c>
      <c r="E21" s="242">
        <v>1048295353.51</v>
      </c>
      <c r="F21" s="242">
        <v>4838298759.6300011</v>
      </c>
      <c r="G21" s="242">
        <v>2952414419.7100019</v>
      </c>
      <c r="H21" s="242">
        <v>5511832617.79</v>
      </c>
      <c r="I21" s="242">
        <v>1667655245.6800001</v>
      </c>
      <c r="J21" s="242">
        <v>3751005836.6900015</v>
      </c>
      <c r="K21" s="242">
        <v>1119187890.6699998</v>
      </c>
      <c r="L21" s="242">
        <v>1723215105.6299987</v>
      </c>
      <c r="M21" s="242">
        <v>1092410180.8600004</v>
      </c>
      <c r="N21" s="242">
        <v>1765524657.4299984</v>
      </c>
      <c r="O21" s="242">
        <v>1589557467.5899997</v>
      </c>
      <c r="P21" s="242">
        <v>5946550289.4099951</v>
      </c>
      <c r="Q21" s="242">
        <v>33005947824.599987</v>
      </c>
    </row>
    <row r="22" spans="2:17" ht="15" x14ac:dyDescent="0.25">
      <c r="B22" s="12" t="s">
        <v>86</v>
      </c>
      <c r="C22" s="241">
        <v>1666339301</v>
      </c>
      <c r="D22" s="242">
        <v>1583656804.4399998</v>
      </c>
      <c r="E22" s="242">
        <v>89134307.579999983</v>
      </c>
      <c r="F22" s="242">
        <v>111977885.50999999</v>
      </c>
      <c r="G22" s="242">
        <v>122951914.11999999</v>
      </c>
      <c r="H22" s="242">
        <v>88483436.210000008</v>
      </c>
      <c r="I22" s="242">
        <v>102282585.60000001</v>
      </c>
      <c r="J22" s="242">
        <v>115805873.93000001</v>
      </c>
      <c r="K22" s="242">
        <v>106245778.00999999</v>
      </c>
      <c r="L22" s="242">
        <v>143603279.94999996</v>
      </c>
      <c r="M22" s="242">
        <v>134576456.58999997</v>
      </c>
      <c r="N22" s="242">
        <v>98326605.899999961</v>
      </c>
      <c r="O22" s="242">
        <v>162891321.14000002</v>
      </c>
      <c r="P22" s="242">
        <v>227017445.74000001</v>
      </c>
      <c r="Q22" s="242">
        <v>1503296890.2800002</v>
      </c>
    </row>
    <row r="23" spans="2:17" ht="15" x14ac:dyDescent="0.25">
      <c r="B23" s="12" t="s">
        <v>87</v>
      </c>
      <c r="C23" s="241">
        <v>1026652413</v>
      </c>
      <c r="D23" s="242">
        <v>1094342413</v>
      </c>
      <c r="E23" s="242">
        <v>15200177.279999997</v>
      </c>
      <c r="F23" s="242">
        <v>107906054.14999999</v>
      </c>
      <c r="G23" s="242">
        <v>45849402.730000004</v>
      </c>
      <c r="H23" s="242">
        <v>108528572.10000001</v>
      </c>
      <c r="I23" s="242">
        <v>57902573.260000005</v>
      </c>
      <c r="J23" s="242">
        <v>51669035.759999998</v>
      </c>
      <c r="K23" s="242">
        <v>71469354.129999995</v>
      </c>
      <c r="L23" s="242">
        <v>71437120.620000005</v>
      </c>
      <c r="M23" s="242">
        <v>73964702.480000004</v>
      </c>
      <c r="N23" s="242">
        <v>72827117.680000007</v>
      </c>
      <c r="O23" s="242">
        <v>73507364.250000015</v>
      </c>
      <c r="P23" s="242">
        <v>248585154.44999999</v>
      </c>
      <c r="Q23" s="242">
        <v>998846628.88999987</v>
      </c>
    </row>
    <row r="24" spans="2:17" ht="15" x14ac:dyDescent="0.25">
      <c r="B24" s="12" t="s">
        <v>97</v>
      </c>
      <c r="C24" s="241">
        <v>2583297965</v>
      </c>
      <c r="D24" s="242">
        <v>2620050514.75</v>
      </c>
      <c r="E24" s="242">
        <v>215274786.34</v>
      </c>
      <c r="F24" s="242">
        <v>215274831</v>
      </c>
      <c r="G24" s="242">
        <v>224230555.42999998</v>
      </c>
      <c r="H24" s="242">
        <v>216479765.00999999</v>
      </c>
      <c r="I24" s="242">
        <v>217127991.34999999</v>
      </c>
      <c r="J24" s="242">
        <v>217482699.13000003</v>
      </c>
      <c r="K24" s="242">
        <v>216481344.66999999</v>
      </c>
      <c r="L24" s="242">
        <v>211370318</v>
      </c>
      <c r="M24" s="242">
        <v>215464662</v>
      </c>
      <c r="N24" s="242">
        <v>248071594</v>
      </c>
      <c r="O24" s="242">
        <v>211371273.44</v>
      </c>
      <c r="P24" s="242">
        <v>211370693.75</v>
      </c>
      <c r="Q24" s="242">
        <v>2620000514.1199999</v>
      </c>
    </row>
    <row r="25" spans="2:17" ht="15" x14ac:dyDescent="0.25">
      <c r="B25" s="12" t="s">
        <v>88</v>
      </c>
      <c r="C25" s="241">
        <v>382812769</v>
      </c>
      <c r="D25" s="242">
        <v>360112769</v>
      </c>
      <c r="E25" s="242">
        <v>18274958.98</v>
      </c>
      <c r="F25" s="242">
        <v>24959947.400000006</v>
      </c>
      <c r="G25" s="242">
        <v>27336019.630000003</v>
      </c>
      <c r="H25" s="242">
        <v>17913447.390000001</v>
      </c>
      <c r="I25" s="242">
        <v>24274965.490000002</v>
      </c>
      <c r="J25" s="242">
        <v>22806113.140000001</v>
      </c>
      <c r="K25" s="242">
        <v>17730509.59</v>
      </c>
      <c r="L25" s="242">
        <v>18270409.420000002</v>
      </c>
      <c r="M25" s="242">
        <v>37897964.799999997</v>
      </c>
      <c r="N25" s="242">
        <v>24046881.140000001</v>
      </c>
      <c r="O25" s="242">
        <v>44365125.410000004</v>
      </c>
      <c r="P25" s="242">
        <v>31779979.260000002</v>
      </c>
      <c r="Q25" s="242">
        <v>309656321.64999992</v>
      </c>
    </row>
    <row r="26" spans="2:17" ht="15" x14ac:dyDescent="0.25">
      <c r="B26" s="12" t="s">
        <v>89</v>
      </c>
      <c r="C26" s="241">
        <v>1442134396</v>
      </c>
      <c r="D26" s="242">
        <v>1364364396.0000002</v>
      </c>
      <c r="E26" s="242">
        <v>74089053.029999986</v>
      </c>
      <c r="F26" s="242">
        <v>72582937.219999999</v>
      </c>
      <c r="G26" s="242">
        <v>84796960.959999979</v>
      </c>
      <c r="H26" s="242">
        <v>84629182.959999979</v>
      </c>
      <c r="I26" s="242">
        <v>94478224.250000015</v>
      </c>
      <c r="J26" s="242">
        <v>113858654.69000003</v>
      </c>
      <c r="K26" s="242">
        <v>80960949.369999975</v>
      </c>
      <c r="L26" s="242">
        <v>157417181.12999997</v>
      </c>
      <c r="M26" s="242">
        <v>107627483.22000003</v>
      </c>
      <c r="N26" s="242">
        <v>89292815.479999989</v>
      </c>
      <c r="O26" s="242">
        <v>132590182.44000001</v>
      </c>
      <c r="P26" s="242">
        <v>192757273.99999997</v>
      </c>
      <c r="Q26" s="242">
        <v>1285080898.7499998</v>
      </c>
    </row>
    <row r="27" spans="2:17" ht="15" x14ac:dyDescent="0.25">
      <c r="B27" s="12" t="s">
        <v>90</v>
      </c>
      <c r="C27" s="241">
        <v>330572264</v>
      </c>
      <c r="D27" s="242">
        <v>306292263.99999994</v>
      </c>
      <c r="E27" s="242">
        <v>19025147.490000002</v>
      </c>
      <c r="F27" s="242">
        <v>31804211.920000002</v>
      </c>
      <c r="G27" s="242">
        <v>30511845.760000002</v>
      </c>
      <c r="H27" s="242">
        <v>19777374.709999997</v>
      </c>
      <c r="I27" s="242">
        <v>22089657.59</v>
      </c>
      <c r="J27" s="242">
        <v>23791101.969999999</v>
      </c>
      <c r="K27" s="242">
        <v>26186164.560000002</v>
      </c>
      <c r="L27" s="242">
        <v>14133244.189999999</v>
      </c>
      <c r="M27" s="242">
        <v>23115287.820000004</v>
      </c>
      <c r="N27" s="242">
        <v>18442537.940000001</v>
      </c>
      <c r="O27" s="242">
        <v>21097382.279999997</v>
      </c>
      <c r="P27" s="242">
        <v>54666843.490000002</v>
      </c>
      <c r="Q27" s="242">
        <v>304640799.72000003</v>
      </c>
    </row>
    <row r="28" spans="2:17" ht="15" x14ac:dyDescent="0.25">
      <c r="B28" s="12" t="s">
        <v>98</v>
      </c>
      <c r="C28" s="241">
        <v>4640094463</v>
      </c>
      <c r="D28" s="242">
        <v>4305894024.6300001</v>
      </c>
      <c r="E28" s="242">
        <v>95296415.50999999</v>
      </c>
      <c r="F28" s="242">
        <v>223926963.23999998</v>
      </c>
      <c r="G28" s="242">
        <v>1118497145.7999997</v>
      </c>
      <c r="H28" s="242">
        <v>162718370.97000006</v>
      </c>
      <c r="I28" s="242">
        <v>173488171.08999997</v>
      </c>
      <c r="J28" s="242">
        <v>188034751.10000005</v>
      </c>
      <c r="K28" s="242">
        <v>186435275.55999997</v>
      </c>
      <c r="L28" s="242">
        <v>171520232.71000001</v>
      </c>
      <c r="M28" s="242">
        <v>461354401.31999999</v>
      </c>
      <c r="N28" s="242">
        <v>171453295.23000002</v>
      </c>
      <c r="O28" s="242">
        <v>258039790.76999998</v>
      </c>
      <c r="P28" s="242">
        <v>975246986.90999985</v>
      </c>
      <c r="Q28" s="242">
        <v>4186011800.2099981</v>
      </c>
    </row>
    <row r="29" spans="2:17" ht="15" x14ac:dyDescent="0.25">
      <c r="B29" s="12" t="s">
        <v>99</v>
      </c>
      <c r="C29" s="241">
        <v>6381376439</v>
      </c>
      <c r="D29" s="242">
        <v>6793932480.4399996</v>
      </c>
      <c r="E29" s="242">
        <v>365954872.18000001</v>
      </c>
      <c r="F29" s="242">
        <v>493407055.43999994</v>
      </c>
      <c r="G29" s="242">
        <v>527975960.64000005</v>
      </c>
      <c r="H29" s="242">
        <v>493017286.84000003</v>
      </c>
      <c r="I29" s="242">
        <v>509020388.47999984</v>
      </c>
      <c r="J29" s="242">
        <v>499975209.26999992</v>
      </c>
      <c r="K29" s="242">
        <v>492901570.11999995</v>
      </c>
      <c r="L29" s="242">
        <v>588814739.17000031</v>
      </c>
      <c r="M29" s="242">
        <v>525360826.69999999</v>
      </c>
      <c r="N29" s="242">
        <v>504297184.38999999</v>
      </c>
      <c r="O29" s="242">
        <v>859879763.63000035</v>
      </c>
      <c r="P29" s="242">
        <v>621841951.38000011</v>
      </c>
      <c r="Q29" s="242">
        <v>6482446808.2399998</v>
      </c>
    </row>
    <row r="30" spans="2:17" ht="15" x14ac:dyDescent="0.25">
      <c r="B30" s="12" t="s">
        <v>93</v>
      </c>
      <c r="C30" s="241">
        <v>3113530333</v>
      </c>
      <c r="D30" s="242">
        <v>2645967545.9899993</v>
      </c>
      <c r="E30" s="242">
        <v>247670779.54000011</v>
      </c>
      <c r="F30" s="242">
        <v>297758803.27999997</v>
      </c>
      <c r="G30" s="242">
        <v>107190072.24999999</v>
      </c>
      <c r="H30" s="242">
        <v>129945488.36000001</v>
      </c>
      <c r="I30" s="242">
        <v>134313244.61000001</v>
      </c>
      <c r="J30" s="242">
        <v>115570004.05000003</v>
      </c>
      <c r="K30" s="242">
        <v>143204220.00000006</v>
      </c>
      <c r="L30" s="242">
        <v>175036187.91999999</v>
      </c>
      <c r="M30" s="242">
        <v>131240088.48000002</v>
      </c>
      <c r="N30" s="242">
        <v>98629248.880000025</v>
      </c>
      <c r="O30" s="242">
        <v>267645906.7599999</v>
      </c>
      <c r="P30" s="242">
        <v>598020158.44999981</v>
      </c>
      <c r="Q30" s="242">
        <v>2446224202.5800004</v>
      </c>
    </row>
    <row r="31" spans="2:17" ht="15" x14ac:dyDescent="0.25">
      <c r="B31" s="12" t="s">
        <v>100</v>
      </c>
      <c r="C31" s="241">
        <v>384885860</v>
      </c>
      <c r="D31" s="242">
        <v>352785859.99999994</v>
      </c>
      <c r="E31" s="242">
        <v>17817047.940000001</v>
      </c>
      <c r="F31" s="242">
        <v>22627735.539999995</v>
      </c>
      <c r="G31" s="242">
        <v>26964875.149999995</v>
      </c>
      <c r="H31" s="242">
        <v>23360816.019999996</v>
      </c>
      <c r="I31" s="242">
        <v>20572993.059999999</v>
      </c>
      <c r="J31" s="242">
        <v>28205256.929999996</v>
      </c>
      <c r="K31" s="242">
        <v>21047271.390000001</v>
      </c>
      <c r="L31" s="242">
        <v>23806058.179999996</v>
      </c>
      <c r="M31" s="242">
        <v>23600320.349999998</v>
      </c>
      <c r="N31" s="242">
        <v>26064301.079999994</v>
      </c>
      <c r="O31" s="242">
        <v>47187561.689999998</v>
      </c>
      <c r="P31" s="243">
        <v>46598586.780000001</v>
      </c>
      <c r="Q31" s="242">
        <v>327852824.1099999</v>
      </c>
    </row>
    <row r="32" spans="2:17" ht="15" x14ac:dyDescent="0.25">
      <c r="B32" s="12" t="s">
        <v>43</v>
      </c>
      <c r="C32" s="241">
        <v>3617202828</v>
      </c>
      <c r="D32" s="242">
        <v>3617202828</v>
      </c>
      <c r="E32" s="242">
        <v>296896938.72999996</v>
      </c>
      <c r="F32" s="242">
        <v>296896938.72999996</v>
      </c>
      <c r="G32" s="242">
        <v>296896948.54000002</v>
      </c>
      <c r="H32" s="242">
        <v>296896941.5</v>
      </c>
      <c r="I32" s="242">
        <v>296896941.5</v>
      </c>
      <c r="J32" s="242">
        <v>296896942.99999994</v>
      </c>
      <c r="K32" s="242">
        <v>296896941.99999994</v>
      </c>
      <c r="L32" s="242">
        <v>296896941.99999994</v>
      </c>
      <c r="M32" s="242">
        <v>296896941.99999994</v>
      </c>
      <c r="N32" s="242">
        <v>296896928.99000001</v>
      </c>
      <c r="O32" s="242">
        <v>296896928.99000001</v>
      </c>
      <c r="P32" s="242">
        <v>296896979.01999998</v>
      </c>
      <c r="Q32" s="242">
        <v>3562763315</v>
      </c>
    </row>
    <row r="33" spans="2:19" ht="15" x14ac:dyDescent="0.25">
      <c r="B33" s="12" t="s">
        <v>44</v>
      </c>
      <c r="C33" s="241">
        <v>3066731054</v>
      </c>
      <c r="D33" s="242">
        <v>3066731054</v>
      </c>
      <c r="E33" s="242">
        <v>278091909</v>
      </c>
      <c r="F33" s="242">
        <v>278091909</v>
      </c>
      <c r="G33" s="242">
        <v>251054776.99999997</v>
      </c>
      <c r="H33" s="242">
        <v>251046199.99999997</v>
      </c>
      <c r="I33" s="242">
        <v>251046199.99999997</v>
      </c>
      <c r="J33" s="242">
        <v>251046199.99999997</v>
      </c>
      <c r="K33" s="242">
        <v>251996459.99999994</v>
      </c>
      <c r="L33" s="242">
        <v>251997459.99999994</v>
      </c>
      <c r="M33" s="242">
        <v>252024017</v>
      </c>
      <c r="N33" s="242">
        <v>251046149</v>
      </c>
      <c r="O33" s="242">
        <v>249644980.00000003</v>
      </c>
      <c r="P33" s="242">
        <v>249644793.00000003</v>
      </c>
      <c r="Q33" s="242">
        <v>3066731054.0000005</v>
      </c>
    </row>
    <row r="34" spans="2:19" ht="15" x14ac:dyDescent="0.25">
      <c r="B34" s="12" t="s">
        <v>45</v>
      </c>
      <c r="C34" s="241">
        <v>423861897</v>
      </c>
      <c r="D34" s="242">
        <v>424669109.30000001</v>
      </c>
      <c r="E34" s="242">
        <v>35321821.270000003</v>
      </c>
      <c r="F34" s="242">
        <v>35321821.270000003</v>
      </c>
      <c r="G34" s="242">
        <v>35321821.270000003</v>
      </c>
      <c r="H34" s="242">
        <v>35321821.270000003</v>
      </c>
      <c r="I34" s="242">
        <v>35321821.270000003</v>
      </c>
      <c r="J34" s="242">
        <v>35492288.410000004</v>
      </c>
      <c r="K34" s="242">
        <v>35321821.270000003</v>
      </c>
      <c r="L34" s="242">
        <v>35321821.270000003</v>
      </c>
      <c r="M34" s="242">
        <v>35321821.270000003</v>
      </c>
      <c r="N34" s="242">
        <v>35321821.270000003</v>
      </c>
      <c r="O34" s="242">
        <v>35321821.270000003</v>
      </c>
      <c r="P34" s="242">
        <v>35832617.240000002</v>
      </c>
      <c r="Q34" s="242">
        <v>424543118.34999996</v>
      </c>
    </row>
    <row r="35" spans="2:19" ht="15" x14ac:dyDescent="0.25">
      <c r="B35" s="12" t="s">
        <v>101</v>
      </c>
      <c r="C35" s="241">
        <v>49900000000</v>
      </c>
      <c r="D35" s="242">
        <v>39402632250.510002</v>
      </c>
      <c r="E35" s="242">
        <v>5216309448.4800005</v>
      </c>
      <c r="F35" s="242">
        <v>871968712.93999994</v>
      </c>
      <c r="G35" s="242">
        <v>2044925813.6899998</v>
      </c>
      <c r="H35" s="242">
        <v>3254289685.9199996</v>
      </c>
      <c r="I35" s="242">
        <v>1369757859.8800001</v>
      </c>
      <c r="J35" s="242">
        <v>7593084590.7800016</v>
      </c>
      <c r="K35" s="242">
        <v>3779789151.4700003</v>
      </c>
      <c r="L35" s="242">
        <v>718767149.80000007</v>
      </c>
      <c r="M35" s="242">
        <v>1889531989.5399997</v>
      </c>
      <c r="N35" s="242">
        <v>4035657925.3199997</v>
      </c>
      <c r="O35" s="242">
        <v>7228147828.3400002</v>
      </c>
      <c r="P35" s="242">
        <v>1387887664.0899999</v>
      </c>
      <c r="Q35" s="242">
        <v>39390117820.25</v>
      </c>
    </row>
    <row r="36" spans="2:19" ht="15" x14ac:dyDescent="0.25">
      <c r="B36" s="12" t="s">
        <v>61</v>
      </c>
      <c r="C36" s="241">
        <v>27666463652</v>
      </c>
      <c r="D36" s="242">
        <v>55422654091.489998</v>
      </c>
      <c r="E36" s="242">
        <v>1637034505.0799999</v>
      </c>
      <c r="F36" s="242">
        <v>1785572909.7100003</v>
      </c>
      <c r="G36" s="242">
        <v>1749994948.9300003</v>
      </c>
      <c r="H36" s="242">
        <v>7025370884.0299988</v>
      </c>
      <c r="I36" s="242">
        <v>1707621223.26</v>
      </c>
      <c r="J36" s="242">
        <v>876448257.38</v>
      </c>
      <c r="K36" s="242">
        <v>1716203133.6499999</v>
      </c>
      <c r="L36" s="242">
        <v>9856694217.2399998</v>
      </c>
      <c r="M36" s="242">
        <v>11926662442.859999</v>
      </c>
      <c r="N36" s="242">
        <v>6888709642.749999</v>
      </c>
      <c r="O36" s="242">
        <v>3399492039.9200001</v>
      </c>
      <c r="P36" s="242">
        <v>6385630951.5200005</v>
      </c>
      <c r="Q36" s="242">
        <v>54955435156.329994</v>
      </c>
    </row>
    <row r="37" spans="2:19" customFormat="1" ht="15" x14ac:dyDescent="0.25">
      <c r="B37" s="170" t="s">
        <v>48</v>
      </c>
      <c r="C37" s="226">
        <v>326764745612</v>
      </c>
      <c r="D37" s="244">
        <v>348732723007.2699</v>
      </c>
      <c r="E37" s="227">
        <v>21093066879.379997</v>
      </c>
      <c r="F37" s="228">
        <v>26064917884.52</v>
      </c>
      <c r="G37" s="229">
        <v>24815928019.98</v>
      </c>
      <c r="H37" s="227">
        <v>29938760781.520004</v>
      </c>
      <c r="I37" s="228">
        <v>21571365513.829998</v>
      </c>
      <c r="J37" s="229">
        <v>29912464589.150009</v>
      </c>
      <c r="K37" s="227">
        <v>21921331571.419998</v>
      </c>
      <c r="L37" s="228">
        <v>28527182594.82</v>
      </c>
      <c r="M37" s="229">
        <v>31724300482.719997</v>
      </c>
      <c r="N37" s="227">
        <v>28466467880.470005</v>
      </c>
      <c r="O37" s="228">
        <v>31522253001.799995</v>
      </c>
      <c r="P37" s="229">
        <v>43340680473.93998</v>
      </c>
      <c r="Q37" s="230">
        <v>338898719673.54993</v>
      </c>
      <c r="S37" s="11"/>
    </row>
    <row r="38" spans="2:19" ht="15" x14ac:dyDescent="0.25">
      <c r="B38"/>
      <c r="C38" s="208"/>
      <c r="D38" s="208"/>
      <c r="E38" s="208"/>
      <c r="F38" s="208"/>
      <c r="G38" s="208"/>
      <c r="H38" s="208"/>
      <c r="I38" s="208"/>
      <c r="J38" s="208"/>
      <c r="K38" s="208"/>
      <c r="L38" s="208"/>
      <c r="M38" s="208"/>
      <c r="N38" s="208"/>
      <c r="O38" s="208"/>
      <c r="P38" s="208"/>
      <c r="Q38" s="208"/>
    </row>
    <row r="39" spans="2:19" customFormat="1" ht="15" x14ac:dyDescent="0.25">
      <c r="B39" s="170" t="s">
        <v>49</v>
      </c>
      <c r="C39" s="232"/>
      <c r="D39" s="245"/>
      <c r="E39" s="233"/>
      <c r="F39" s="234"/>
      <c r="G39" s="235"/>
      <c r="H39" s="233"/>
      <c r="I39" s="234"/>
      <c r="J39" s="235"/>
      <c r="K39" s="233"/>
      <c r="L39" s="234"/>
      <c r="M39" s="235"/>
      <c r="N39" s="233"/>
      <c r="O39" s="234"/>
      <c r="P39" s="235"/>
      <c r="Q39" s="236"/>
      <c r="S39" s="11"/>
    </row>
    <row r="40" spans="2:19" ht="15" x14ac:dyDescent="0.25">
      <c r="B40" s="12" t="s">
        <v>23</v>
      </c>
      <c r="C40" s="242">
        <v>90121973</v>
      </c>
      <c r="D40" s="242">
        <v>90121973</v>
      </c>
      <c r="E40" s="242">
        <v>7510164</v>
      </c>
      <c r="F40" s="242">
        <v>7510164</v>
      </c>
      <c r="G40" s="242">
        <v>7510164</v>
      </c>
      <c r="H40" s="242">
        <v>7510164</v>
      </c>
      <c r="I40" s="242">
        <v>7510164</v>
      </c>
      <c r="J40" s="242">
        <v>7510164</v>
      </c>
      <c r="K40" s="242">
        <v>7510164</v>
      </c>
      <c r="L40" s="242">
        <v>7510164</v>
      </c>
      <c r="M40" s="242">
        <v>7510164</v>
      </c>
      <c r="N40" s="242">
        <v>7540163.9999999991</v>
      </c>
      <c r="O40" s="242">
        <v>7540163.9999999991</v>
      </c>
      <c r="P40" s="242">
        <v>7450168</v>
      </c>
      <c r="Q40" s="242">
        <v>90121972</v>
      </c>
    </row>
    <row r="41" spans="2:19" ht="15" x14ac:dyDescent="0.25">
      <c r="B41" s="12" t="s">
        <v>75</v>
      </c>
      <c r="C41" s="246">
        <v>0</v>
      </c>
      <c r="D41" s="242">
        <v>1078382</v>
      </c>
      <c r="E41" s="242">
        <v>1078381.46</v>
      </c>
      <c r="F41" s="246">
        <v>0</v>
      </c>
      <c r="G41" s="246">
        <v>0</v>
      </c>
      <c r="H41" s="246">
        <v>0</v>
      </c>
      <c r="I41" s="246">
        <v>0</v>
      </c>
      <c r="J41" s="246">
        <v>0</v>
      </c>
      <c r="K41" s="246">
        <v>0</v>
      </c>
      <c r="L41" s="246">
        <v>0</v>
      </c>
      <c r="M41" s="246">
        <v>0</v>
      </c>
      <c r="N41" s="246">
        <v>0</v>
      </c>
      <c r="O41" s="246">
        <v>0</v>
      </c>
      <c r="P41" s="246">
        <v>0</v>
      </c>
      <c r="Q41" s="242">
        <v>1078381.46</v>
      </c>
    </row>
    <row r="42" spans="2:19" ht="15" x14ac:dyDescent="0.25">
      <c r="B42" s="12" t="s">
        <v>43</v>
      </c>
      <c r="C42" s="242">
        <v>40000000</v>
      </c>
      <c r="D42" s="242">
        <v>40000000</v>
      </c>
      <c r="E42" s="242">
        <v>3333333</v>
      </c>
      <c r="F42" s="242">
        <v>3333333</v>
      </c>
      <c r="G42" s="242">
        <v>3333334</v>
      </c>
      <c r="H42" s="242">
        <v>3333333</v>
      </c>
      <c r="I42" s="242">
        <v>3333333</v>
      </c>
      <c r="J42" s="242">
        <v>3333333</v>
      </c>
      <c r="K42" s="242">
        <v>3333333</v>
      </c>
      <c r="L42" s="242">
        <v>3333333</v>
      </c>
      <c r="M42" s="242">
        <v>3333333</v>
      </c>
      <c r="N42" s="242">
        <v>3333333</v>
      </c>
      <c r="O42" s="242">
        <v>3333333</v>
      </c>
      <c r="P42" s="242">
        <v>3333336</v>
      </c>
      <c r="Q42" s="242">
        <v>40000000</v>
      </c>
    </row>
    <row r="43" spans="2:19" ht="15" x14ac:dyDescent="0.25">
      <c r="B43" s="12" t="s">
        <v>44</v>
      </c>
      <c r="C43" s="242">
        <v>11907927</v>
      </c>
      <c r="D43" s="242">
        <v>11907927</v>
      </c>
      <c r="E43" s="242">
        <v>1155068</v>
      </c>
      <c r="F43" s="242">
        <v>1155068</v>
      </c>
      <c r="G43" s="242">
        <v>959778</v>
      </c>
      <c r="H43" s="242">
        <v>959779</v>
      </c>
      <c r="I43" s="242">
        <v>959779</v>
      </c>
      <c r="J43" s="242">
        <v>959779</v>
      </c>
      <c r="K43" s="246">
        <v>0</v>
      </c>
      <c r="L43" s="246">
        <v>0</v>
      </c>
      <c r="M43" s="246">
        <v>0</v>
      </c>
      <c r="N43" s="242">
        <v>959779</v>
      </c>
      <c r="O43" s="242">
        <v>2399448.9999999995</v>
      </c>
      <c r="P43" s="242">
        <v>2399448</v>
      </c>
      <c r="Q43" s="242">
        <v>11907927</v>
      </c>
    </row>
    <row r="44" spans="2:19" ht="15" x14ac:dyDescent="0.25">
      <c r="B44" s="12" t="s">
        <v>101</v>
      </c>
      <c r="C44" s="242">
        <v>63569000002</v>
      </c>
      <c r="D44" s="242">
        <v>61150832734</v>
      </c>
      <c r="E44" s="242">
        <v>8913510573.4400005</v>
      </c>
      <c r="F44" s="242">
        <v>7214243864.0100002</v>
      </c>
      <c r="G44" s="242">
        <v>4604757799.6199999</v>
      </c>
      <c r="H44" s="242">
        <v>3791378482.8400002</v>
      </c>
      <c r="I44" s="242">
        <v>6310789210.6199999</v>
      </c>
      <c r="J44" s="242">
        <v>4483939703.1500006</v>
      </c>
      <c r="K44" s="242">
        <v>3715841809.8100004</v>
      </c>
      <c r="L44" s="242">
        <v>5559854401.0799999</v>
      </c>
      <c r="M44" s="242">
        <v>3451320236.3899999</v>
      </c>
      <c r="N44" s="242">
        <v>3198718913.1800003</v>
      </c>
      <c r="O44" s="242">
        <v>5365548146.3800001</v>
      </c>
      <c r="P44" s="242">
        <v>2691622901.5700002</v>
      </c>
      <c r="Q44" s="242">
        <v>59301526042.090004</v>
      </c>
    </row>
    <row r="45" spans="2:19" customFormat="1" ht="15" x14ac:dyDescent="0.25">
      <c r="B45" s="170" t="s">
        <v>50</v>
      </c>
      <c r="C45" s="226">
        <v>63711029902</v>
      </c>
      <c r="D45" s="244">
        <v>61293941016.000008</v>
      </c>
      <c r="E45" s="227">
        <v>8926587519.8999996</v>
      </c>
      <c r="F45" s="228">
        <v>7226242429.0100002</v>
      </c>
      <c r="G45" s="229">
        <v>4616561075.6199999</v>
      </c>
      <c r="H45" s="227">
        <v>3803181758.8400002</v>
      </c>
      <c r="I45" s="228">
        <v>6322592486.6199989</v>
      </c>
      <c r="J45" s="229">
        <v>4495742979.1499996</v>
      </c>
      <c r="K45" s="227">
        <v>3726685306.8100004</v>
      </c>
      <c r="L45" s="228">
        <v>5570697898.0799999</v>
      </c>
      <c r="M45" s="229">
        <v>3462163733.3899999</v>
      </c>
      <c r="N45" s="227">
        <v>3210552189.1800003</v>
      </c>
      <c r="O45" s="228">
        <v>5378821092.3800001</v>
      </c>
      <c r="P45" s="229">
        <v>2704805853.5700002</v>
      </c>
      <c r="Q45" s="230">
        <v>59444634322.550003</v>
      </c>
      <c r="S45" s="11"/>
    </row>
    <row r="46" spans="2:19" ht="15" x14ac:dyDescent="0.25">
      <c r="B46"/>
      <c r="C46" s="242"/>
      <c r="D46" s="208"/>
      <c r="E46" s="208"/>
      <c r="F46" s="208"/>
      <c r="G46" s="208"/>
      <c r="H46" s="208"/>
      <c r="I46" s="208"/>
      <c r="J46" s="208"/>
      <c r="K46" s="208"/>
      <c r="L46" s="208"/>
      <c r="M46" s="208"/>
      <c r="N46" s="208"/>
      <c r="O46" s="208"/>
      <c r="P46" s="208"/>
      <c r="Q46" s="208"/>
    </row>
    <row r="47" spans="2:19" customFormat="1" ht="15" x14ac:dyDescent="0.25">
      <c r="B47" s="170" t="s">
        <v>57</v>
      </c>
      <c r="C47" s="226">
        <v>390475775514</v>
      </c>
      <c r="D47" s="244">
        <v>410026664023.2699</v>
      </c>
      <c r="E47" s="227">
        <v>30019654399.279995</v>
      </c>
      <c r="F47" s="228">
        <v>33291160313.530003</v>
      </c>
      <c r="G47" s="229">
        <v>29432489095.600002</v>
      </c>
      <c r="H47" s="227">
        <v>33741942540.360004</v>
      </c>
      <c r="I47" s="228">
        <v>27893958000.449997</v>
      </c>
      <c r="J47" s="229">
        <v>34408207568.300011</v>
      </c>
      <c r="K47" s="227">
        <v>25648016878.23</v>
      </c>
      <c r="L47" s="228">
        <v>34097880492.899998</v>
      </c>
      <c r="M47" s="229">
        <v>35186464216.110001</v>
      </c>
      <c r="N47" s="227">
        <v>31677020069.650005</v>
      </c>
      <c r="O47" s="228">
        <v>36901074094.179993</v>
      </c>
      <c r="P47" s="229">
        <v>46045486327.509979</v>
      </c>
      <c r="Q47" s="230">
        <v>398343353996.09991</v>
      </c>
      <c r="S47" s="11"/>
    </row>
    <row r="48" spans="2:19" ht="15" x14ac:dyDescent="0.25">
      <c r="B48" s="334" t="s">
        <v>52</v>
      </c>
      <c r="C48" s="334"/>
      <c r="D48" s="48"/>
      <c r="E48"/>
      <c r="F48"/>
      <c r="G48"/>
      <c r="H48"/>
      <c r="I48"/>
      <c r="J48"/>
      <c r="K48"/>
      <c r="L48"/>
      <c r="M48"/>
      <c r="N48"/>
      <c r="O48"/>
      <c r="P48"/>
      <c r="Q48"/>
    </row>
    <row r="49" spans="2:17" ht="15" x14ac:dyDescent="0.25">
      <c r="B49" s="334" t="s">
        <v>71</v>
      </c>
      <c r="C49" s="334"/>
      <c r="D49" s="48"/>
      <c r="E49"/>
      <c r="F49"/>
      <c r="G49"/>
      <c r="H49"/>
      <c r="I49"/>
      <c r="J49"/>
      <c r="K49"/>
      <c r="L49"/>
      <c r="M49"/>
      <c r="N49"/>
      <c r="O49"/>
      <c r="P49"/>
      <c r="Q49"/>
    </row>
    <row r="50" spans="2:17" ht="15" x14ac:dyDescent="0.25">
      <c r="B50" s="334" t="s">
        <v>54</v>
      </c>
      <c r="C50" s="334"/>
      <c r="D50" s="48"/>
      <c r="E50"/>
      <c r="F50"/>
      <c r="G50"/>
      <c r="H50"/>
      <c r="I50"/>
      <c r="J50"/>
      <c r="K50"/>
      <c r="L50"/>
      <c r="M50"/>
      <c r="N50"/>
      <c r="O50"/>
      <c r="P50"/>
      <c r="Q50"/>
    </row>
    <row r="51" spans="2:17" ht="15" x14ac:dyDescent="0.25">
      <c r="B51" s="334" t="s">
        <v>55</v>
      </c>
      <c r="C51" s="334"/>
      <c r="D51" s="48"/>
      <c r="E51"/>
      <c r="F51"/>
      <c r="G51"/>
      <c r="H51"/>
      <c r="I51"/>
      <c r="J51"/>
      <c r="K51"/>
      <c r="L51"/>
      <c r="M51"/>
      <c r="N51"/>
      <c r="O51"/>
      <c r="P51"/>
      <c r="Q51"/>
    </row>
  </sheetData>
  <mergeCells count="12">
    <mergeCell ref="B51:C51"/>
    <mergeCell ref="B48:C48"/>
    <mergeCell ref="B49:C49"/>
    <mergeCell ref="B8:B9"/>
    <mergeCell ref="C8:C9"/>
    <mergeCell ref="B5:Q5"/>
    <mergeCell ref="B4:Q4"/>
    <mergeCell ref="B3:Q3"/>
    <mergeCell ref="B2:Q2"/>
    <mergeCell ref="B50:C50"/>
    <mergeCell ref="D8:D9"/>
    <mergeCell ref="E8:Q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S52"/>
  <sheetViews>
    <sheetView showGridLines="0" topLeftCell="A20" zoomScale="90" zoomScaleNormal="90" workbookViewId="0">
      <selection activeCell="O53" sqref="O53"/>
    </sheetView>
  </sheetViews>
  <sheetFormatPr defaultColWidth="11.42578125" defaultRowHeight="15" x14ac:dyDescent="0.25"/>
  <cols>
    <col min="1" max="1" width="10" style="49" customWidth="1"/>
    <col min="2" max="2" width="65.42578125" style="50" customWidth="1"/>
    <col min="3" max="3" width="13" style="50" customWidth="1"/>
    <col min="4" max="4" width="15.140625" style="49" customWidth="1"/>
    <col min="5" max="5" width="10" style="49" bestFit="1" customWidth="1"/>
    <col min="6" max="6" width="10.28515625" style="49" bestFit="1" customWidth="1"/>
    <col min="7" max="12" width="10" style="49" bestFit="1" customWidth="1"/>
    <col min="13" max="13" width="12.140625" style="49" bestFit="1" customWidth="1"/>
    <col min="14" max="14" width="10.7109375" style="49" bestFit="1" customWidth="1"/>
    <col min="15" max="15" width="12" style="49" bestFit="1" customWidth="1"/>
    <col min="16" max="16" width="11.28515625" style="49" bestFit="1" customWidth="1"/>
    <col min="17" max="17" width="15.42578125" style="49" bestFit="1" customWidth="1"/>
    <col min="18" max="18" width="30" style="49" customWidth="1"/>
    <col min="19" max="19" width="28.28515625" style="49" customWidth="1"/>
    <col min="20" max="20" width="29.140625" style="49" customWidth="1"/>
    <col min="21" max="21" width="29.28515625" style="49" customWidth="1"/>
    <col min="22" max="22" width="28.42578125" style="49" customWidth="1"/>
    <col min="23" max="23" width="31.140625" style="49" bestFit="1" customWidth="1"/>
    <col min="24" max="24" width="28.42578125" style="49" customWidth="1"/>
    <col min="25" max="25" width="28.28515625" style="49" customWidth="1"/>
    <col min="26" max="26" width="28.140625" style="49" customWidth="1"/>
    <col min="27" max="27" width="27.85546875" style="49" customWidth="1"/>
    <col min="28" max="28" width="30.28515625" style="49" customWidth="1"/>
    <col min="29" max="29" width="25.42578125" style="49" customWidth="1"/>
    <col min="30" max="30" width="27.42578125" style="49" customWidth="1"/>
    <col min="31" max="31" width="30" style="49" customWidth="1"/>
    <col min="32" max="32" width="28.28515625" style="49" customWidth="1"/>
    <col min="33" max="33" width="29.140625" style="49" customWidth="1"/>
    <col min="34" max="34" width="29.28515625" style="49" customWidth="1"/>
    <col min="35" max="35" width="28.42578125" style="49" customWidth="1"/>
    <col min="36" max="36" width="31.140625" style="49" bestFit="1" customWidth="1"/>
    <col min="37" max="37" width="28.42578125" style="49" customWidth="1"/>
    <col min="38" max="38" width="28.28515625" style="49" customWidth="1"/>
    <col min="39" max="39" width="28.140625" style="49" customWidth="1"/>
    <col min="40" max="40" width="27.85546875" style="49" customWidth="1"/>
    <col min="41" max="41" width="30.28515625" style="49" customWidth="1"/>
    <col min="42" max="42" width="25.42578125" style="49" customWidth="1"/>
    <col min="43" max="43" width="27.42578125" style="49" customWidth="1"/>
    <col min="44" max="44" width="30" style="49" customWidth="1"/>
    <col min="45" max="45" width="28.28515625" style="49" customWidth="1"/>
    <col min="46" max="46" width="29.140625" style="49" customWidth="1"/>
    <col min="47" max="47" width="29.28515625" style="49" customWidth="1"/>
    <col min="48" max="48" width="28.42578125" style="49" customWidth="1"/>
    <col min="49" max="49" width="31.140625" style="49" bestFit="1" customWidth="1"/>
    <col min="50" max="50" width="28.42578125" style="49" customWidth="1"/>
    <col min="51" max="51" width="28.28515625" style="49" customWidth="1"/>
    <col min="52" max="52" width="28.140625" style="49" customWidth="1"/>
    <col min="53" max="53" width="27.85546875" style="49" customWidth="1"/>
    <col min="54" max="54" width="30.28515625" style="49" customWidth="1"/>
    <col min="55" max="55" width="25.42578125" style="49" customWidth="1"/>
    <col min="56" max="56" width="27.42578125" style="49" customWidth="1"/>
    <col min="57" max="57" width="30" style="49" customWidth="1"/>
    <col min="58" max="58" width="28.28515625" style="49" customWidth="1"/>
    <col min="59" max="59" width="29.140625" style="49" customWidth="1"/>
    <col min="60" max="60" width="29.28515625" style="49" customWidth="1"/>
    <col min="61" max="61" width="28.42578125" style="49" customWidth="1"/>
    <col min="62" max="62" width="31.140625" style="49" bestFit="1" customWidth="1"/>
    <col min="63" max="63" width="28.42578125" style="49" customWidth="1"/>
    <col min="64" max="64" width="28.28515625" style="49" customWidth="1"/>
    <col min="65" max="65" width="28.140625" style="49" customWidth="1"/>
    <col min="66" max="66" width="27.85546875" style="49" customWidth="1"/>
    <col min="67" max="67" width="30.28515625" style="49" customWidth="1"/>
    <col min="68" max="68" width="25.42578125" style="49" customWidth="1"/>
    <col min="69" max="69" width="27.42578125" style="49" customWidth="1"/>
    <col min="70" max="70" width="30" style="49" customWidth="1"/>
    <col min="71" max="71" width="28.28515625" style="49" customWidth="1"/>
    <col min="72" max="72" width="29.140625" style="49" customWidth="1"/>
    <col min="73" max="73" width="29.28515625" style="49" customWidth="1"/>
    <col min="74" max="74" width="28.42578125" style="49" customWidth="1"/>
    <col min="75" max="75" width="31.140625" style="49" bestFit="1" customWidth="1"/>
    <col min="76" max="76" width="28.42578125" style="49" customWidth="1"/>
    <col min="77" max="77" width="28.28515625" style="49" customWidth="1"/>
    <col min="78" max="78" width="28.140625" style="49" customWidth="1"/>
    <col min="79" max="79" width="27.85546875" style="49" customWidth="1"/>
    <col min="80" max="80" width="30.28515625" style="49" customWidth="1"/>
    <col min="81" max="81" width="25.42578125" style="49" customWidth="1"/>
    <col min="82" max="82" width="27.42578125" style="49" customWidth="1"/>
    <col min="83" max="83" width="30" style="49" customWidth="1"/>
    <col min="84" max="84" width="28.28515625" style="49" customWidth="1"/>
    <col min="85" max="85" width="29.140625" style="49" customWidth="1"/>
    <col min="86" max="86" width="29.28515625" style="49" customWidth="1"/>
    <col min="87" max="87" width="28.42578125" style="49" customWidth="1"/>
    <col min="88" max="88" width="31.140625" style="49" bestFit="1" customWidth="1"/>
    <col min="89" max="89" width="28.42578125" style="49" customWidth="1"/>
    <col min="90" max="90" width="28.28515625" style="49" customWidth="1"/>
    <col min="91" max="91" width="28.140625" style="49" customWidth="1"/>
    <col min="92" max="92" width="27.85546875" style="49" customWidth="1"/>
    <col min="93" max="93" width="30.28515625" style="49" customWidth="1"/>
    <col min="94" max="94" width="25.42578125" style="49" customWidth="1"/>
    <col min="95" max="95" width="27.42578125" style="49" customWidth="1"/>
    <col min="96" max="96" width="30" style="49" customWidth="1"/>
    <col min="97" max="97" width="28.28515625" style="49" customWidth="1"/>
    <col min="98" max="98" width="29.140625" style="49" customWidth="1"/>
    <col min="99" max="99" width="29.28515625" style="49" customWidth="1"/>
    <col min="100" max="100" width="28.42578125" style="49" customWidth="1"/>
    <col min="101" max="101" width="31.140625" style="49" bestFit="1" customWidth="1"/>
    <col min="102" max="102" width="28.42578125" style="49" customWidth="1"/>
    <col min="103" max="103" width="28.28515625" style="49" customWidth="1"/>
    <col min="104" max="104" width="28.140625" style="49" customWidth="1"/>
    <col min="105" max="105" width="27.85546875" style="49" customWidth="1"/>
    <col min="106" max="106" width="30.28515625" style="49" customWidth="1"/>
    <col min="107" max="107" width="25.42578125" style="49" customWidth="1"/>
    <col min="108" max="108" width="27.42578125" style="49" customWidth="1"/>
    <col min="109" max="109" width="30" style="49" customWidth="1"/>
    <col min="110" max="110" width="28.28515625" style="49" customWidth="1"/>
    <col min="111" max="111" width="29.140625" style="49" customWidth="1"/>
    <col min="112" max="112" width="29.28515625" style="49" customWidth="1"/>
    <col min="113" max="113" width="28.42578125" style="49" customWidth="1"/>
    <col min="114" max="114" width="31.140625" style="49" bestFit="1" customWidth="1"/>
    <col min="115" max="115" width="28.42578125" style="49" customWidth="1"/>
    <col min="116" max="116" width="28.28515625" style="49" customWidth="1"/>
    <col min="117" max="117" width="28.140625" style="49" customWidth="1"/>
    <col min="118" max="118" width="27.85546875" style="49" customWidth="1"/>
    <col min="119" max="119" width="30.28515625" style="49" customWidth="1"/>
    <col min="120" max="120" width="31.140625" style="49" bestFit="1" customWidth="1"/>
    <col min="121" max="16384" width="11.42578125" style="49"/>
  </cols>
  <sheetData>
    <row r="1" spans="2:19" customFormat="1" x14ac:dyDescent="0.25"/>
    <row r="2" spans="2:19" customFormat="1" ht="28.5" x14ac:dyDescent="0.25">
      <c r="B2" s="327" t="s">
        <v>0</v>
      </c>
      <c r="C2" s="327"/>
      <c r="D2" s="327"/>
      <c r="E2" s="327"/>
      <c r="F2" s="327"/>
      <c r="G2" s="327"/>
      <c r="H2" s="327"/>
      <c r="I2" s="327"/>
      <c r="J2" s="327"/>
      <c r="K2" s="327"/>
      <c r="L2" s="327"/>
      <c r="M2" s="327"/>
      <c r="N2" s="327"/>
      <c r="O2" s="327"/>
      <c r="P2" s="327"/>
      <c r="Q2" s="327"/>
    </row>
    <row r="3" spans="2:19" customFormat="1" ht="21" x14ac:dyDescent="0.25">
      <c r="B3" s="328" t="s">
        <v>1</v>
      </c>
      <c r="C3" s="328"/>
      <c r="D3" s="328"/>
      <c r="E3" s="328"/>
      <c r="F3" s="328"/>
      <c r="G3" s="328"/>
      <c r="H3" s="328"/>
      <c r="I3" s="328"/>
      <c r="J3" s="328"/>
      <c r="K3" s="328"/>
      <c r="L3" s="328"/>
      <c r="M3" s="328"/>
      <c r="N3" s="328"/>
      <c r="O3" s="328"/>
      <c r="P3" s="328"/>
      <c r="Q3" s="328"/>
    </row>
    <row r="4" spans="2:19" customFormat="1" ht="15.75" x14ac:dyDescent="0.25">
      <c r="B4" s="329" t="s">
        <v>2</v>
      </c>
      <c r="C4" s="329"/>
      <c r="D4" s="329"/>
      <c r="E4" s="329"/>
      <c r="F4" s="329"/>
      <c r="G4" s="329"/>
      <c r="H4" s="329"/>
      <c r="I4" s="329"/>
      <c r="J4" s="329"/>
      <c r="K4" s="329"/>
      <c r="L4" s="329"/>
      <c r="M4" s="329"/>
      <c r="N4" s="329"/>
      <c r="O4" s="329"/>
      <c r="P4" s="329"/>
      <c r="Q4" s="329"/>
    </row>
    <row r="5" spans="2:19" customFormat="1" ht="15.75" x14ac:dyDescent="0.25">
      <c r="B5" s="329" t="s">
        <v>3</v>
      </c>
      <c r="C5" s="329"/>
      <c r="D5" s="329"/>
      <c r="E5" s="329"/>
      <c r="F5" s="329"/>
      <c r="G5" s="329"/>
      <c r="H5" s="329"/>
      <c r="I5" s="329"/>
      <c r="J5" s="329"/>
      <c r="K5" s="329"/>
      <c r="L5" s="329"/>
      <c r="M5" s="329"/>
      <c r="N5" s="329"/>
      <c r="O5" s="329"/>
      <c r="P5" s="329"/>
      <c r="Q5" s="329"/>
    </row>
    <row r="6" spans="2:19" customFormat="1" x14ac:dyDescent="0.25">
      <c r="B6" s="27"/>
      <c r="C6" s="27"/>
      <c r="D6" s="27"/>
    </row>
    <row r="7" spans="2:19" customFormat="1" x14ac:dyDescent="0.25">
      <c r="B7" s="27" t="s">
        <v>102</v>
      </c>
      <c r="C7" s="27"/>
      <c r="D7" s="27"/>
      <c r="Q7" s="39" t="s">
        <v>5</v>
      </c>
    </row>
    <row r="8" spans="2:19" customFormat="1" ht="22.5" customHeight="1" x14ac:dyDescent="0.25">
      <c r="B8" s="335" t="s">
        <v>6</v>
      </c>
      <c r="C8" s="332" t="s">
        <v>7</v>
      </c>
      <c r="D8" s="332" t="s">
        <v>8</v>
      </c>
      <c r="E8" s="324" t="s">
        <v>9</v>
      </c>
      <c r="F8" s="325"/>
      <c r="G8" s="325"/>
      <c r="H8" s="325"/>
      <c r="I8" s="325"/>
      <c r="J8" s="325"/>
      <c r="K8" s="325"/>
      <c r="L8" s="325"/>
      <c r="M8" s="325"/>
      <c r="N8" s="325"/>
      <c r="O8" s="325"/>
      <c r="P8" s="325"/>
      <c r="Q8" s="326"/>
    </row>
    <row r="9" spans="2:19" customFormat="1" ht="20.25" customHeight="1" x14ac:dyDescent="0.25">
      <c r="B9" s="335"/>
      <c r="C9" s="332"/>
      <c r="D9" s="332"/>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57" t="s">
        <v>23</v>
      </c>
      <c r="C10" s="250">
        <v>5392209271</v>
      </c>
      <c r="D10" s="251">
        <v>5705782544.7800007</v>
      </c>
      <c r="E10" s="251">
        <v>449350768.9600001</v>
      </c>
      <c r="F10" s="251">
        <v>449442479.1400001</v>
      </c>
      <c r="G10" s="251">
        <v>449443117.42000014</v>
      </c>
      <c r="H10" s="251">
        <v>449443109.50000012</v>
      </c>
      <c r="I10" s="251">
        <v>450442957.63000005</v>
      </c>
      <c r="J10" s="251">
        <v>449440119.97000009</v>
      </c>
      <c r="K10" s="251">
        <v>649523364.67999995</v>
      </c>
      <c r="L10" s="251">
        <v>549438312.16000009</v>
      </c>
      <c r="M10" s="251">
        <v>449350768.44000006</v>
      </c>
      <c r="N10" s="251">
        <v>449442758.3900001</v>
      </c>
      <c r="O10" s="251">
        <v>449442673.75000012</v>
      </c>
      <c r="P10" s="251">
        <v>457204134.00000006</v>
      </c>
      <c r="Q10" s="251">
        <v>5701964564.0399981</v>
      </c>
    </row>
    <row r="11" spans="2:19" x14ac:dyDescent="0.25">
      <c r="B11" s="57" t="s">
        <v>75</v>
      </c>
      <c r="C11" s="250">
        <v>45011560860</v>
      </c>
      <c r="D11" s="251">
        <v>57538144681.909973</v>
      </c>
      <c r="E11" s="251">
        <v>2894912729.0300002</v>
      </c>
      <c r="F11" s="251">
        <v>3857618485.5799994</v>
      </c>
      <c r="G11" s="251">
        <v>7590532815.2200041</v>
      </c>
      <c r="H11" s="251">
        <v>5344231314.1100016</v>
      </c>
      <c r="I11" s="251">
        <v>6262524992.8199978</v>
      </c>
      <c r="J11" s="251">
        <v>5962000354.4700022</v>
      </c>
      <c r="K11" s="251">
        <v>8499945621.7200041</v>
      </c>
      <c r="L11" s="251">
        <v>4594525053.7200003</v>
      </c>
      <c r="M11" s="251">
        <v>2274507742.6299996</v>
      </c>
      <c r="N11" s="251">
        <v>1782520372.1299999</v>
      </c>
      <c r="O11" s="251">
        <v>2790035519.8199987</v>
      </c>
      <c r="P11" s="251">
        <v>4869304297.2599993</v>
      </c>
      <c r="Q11" s="251">
        <v>56722659298.509949</v>
      </c>
    </row>
    <row r="12" spans="2:19" x14ac:dyDescent="0.25">
      <c r="B12" s="57" t="s">
        <v>76</v>
      </c>
      <c r="C12" s="250">
        <v>25017662038</v>
      </c>
      <c r="D12" s="251">
        <v>26318157238</v>
      </c>
      <c r="E12" s="251">
        <v>1980978970.5200002</v>
      </c>
      <c r="F12" s="251">
        <v>2296968475.480001</v>
      </c>
      <c r="G12" s="251">
        <v>2083477968.8300014</v>
      </c>
      <c r="H12" s="251">
        <v>2276468768.440001</v>
      </c>
      <c r="I12" s="251">
        <v>2087790684.9799998</v>
      </c>
      <c r="J12" s="251">
        <v>2337765196.52</v>
      </c>
      <c r="K12" s="251">
        <v>2294725245.5400004</v>
      </c>
      <c r="L12" s="251">
        <v>2055162943.4200003</v>
      </c>
      <c r="M12" s="251">
        <v>2025250554.6400003</v>
      </c>
      <c r="N12" s="251">
        <v>2002704097.3099995</v>
      </c>
      <c r="O12" s="251">
        <v>2208651038.02</v>
      </c>
      <c r="P12" s="251">
        <v>2617863693.8500004</v>
      </c>
      <c r="Q12" s="251">
        <v>26267807637.550003</v>
      </c>
    </row>
    <row r="13" spans="2:19" x14ac:dyDescent="0.25">
      <c r="B13" s="57" t="s">
        <v>77</v>
      </c>
      <c r="C13" s="250">
        <v>14237904029</v>
      </c>
      <c r="D13" s="251">
        <v>15597339805.000002</v>
      </c>
      <c r="E13" s="251">
        <v>1051253911.8100001</v>
      </c>
      <c r="F13" s="251">
        <v>1256773679.0000002</v>
      </c>
      <c r="G13" s="251">
        <v>1216268482.3699996</v>
      </c>
      <c r="H13" s="251">
        <v>1405347247.1800001</v>
      </c>
      <c r="I13" s="251">
        <v>1362064329.8</v>
      </c>
      <c r="J13" s="251">
        <v>1211459684.28</v>
      </c>
      <c r="K13" s="251">
        <v>1204431951.0699997</v>
      </c>
      <c r="L13" s="251">
        <v>1439072874.97</v>
      </c>
      <c r="M13" s="251">
        <v>1154963468.1900001</v>
      </c>
      <c r="N13" s="251">
        <v>1136214498.3200006</v>
      </c>
      <c r="O13" s="251">
        <v>1622824730.29</v>
      </c>
      <c r="P13" s="251">
        <v>1523614926.0099998</v>
      </c>
      <c r="Q13" s="251">
        <v>15584289783.289995</v>
      </c>
    </row>
    <row r="14" spans="2:19" x14ac:dyDescent="0.25">
      <c r="B14" s="57" t="s">
        <v>78</v>
      </c>
      <c r="C14" s="250">
        <v>4937227339</v>
      </c>
      <c r="D14" s="251">
        <v>6104329399.999999</v>
      </c>
      <c r="E14" s="251">
        <v>228379365.79000002</v>
      </c>
      <c r="F14" s="251">
        <v>710273773.39999998</v>
      </c>
      <c r="G14" s="251">
        <v>597012742.59000003</v>
      </c>
      <c r="H14" s="251">
        <v>360204231.16000009</v>
      </c>
      <c r="I14" s="251">
        <v>512487855.26999998</v>
      </c>
      <c r="J14" s="251">
        <v>853108407.02999985</v>
      </c>
      <c r="K14" s="251">
        <v>491214117.5999999</v>
      </c>
      <c r="L14" s="251">
        <v>546151885.83999991</v>
      </c>
      <c r="M14" s="251">
        <v>474013290.75</v>
      </c>
      <c r="N14" s="251">
        <v>457424814.58999991</v>
      </c>
      <c r="O14" s="251">
        <v>400505734.68000007</v>
      </c>
      <c r="P14" s="251">
        <v>465097887.7299999</v>
      </c>
      <c r="Q14" s="251">
        <v>6095874106.4300003</v>
      </c>
    </row>
    <row r="15" spans="2:19" x14ac:dyDescent="0.25">
      <c r="B15" s="57" t="s">
        <v>79</v>
      </c>
      <c r="C15" s="250">
        <v>8944836136</v>
      </c>
      <c r="D15" s="251">
        <v>11092388875.32</v>
      </c>
      <c r="E15" s="251">
        <v>537530330.51000011</v>
      </c>
      <c r="F15" s="251">
        <v>766849596.86999977</v>
      </c>
      <c r="G15" s="251">
        <v>948009087.05999935</v>
      </c>
      <c r="H15" s="251">
        <v>764821509.52999973</v>
      </c>
      <c r="I15" s="251">
        <v>949172220.34999943</v>
      </c>
      <c r="J15" s="251">
        <v>800298025.88</v>
      </c>
      <c r="K15" s="251">
        <v>847274354.09000003</v>
      </c>
      <c r="L15" s="251">
        <v>1048145310.3599999</v>
      </c>
      <c r="M15" s="251">
        <v>688934281.31000018</v>
      </c>
      <c r="N15" s="251">
        <v>809809249.09000003</v>
      </c>
      <c r="O15" s="251">
        <v>978603968.76999998</v>
      </c>
      <c r="P15" s="251">
        <v>1782099726.6800001</v>
      </c>
      <c r="Q15" s="251">
        <v>10921547660.499992</v>
      </c>
    </row>
    <row r="16" spans="2:19" x14ac:dyDescent="0.25">
      <c r="B16" s="57" t="s">
        <v>80</v>
      </c>
      <c r="C16" s="250">
        <v>58590422572</v>
      </c>
      <c r="D16" s="251">
        <v>50654420123.380005</v>
      </c>
      <c r="E16" s="251">
        <v>2785030407.4199996</v>
      </c>
      <c r="F16" s="251">
        <v>4082371549.7999997</v>
      </c>
      <c r="G16" s="251">
        <v>4640786451.4699984</v>
      </c>
      <c r="H16" s="251">
        <v>3164238436.5100002</v>
      </c>
      <c r="I16" s="251">
        <v>4213045594.5100012</v>
      </c>
      <c r="J16" s="251">
        <v>4545238583.6199999</v>
      </c>
      <c r="K16" s="251">
        <v>3608514371.5300002</v>
      </c>
      <c r="L16" s="251">
        <v>4208898837.7200003</v>
      </c>
      <c r="M16" s="251">
        <v>2945425457.4100003</v>
      </c>
      <c r="N16" s="251">
        <v>2920879177.0000005</v>
      </c>
      <c r="O16" s="251">
        <v>5670099897.7399998</v>
      </c>
      <c r="P16" s="251">
        <v>7510940293.7799978</v>
      </c>
      <c r="Q16" s="251">
        <v>50295469058.510002</v>
      </c>
    </row>
    <row r="17" spans="2:17" x14ac:dyDescent="0.25">
      <c r="B17" s="57" t="s">
        <v>81</v>
      </c>
      <c r="C17" s="250">
        <v>46357456177</v>
      </c>
      <c r="D17" s="251">
        <v>53760779164.040031</v>
      </c>
      <c r="E17" s="251">
        <v>2671475210.2199998</v>
      </c>
      <c r="F17" s="251">
        <v>5678143938.1900015</v>
      </c>
      <c r="G17" s="251">
        <v>4364417424.5599995</v>
      </c>
      <c r="H17" s="251">
        <v>5237815437.210001</v>
      </c>
      <c r="I17" s="251">
        <v>3936362606.789999</v>
      </c>
      <c r="J17" s="251">
        <v>5085925043.9199991</v>
      </c>
      <c r="K17" s="251">
        <v>5511360822.8199997</v>
      </c>
      <c r="L17" s="251">
        <v>4761889452.9000006</v>
      </c>
      <c r="M17" s="251">
        <v>2993326838.7100005</v>
      </c>
      <c r="N17" s="251">
        <v>2794543371.6000004</v>
      </c>
      <c r="O17" s="251">
        <v>4199966335.5300026</v>
      </c>
      <c r="P17" s="251">
        <v>6092968562.4099998</v>
      </c>
      <c r="Q17" s="251">
        <v>53328195044.860016</v>
      </c>
    </row>
    <row r="18" spans="2:17" x14ac:dyDescent="0.25">
      <c r="B18" s="57" t="s">
        <v>82</v>
      </c>
      <c r="C18" s="250">
        <v>2032205493</v>
      </c>
      <c r="D18" s="251">
        <v>2149830489.9999995</v>
      </c>
      <c r="E18" s="251">
        <v>88254878.260000005</v>
      </c>
      <c r="F18" s="251">
        <v>145456508.44</v>
      </c>
      <c r="G18" s="251">
        <v>274877726.88</v>
      </c>
      <c r="H18" s="251">
        <v>124162873.52999999</v>
      </c>
      <c r="I18" s="251">
        <v>248750120.19000003</v>
      </c>
      <c r="J18" s="251">
        <v>279443828.64999998</v>
      </c>
      <c r="K18" s="251">
        <v>107874219.58000001</v>
      </c>
      <c r="L18" s="251">
        <v>189822446.59999996</v>
      </c>
      <c r="M18" s="251">
        <v>109792703.73</v>
      </c>
      <c r="N18" s="251">
        <v>102271548.81999999</v>
      </c>
      <c r="O18" s="251">
        <v>127787152.13</v>
      </c>
      <c r="P18" s="251">
        <v>299091721.06999987</v>
      </c>
      <c r="Q18" s="251">
        <v>2097585727.8799999</v>
      </c>
    </row>
    <row r="19" spans="2:17" x14ac:dyDescent="0.25">
      <c r="B19" s="57" t="s">
        <v>83</v>
      </c>
      <c r="C19" s="250">
        <v>1689560021</v>
      </c>
      <c r="D19" s="251">
        <v>1726447964.0000007</v>
      </c>
      <c r="E19" s="251">
        <v>96812111.769999996</v>
      </c>
      <c r="F19" s="251">
        <v>120490165.07000001</v>
      </c>
      <c r="G19" s="251">
        <v>141345273.51999998</v>
      </c>
      <c r="H19" s="251">
        <v>105988438.34999999</v>
      </c>
      <c r="I19" s="251">
        <v>140379003.38</v>
      </c>
      <c r="J19" s="251">
        <v>127131499.58999997</v>
      </c>
      <c r="K19" s="251">
        <v>123956986.87</v>
      </c>
      <c r="L19" s="251">
        <v>116698084.07000001</v>
      </c>
      <c r="M19" s="251">
        <v>108322411.97</v>
      </c>
      <c r="N19" s="251">
        <v>107772947.33000001</v>
      </c>
      <c r="O19" s="251">
        <v>145784107.94000003</v>
      </c>
      <c r="P19" s="251">
        <v>323085487.13999999</v>
      </c>
      <c r="Q19" s="251">
        <v>1657766516.9999998</v>
      </c>
    </row>
    <row r="20" spans="2:17" x14ac:dyDescent="0.25">
      <c r="B20" s="57" t="s">
        <v>84</v>
      </c>
      <c r="C20" s="250">
        <v>7318253791</v>
      </c>
      <c r="D20" s="251">
        <v>9328957810</v>
      </c>
      <c r="E20" s="251">
        <v>366394553.90000004</v>
      </c>
      <c r="F20" s="251">
        <v>613467509.05000019</v>
      </c>
      <c r="G20" s="251">
        <v>556395194.16999972</v>
      </c>
      <c r="H20" s="251">
        <v>837992913.11000001</v>
      </c>
      <c r="I20" s="251">
        <v>585767541.1400001</v>
      </c>
      <c r="J20" s="251">
        <v>563616167.32999992</v>
      </c>
      <c r="K20" s="251">
        <v>1751174400.009999</v>
      </c>
      <c r="L20" s="251">
        <v>474301452.36999995</v>
      </c>
      <c r="M20" s="251">
        <v>652212289.92999995</v>
      </c>
      <c r="N20" s="251">
        <v>569551386.21999991</v>
      </c>
      <c r="O20" s="251">
        <v>894218105.84000015</v>
      </c>
      <c r="P20" s="251">
        <v>1137345044.8299994</v>
      </c>
      <c r="Q20" s="251">
        <v>9002436557.8999996</v>
      </c>
    </row>
    <row r="21" spans="2:17" x14ac:dyDescent="0.25">
      <c r="B21" s="57" t="s">
        <v>85</v>
      </c>
      <c r="C21" s="250">
        <v>37688720821</v>
      </c>
      <c r="D21" s="251">
        <v>68794251196</v>
      </c>
      <c r="E21" s="251">
        <v>3376806815.2899995</v>
      </c>
      <c r="F21" s="251">
        <v>8202926467.2599983</v>
      </c>
      <c r="G21" s="251">
        <v>8860916677.0400009</v>
      </c>
      <c r="H21" s="251">
        <v>9297859054.7799969</v>
      </c>
      <c r="I21" s="251">
        <v>3831840916.4500012</v>
      </c>
      <c r="J21" s="251">
        <v>2955964163.0300021</v>
      </c>
      <c r="K21" s="251">
        <v>20683293918.740009</v>
      </c>
      <c r="L21" s="251">
        <v>3555178842.9500003</v>
      </c>
      <c r="M21" s="251">
        <v>1405451413.5100002</v>
      </c>
      <c r="N21" s="251">
        <v>1052352194.7900001</v>
      </c>
      <c r="O21" s="251">
        <v>2564742138.46</v>
      </c>
      <c r="P21" s="251">
        <v>2707185335.4699993</v>
      </c>
      <c r="Q21" s="251">
        <v>68494517937.770042</v>
      </c>
    </row>
    <row r="22" spans="2:17" x14ac:dyDescent="0.25">
      <c r="B22" s="57" t="s">
        <v>86</v>
      </c>
      <c r="C22" s="250">
        <v>1691958734</v>
      </c>
      <c r="D22" s="251">
        <v>4218487381.3199992</v>
      </c>
      <c r="E22" s="251">
        <v>101922829.78999999</v>
      </c>
      <c r="F22" s="251">
        <v>109875499.16000001</v>
      </c>
      <c r="G22" s="251">
        <v>154526007.42000002</v>
      </c>
      <c r="H22" s="251">
        <v>105260906.79999998</v>
      </c>
      <c r="I22" s="251">
        <v>136533066.01999998</v>
      </c>
      <c r="J22" s="251">
        <v>150718731.10999992</v>
      </c>
      <c r="K22" s="251">
        <v>173580757.65999997</v>
      </c>
      <c r="L22" s="251">
        <v>3841003786.1400003</v>
      </c>
      <c r="M22" s="251">
        <v>611568688.10999966</v>
      </c>
      <c r="N22" s="251">
        <v>131113394.99999997</v>
      </c>
      <c r="O22" s="251">
        <v>-1502857222.71</v>
      </c>
      <c r="P22" s="251">
        <v>195646846.78999999</v>
      </c>
      <c r="Q22" s="251">
        <v>4208893291.2900009</v>
      </c>
    </row>
    <row r="23" spans="2:17" x14ac:dyDescent="0.25">
      <c r="B23" s="57" t="s">
        <v>87</v>
      </c>
      <c r="C23" s="250">
        <v>1025719364.9999999</v>
      </c>
      <c r="D23" s="251">
        <v>1133274096</v>
      </c>
      <c r="E23" s="251">
        <v>19969633.720000003</v>
      </c>
      <c r="F23" s="251">
        <v>137283919.72999999</v>
      </c>
      <c r="G23" s="251">
        <v>79519515.909999996</v>
      </c>
      <c r="H23" s="251">
        <v>78052446.50999999</v>
      </c>
      <c r="I23" s="251">
        <v>77154377.36999999</v>
      </c>
      <c r="J23" s="251">
        <v>85565610.549999997</v>
      </c>
      <c r="K23" s="251">
        <v>79527861.439999998</v>
      </c>
      <c r="L23" s="251">
        <v>84239245.170000017</v>
      </c>
      <c r="M23" s="251">
        <v>80222998.75</v>
      </c>
      <c r="N23" s="251">
        <v>82441634.670000002</v>
      </c>
      <c r="O23" s="251">
        <v>110384437.59</v>
      </c>
      <c r="P23" s="251">
        <v>211586583.38999999</v>
      </c>
      <c r="Q23" s="251">
        <v>1125948264.8</v>
      </c>
    </row>
    <row r="24" spans="2:17" x14ac:dyDescent="0.25">
      <c r="B24" s="57" t="s">
        <v>97</v>
      </c>
      <c r="C24" s="250">
        <v>2600027747</v>
      </c>
      <c r="D24" s="251">
        <v>2758652762</v>
      </c>
      <c r="E24" s="251">
        <v>238309893.99000001</v>
      </c>
      <c r="F24" s="251">
        <v>217941506.28</v>
      </c>
      <c r="G24" s="251">
        <v>217424485.03000003</v>
      </c>
      <c r="H24" s="251">
        <v>217600398.44999999</v>
      </c>
      <c r="I24" s="251">
        <v>217907987.27999997</v>
      </c>
      <c r="J24" s="251">
        <v>218771152.06</v>
      </c>
      <c r="K24" s="251">
        <v>215781031.68000001</v>
      </c>
      <c r="L24" s="251">
        <v>221772830.81999999</v>
      </c>
      <c r="M24" s="251">
        <v>210614759.74000001</v>
      </c>
      <c r="N24" s="251">
        <v>209012108</v>
      </c>
      <c r="O24" s="251">
        <v>353012110</v>
      </c>
      <c r="P24" s="251">
        <v>209473716.10000002</v>
      </c>
      <c r="Q24" s="251">
        <v>2747621979.4299994</v>
      </c>
    </row>
    <row r="25" spans="2:17" x14ac:dyDescent="0.25">
      <c r="B25" s="57" t="s">
        <v>88</v>
      </c>
      <c r="C25" s="250">
        <v>426449592</v>
      </c>
      <c r="D25" s="251">
        <v>388789110.56000006</v>
      </c>
      <c r="E25" s="251">
        <v>18021896.98</v>
      </c>
      <c r="F25" s="251">
        <v>22811849.739999998</v>
      </c>
      <c r="G25" s="251">
        <v>39540234.07</v>
      </c>
      <c r="H25" s="251">
        <v>24234252.149999999</v>
      </c>
      <c r="I25" s="251">
        <v>29822783.310000006</v>
      </c>
      <c r="J25" s="251">
        <v>27883813.390000004</v>
      </c>
      <c r="K25" s="251">
        <v>25829655.09</v>
      </c>
      <c r="L25" s="251">
        <v>26835475.259999994</v>
      </c>
      <c r="M25" s="251">
        <v>21696404.050000001</v>
      </c>
      <c r="N25" s="251">
        <v>35505344.290000014</v>
      </c>
      <c r="O25" s="251">
        <v>38304134.089999996</v>
      </c>
      <c r="P25" s="251">
        <v>54809446.43</v>
      </c>
      <c r="Q25" s="251">
        <v>365295288.85000002</v>
      </c>
    </row>
    <row r="26" spans="2:17" x14ac:dyDescent="0.25">
      <c r="B26" s="57" t="s">
        <v>89</v>
      </c>
      <c r="C26" s="250">
        <v>1554739357</v>
      </c>
      <c r="D26" s="251">
        <v>1440795291.99</v>
      </c>
      <c r="E26" s="251">
        <v>86531921.590000004</v>
      </c>
      <c r="F26" s="251">
        <v>101832568.30000001</v>
      </c>
      <c r="G26" s="251">
        <v>112630356.52</v>
      </c>
      <c r="H26" s="251">
        <v>98998671.690000013</v>
      </c>
      <c r="I26" s="251">
        <v>127000962.06</v>
      </c>
      <c r="J26" s="251">
        <v>107360543.10999998</v>
      </c>
      <c r="K26" s="251">
        <v>124466658.17999996</v>
      </c>
      <c r="L26" s="251">
        <v>178039598.54999998</v>
      </c>
      <c r="M26" s="251">
        <v>80432304.689999998</v>
      </c>
      <c r="N26" s="251">
        <v>80053406.320000008</v>
      </c>
      <c r="O26" s="251">
        <v>143555748.25000003</v>
      </c>
      <c r="P26" s="251">
        <v>131372691.52000001</v>
      </c>
      <c r="Q26" s="251">
        <v>1372275430.78</v>
      </c>
    </row>
    <row r="27" spans="2:17" x14ac:dyDescent="0.25">
      <c r="B27" s="57" t="s">
        <v>90</v>
      </c>
      <c r="C27" s="250">
        <v>324263538</v>
      </c>
      <c r="D27" s="251">
        <v>332935684</v>
      </c>
      <c r="E27" s="251">
        <v>37258898.469999999</v>
      </c>
      <c r="F27" s="251">
        <v>31523792.719999999</v>
      </c>
      <c r="G27" s="251">
        <v>28496747.010000002</v>
      </c>
      <c r="H27" s="251">
        <v>22468362.25</v>
      </c>
      <c r="I27" s="251">
        <v>38145097.650000006</v>
      </c>
      <c r="J27" s="251">
        <v>34300181.959999993</v>
      </c>
      <c r="K27" s="251">
        <v>23446434.780000001</v>
      </c>
      <c r="L27" s="251">
        <v>20257241.750000004</v>
      </c>
      <c r="M27" s="251">
        <v>11839511.359999999</v>
      </c>
      <c r="N27" s="251">
        <v>8436162.3900000006</v>
      </c>
      <c r="O27" s="251">
        <v>14931804.879999999</v>
      </c>
      <c r="P27" s="251">
        <v>42372832.230000004</v>
      </c>
      <c r="Q27" s="251">
        <v>313477067.44999999</v>
      </c>
    </row>
    <row r="28" spans="2:17" x14ac:dyDescent="0.25">
      <c r="B28" s="57" t="s">
        <v>98</v>
      </c>
      <c r="C28" s="250">
        <v>4718782943</v>
      </c>
      <c r="D28" s="251">
        <v>6788285817.6899958</v>
      </c>
      <c r="E28" s="251">
        <v>163228343.68999997</v>
      </c>
      <c r="F28" s="251">
        <v>576176758.25</v>
      </c>
      <c r="G28" s="251">
        <v>302771547.31</v>
      </c>
      <c r="H28" s="251">
        <v>1426617063.8900001</v>
      </c>
      <c r="I28" s="251">
        <v>199001373.23000005</v>
      </c>
      <c r="J28" s="251">
        <v>240834282.32000005</v>
      </c>
      <c r="K28" s="251">
        <v>2039922251.6199999</v>
      </c>
      <c r="L28" s="251">
        <v>340091539.38000005</v>
      </c>
      <c r="M28" s="251">
        <v>202741920.97000003</v>
      </c>
      <c r="N28" s="251">
        <v>201691711.09</v>
      </c>
      <c r="O28" s="251">
        <v>321220636.23999995</v>
      </c>
      <c r="P28" s="251">
        <v>454654343.25999999</v>
      </c>
      <c r="Q28" s="251">
        <v>6468951771.250001</v>
      </c>
    </row>
    <row r="29" spans="2:17" x14ac:dyDescent="0.25">
      <c r="B29" s="57" t="s">
        <v>99</v>
      </c>
      <c r="C29" s="250">
        <v>7789538068</v>
      </c>
      <c r="D29" s="251">
        <v>8564526067.329998</v>
      </c>
      <c r="E29" s="251">
        <v>488711811.88</v>
      </c>
      <c r="F29" s="251">
        <v>637372610.19000018</v>
      </c>
      <c r="G29" s="251">
        <v>661153411.8599999</v>
      </c>
      <c r="H29" s="251">
        <v>623122726.79999995</v>
      </c>
      <c r="I29" s="251">
        <v>666436578.71000028</v>
      </c>
      <c r="J29" s="251">
        <v>643297115.55999994</v>
      </c>
      <c r="K29" s="251">
        <v>637601841.25000024</v>
      </c>
      <c r="L29" s="251">
        <v>858693863.67999995</v>
      </c>
      <c r="M29" s="251">
        <v>620946332.55000019</v>
      </c>
      <c r="N29" s="251">
        <v>604948562.13999987</v>
      </c>
      <c r="O29" s="251">
        <v>670403933.35999978</v>
      </c>
      <c r="P29" s="251">
        <v>1391913630.9399991</v>
      </c>
      <c r="Q29" s="251">
        <v>8504602418.9199982</v>
      </c>
    </row>
    <row r="30" spans="2:17" x14ac:dyDescent="0.25">
      <c r="B30" s="57" t="s">
        <v>93</v>
      </c>
      <c r="C30" s="250">
        <v>3183375757</v>
      </c>
      <c r="D30" s="251">
        <v>2942030086.3499975</v>
      </c>
      <c r="E30" s="251">
        <v>103251744.13</v>
      </c>
      <c r="F30" s="251">
        <v>142163242.02000001</v>
      </c>
      <c r="G30" s="251">
        <v>138648819.54000002</v>
      </c>
      <c r="H30" s="251">
        <v>177469569.72999999</v>
      </c>
      <c r="I30" s="251">
        <v>295469535.42000014</v>
      </c>
      <c r="J30" s="251">
        <v>202116603.37000006</v>
      </c>
      <c r="K30" s="251">
        <v>307406858.06000006</v>
      </c>
      <c r="L30" s="251">
        <v>202274811.70000002</v>
      </c>
      <c r="M30" s="251">
        <v>368226895.83999997</v>
      </c>
      <c r="N30" s="251">
        <v>97221406.269999981</v>
      </c>
      <c r="O30" s="251">
        <v>155495879.22</v>
      </c>
      <c r="P30" s="251">
        <v>546814893.36999977</v>
      </c>
      <c r="Q30" s="251">
        <v>2736560258.6700015</v>
      </c>
    </row>
    <row r="31" spans="2:17" x14ac:dyDescent="0.25">
      <c r="B31" s="57" t="s">
        <v>100</v>
      </c>
      <c r="C31" s="250">
        <v>386168899</v>
      </c>
      <c r="D31" s="251">
        <v>334914908</v>
      </c>
      <c r="E31" s="251">
        <v>18573724</v>
      </c>
      <c r="F31" s="251">
        <v>27738854.66</v>
      </c>
      <c r="G31" s="251">
        <v>29164576.039999995</v>
      </c>
      <c r="H31" s="251">
        <v>20210870.960000001</v>
      </c>
      <c r="I31" s="251">
        <v>24609548.020000003</v>
      </c>
      <c r="J31" s="251">
        <v>41633873.139999993</v>
      </c>
      <c r="K31" s="251">
        <v>20624262.559999999</v>
      </c>
      <c r="L31" s="251">
        <v>23525469.169999998</v>
      </c>
      <c r="M31" s="251">
        <v>18580269.750000004</v>
      </c>
      <c r="N31" s="251">
        <v>20018224.210000001</v>
      </c>
      <c r="O31" s="251">
        <v>42908823.580000006</v>
      </c>
      <c r="P31" s="251">
        <v>42649484.850000009</v>
      </c>
      <c r="Q31" s="251">
        <v>330237980.94</v>
      </c>
    </row>
    <row r="32" spans="2:17" s="58" customFormat="1" x14ac:dyDescent="0.25">
      <c r="B32" s="59" t="s">
        <v>43</v>
      </c>
      <c r="C32" s="250">
        <v>3617202828</v>
      </c>
      <c r="D32" s="251">
        <v>4007202827.999999</v>
      </c>
      <c r="E32" s="251">
        <v>301384049.69</v>
      </c>
      <c r="F32" s="251">
        <v>301384111.99999994</v>
      </c>
      <c r="G32" s="251">
        <v>301384174.31000006</v>
      </c>
      <c r="H32" s="251">
        <v>301384111.99999994</v>
      </c>
      <c r="I32" s="251">
        <v>301384111.99999994</v>
      </c>
      <c r="J32" s="251">
        <v>301384111.99999994</v>
      </c>
      <c r="K32" s="251">
        <v>366384111.99999994</v>
      </c>
      <c r="L32" s="251">
        <v>366384111.99999994</v>
      </c>
      <c r="M32" s="251">
        <v>366384113.99999994</v>
      </c>
      <c r="N32" s="251">
        <v>366384111.99999994</v>
      </c>
      <c r="O32" s="251">
        <v>366384111.99999994</v>
      </c>
      <c r="P32" s="251">
        <v>366384077.00000006</v>
      </c>
      <c r="Q32" s="251">
        <v>4006609311</v>
      </c>
    </row>
    <row r="33" spans="2:19" x14ac:dyDescent="0.25">
      <c r="B33" s="57" t="s">
        <v>44</v>
      </c>
      <c r="C33" s="250">
        <v>4438962591</v>
      </c>
      <c r="D33" s="251">
        <v>4738962591</v>
      </c>
      <c r="E33" s="251">
        <v>959786724</v>
      </c>
      <c r="F33" s="251">
        <v>959786724</v>
      </c>
      <c r="G33" s="251">
        <v>861225373.99999988</v>
      </c>
      <c r="H33" s="251">
        <v>598408112</v>
      </c>
      <c r="I33" s="251">
        <v>169969456.99999997</v>
      </c>
      <c r="J33" s="251">
        <v>169969456.99999997</v>
      </c>
      <c r="K33" s="251">
        <v>169969456.99999997</v>
      </c>
      <c r="L33" s="251">
        <v>169969456.99999997</v>
      </c>
      <c r="M33" s="251">
        <v>169969456.99999997</v>
      </c>
      <c r="N33" s="251">
        <v>169979212</v>
      </c>
      <c r="O33" s="251">
        <v>169886137</v>
      </c>
      <c r="P33" s="251">
        <v>170043022.99999997</v>
      </c>
      <c r="Q33" s="251">
        <v>4738962590.999999</v>
      </c>
    </row>
    <row r="34" spans="2:19" x14ac:dyDescent="0.25">
      <c r="B34" s="57" t="s">
        <v>45</v>
      </c>
      <c r="C34" s="250">
        <v>423861897</v>
      </c>
      <c r="D34" s="251">
        <v>434591704.22000003</v>
      </c>
      <c r="E34" s="251">
        <v>35321821.270000003</v>
      </c>
      <c r="F34" s="251">
        <v>35321821.270000003</v>
      </c>
      <c r="G34" s="251">
        <v>35321821.270000003</v>
      </c>
      <c r="H34" s="251">
        <v>35321821.270000003</v>
      </c>
      <c r="I34" s="251">
        <v>35514923.829999998</v>
      </c>
      <c r="J34" s="251">
        <v>35321821.270000003</v>
      </c>
      <c r="K34" s="251">
        <v>35332803.760000005</v>
      </c>
      <c r="L34" s="251">
        <v>36940541.649999999</v>
      </c>
      <c r="M34" s="251">
        <v>35321820.510000013</v>
      </c>
      <c r="N34" s="251">
        <v>36235044.690000005</v>
      </c>
      <c r="O34" s="251">
        <v>35533308.840000004</v>
      </c>
      <c r="P34" s="251">
        <v>36939241.659999996</v>
      </c>
      <c r="Q34" s="251">
        <v>428426791.28999996</v>
      </c>
    </row>
    <row r="35" spans="2:19" x14ac:dyDescent="0.25">
      <c r="B35" s="57" t="s">
        <v>103</v>
      </c>
      <c r="C35" s="250">
        <v>150000000</v>
      </c>
      <c r="D35" s="251">
        <v>400000000</v>
      </c>
      <c r="E35" s="251">
        <v>12499997.34</v>
      </c>
      <c r="F35" s="251">
        <v>12500000</v>
      </c>
      <c r="G35" s="251">
        <v>20000000</v>
      </c>
      <c r="H35" s="251">
        <v>20000000</v>
      </c>
      <c r="I35" s="251">
        <v>20000000</v>
      </c>
      <c r="J35" s="251">
        <v>20000000</v>
      </c>
      <c r="K35" s="251">
        <v>20000000</v>
      </c>
      <c r="L35" s="251">
        <v>20000000</v>
      </c>
      <c r="M35" s="251">
        <v>63730000</v>
      </c>
      <c r="N35" s="251">
        <v>63797737.999999993</v>
      </c>
      <c r="O35" s="251">
        <v>63797737.999999993</v>
      </c>
      <c r="P35" s="251">
        <v>63674523</v>
      </c>
      <c r="Q35" s="251">
        <v>399999996.33999997</v>
      </c>
    </row>
    <row r="36" spans="2:19" x14ac:dyDescent="0.25">
      <c r="B36" s="57" t="s">
        <v>104</v>
      </c>
      <c r="C36" s="250">
        <v>100000000</v>
      </c>
      <c r="D36" s="251">
        <v>200000000</v>
      </c>
      <c r="E36" s="252">
        <v>0</v>
      </c>
      <c r="F36" s="251">
        <v>16666666</v>
      </c>
      <c r="G36" s="251">
        <v>8333333</v>
      </c>
      <c r="H36" s="251">
        <v>8333333</v>
      </c>
      <c r="I36" s="251">
        <v>8333333</v>
      </c>
      <c r="J36" s="251">
        <v>8333333</v>
      </c>
      <c r="K36" s="251">
        <v>24999999</v>
      </c>
      <c r="L36" s="251">
        <v>24999999</v>
      </c>
      <c r="M36" s="251">
        <v>24999999</v>
      </c>
      <c r="N36" s="251">
        <v>25000011</v>
      </c>
      <c r="O36" s="251">
        <v>24999994.000000004</v>
      </c>
      <c r="P36" s="251">
        <v>24999991</v>
      </c>
      <c r="Q36" s="251">
        <v>199999991.00000003</v>
      </c>
    </row>
    <row r="37" spans="2:19" x14ac:dyDescent="0.25">
      <c r="B37" s="57" t="s">
        <v>101</v>
      </c>
      <c r="C37" s="250">
        <v>55866799999</v>
      </c>
      <c r="D37" s="251">
        <v>45910898456.089996</v>
      </c>
      <c r="E37" s="251">
        <v>5385022536.6599998</v>
      </c>
      <c r="F37" s="251">
        <v>628388144.06999993</v>
      </c>
      <c r="G37" s="251">
        <v>3064651475.7800002</v>
      </c>
      <c r="H37" s="251">
        <v>3530040734.1900001</v>
      </c>
      <c r="I37" s="251">
        <v>9043714323.8099995</v>
      </c>
      <c r="J37" s="251">
        <v>1420204632.73</v>
      </c>
      <c r="K37" s="251">
        <v>4030055564.9400001</v>
      </c>
      <c r="L37" s="251">
        <v>962308184.57000005</v>
      </c>
      <c r="M37" s="251">
        <v>2666462575.52</v>
      </c>
      <c r="N37" s="251">
        <v>4970132987.21</v>
      </c>
      <c r="O37" s="251">
        <v>8738588040.9700012</v>
      </c>
      <c r="P37" s="251">
        <v>1174744844.8099999</v>
      </c>
      <c r="Q37" s="251">
        <v>45614314045.260002</v>
      </c>
    </row>
    <row r="38" spans="2:19" x14ac:dyDescent="0.25">
      <c r="B38" s="57" t="s">
        <v>95</v>
      </c>
      <c r="C38" s="250">
        <v>28666728682</v>
      </c>
      <c r="D38" s="251">
        <v>57500727140.910004</v>
      </c>
      <c r="E38" s="251">
        <v>2378236111.3200006</v>
      </c>
      <c r="F38" s="251">
        <v>2389320050.1100001</v>
      </c>
      <c r="G38" s="251">
        <v>6733097253.5299997</v>
      </c>
      <c r="H38" s="251">
        <v>8031378059.1400003</v>
      </c>
      <c r="I38" s="251">
        <v>5565063185.960001</v>
      </c>
      <c r="J38" s="251">
        <v>1971157500.1099999</v>
      </c>
      <c r="K38" s="251">
        <v>2270197891.52</v>
      </c>
      <c r="L38" s="251">
        <v>19363732474.439999</v>
      </c>
      <c r="M38" s="251">
        <v>1755477895.3200002</v>
      </c>
      <c r="N38" s="251">
        <v>2699773210.3899999</v>
      </c>
      <c r="O38" s="251">
        <v>839814558.98000014</v>
      </c>
      <c r="P38" s="251">
        <v>3502473336.7600002</v>
      </c>
      <c r="Q38" s="251">
        <v>57499721527.580002</v>
      </c>
    </row>
    <row r="39" spans="2:19" s="54" customFormat="1" x14ac:dyDescent="0.25">
      <c r="B39" s="56" t="s">
        <v>62</v>
      </c>
      <c r="C39" s="253">
        <v>374182598545</v>
      </c>
      <c r="D39" s="244">
        <v>450865903217.88995</v>
      </c>
      <c r="E39" s="227">
        <v>26875211992.000011</v>
      </c>
      <c r="F39" s="228">
        <v>34528870745.780006</v>
      </c>
      <c r="G39" s="229">
        <v>44511372093.730011</v>
      </c>
      <c r="H39" s="227">
        <v>44687474774.239998</v>
      </c>
      <c r="I39" s="228">
        <v>41536689467.979996</v>
      </c>
      <c r="J39" s="229">
        <v>30850243836.970001</v>
      </c>
      <c r="K39" s="227">
        <v>56338416814.790009</v>
      </c>
      <c r="L39" s="228">
        <v>50280354127.360001</v>
      </c>
      <c r="M39" s="229">
        <v>22590767168.379997</v>
      </c>
      <c r="N39" s="227">
        <v>23987230685.260002</v>
      </c>
      <c r="O39" s="228">
        <v>32639025577.26001</v>
      </c>
      <c r="P39" s="229">
        <v>38406354616.339996</v>
      </c>
      <c r="Q39" s="230">
        <v>447232011900.09003</v>
      </c>
      <c r="S39" s="55"/>
    </row>
    <row r="40" spans="2:19" ht="18.75" customHeight="1" x14ac:dyDescent="0.25">
      <c r="C40" s="247"/>
      <c r="D40" s="248"/>
      <c r="E40" s="248"/>
      <c r="F40" s="248"/>
      <c r="G40" s="248"/>
      <c r="H40" s="248"/>
      <c r="I40" s="248"/>
      <c r="J40" s="248"/>
      <c r="K40" s="248"/>
      <c r="L40" s="248"/>
      <c r="M40" s="248"/>
      <c r="N40" s="248"/>
      <c r="O40" s="248"/>
      <c r="P40" s="248"/>
      <c r="Q40" s="249"/>
    </row>
    <row r="41" spans="2:19" s="54" customFormat="1" x14ac:dyDescent="0.25">
      <c r="B41" s="56" t="s">
        <v>49</v>
      </c>
      <c r="C41" s="254"/>
      <c r="D41" s="245"/>
      <c r="E41" s="233"/>
      <c r="F41" s="234"/>
      <c r="G41" s="235"/>
      <c r="H41" s="233"/>
      <c r="I41" s="234"/>
      <c r="J41" s="235"/>
      <c r="K41" s="233"/>
      <c r="L41" s="234"/>
      <c r="M41" s="235"/>
      <c r="N41" s="233"/>
      <c r="O41" s="234"/>
      <c r="P41" s="235"/>
      <c r="Q41" s="236"/>
      <c r="S41" s="55"/>
    </row>
    <row r="42" spans="2:19" x14ac:dyDescent="0.25">
      <c r="B42" s="57" t="s">
        <v>23</v>
      </c>
      <c r="C42" s="250">
        <v>50527833</v>
      </c>
      <c r="D42" s="250">
        <v>50527833</v>
      </c>
      <c r="E42" s="250">
        <v>4210653</v>
      </c>
      <c r="F42" s="250">
        <v>4210653</v>
      </c>
      <c r="G42" s="250">
        <v>4210653</v>
      </c>
      <c r="H42" s="250">
        <v>4210653</v>
      </c>
      <c r="I42" s="250">
        <v>4210653</v>
      </c>
      <c r="J42" s="250">
        <v>4210653</v>
      </c>
      <c r="K42" s="250">
        <v>4210653</v>
      </c>
      <c r="L42" s="250">
        <v>4210653</v>
      </c>
      <c r="M42" s="250">
        <v>4210653</v>
      </c>
      <c r="N42" s="250">
        <v>4210651</v>
      </c>
      <c r="O42" s="250">
        <v>4210651</v>
      </c>
      <c r="P42" s="250">
        <v>4210653</v>
      </c>
      <c r="Q42" s="250">
        <v>50527832</v>
      </c>
    </row>
    <row r="43" spans="2:19" x14ac:dyDescent="0.25">
      <c r="B43" s="57" t="s">
        <v>43</v>
      </c>
      <c r="C43" s="250">
        <v>40000000</v>
      </c>
      <c r="D43" s="250">
        <v>40000000</v>
      </c>
      <c r="E43" s="250">
        <v>3333333</v>
      </c>
      <c r="F43" s="250">
        <v>3333333</v>
      </c>
      <c r="G43" s="250">
        <v>3333333</v>
      </c>
      <c r="H43" s="250">
        <v>3333333</v>
      </c>
      <c r="I43" s="250">
        <v>3333333</v>
      </c>
      <c r="J43" s="250">
        <v>3333333</v>
      </c>
      <c r="K43" s="250">
        <v>3333333</v>
      </c>
      <c r="L43" s="250">
        <v>3333333</v>
      </c>
      <c r="M43" s="250">
        <v>3333333</v>
      </c>
      <c r="N43" s="250">
        <v>3333333</v>
      </c>
      <c r="O43" s="250">
        <v>3333333</v>
      </c>
      <c r="P43" s="250">
        <v>3333337</v>
      </c>
      <c r="Q43" s="250">
        <v>40000000</v>
      </c>
    </row>
    <row r="44" spans="2:19" x14ac:dyDescent="0.25">
      <c r="B44" s="57" t="s">
        <v>44</v>
      </c>
      <c r="C44" s="250">
        <v>14758201</v>
      </c>
      <c r="D44" s="250">
        <v>14758201</v>
      </c>
      <c r="E44" s="250">
        <v>4919400</v>
      </c>
      <c r="F44" s="250">
        <v>4919400</v>
      </c>
      <c r="G44" s="250">
        <v>4919400</v>
      </c>
      <c r="H44" s="255">
        <v>0</v>
      </c>
      <c r="I44" s="255">
        <v>0</v>
      </c>
      <c r="J44" s="255">
        <v>0</v>
      </c>
      <c r="K44" s="255">
        <v>0</v>
      </c>
      <c r="L44" s="255">
        <v>0</v>
      </c>
      <c r="M44" s="255">
        <v>0</v>
      </c>
      <c r="N44" s="250">
        <v>1</v>
      </c>
      <c r="O44" s="255">
        <v>0</v>
      </c>
      <c r="P44" s="255">
        <v>0</v>
      </c>
      <c r="Q44" s="250">
        <v>14758201</v>
      </c>
    </row>
    <row r="45" spans="2:19" x14ac:dyDescent="0.25">
      <c r="B45" s="57" t="s">
        <v>101</v>
      </c>
      <c r="C45" s="250">
        <v>55712930000</v>
      </c>
      <c r="D45" s="250">
        <v>63148160000</v>
      </c>
      <c r="E45" s="250">
        <v>15578240559.41</v>
      </c>
      <c r="F45" s="250">
        <v>2292180160.1700001</v>
      </c>
      <c r="G45" s="250">
        <v>4314647188.6800003</v>
      </c>
      <c r="H45" s="250">
        <v>5232847197.3499994</v>
      </c>
      <c r="I45" s="250">
        <v>10363579768.32</v>
      </c>
      <c r="J45" s="250">
        <v>1695814053.3099999</v>
      </c>
      <c r="K45" s="250">
        <v>3839508567.3699989</v>
      </c>
      <c r="L45" s="250">
        <v>2806676674.2800002</v>
      </c>
      <c r="M45" s="250">
        <v>4064876166.1799998</v>
      </c>
      <c r="N45" s="250">
        <v>4108696462.7200003</v>
      </c>
      <c r="O45" s="250">
        <v>4257423408.21</v>
      </c>
      <c r="P45" s="250">
        <v>1825277760.1400001</v>
      </c>
      <c r="Q45" s="250">
        <v>60379767966.139992</v>
      </c>
    </row>
    <row r="46" spans="2:19" s="54" customFormat="1" x14ac:dyDescent="0.25">
      <c r="B46" s="56" t="s">
        <v>70</v>
      </c>
      <c r="C46" s="253">
        <v>55818216034</v>
      </c>
      <c r="D46" s="244">
        <v>63253446034</v>
      </c>
      <c r="E46" s="227">
        <v>15590703945.41</v>
      </c>
      <c r="F46" s="228">
        <v>2304643546.1699996</v>
      </c>
      <c r="G46" s="229">
        <v>4327110574.6800003</v>
      </c>
      <c r="H46" s="227">
        <v>5240391183.3499985</v>
      </c>
      <c r="I46" s="228">
        <v>10371123754.32</v>
      </c>
      <c r="J46" s="229">
        <v>1703358039.3099999</v>
      </c>
      <c r="K46" s="227">
        <v>3847052553.3699994</v>
      </c>
      <c r="L46" s="228">
        <v>2814220660.2800002</v>
      </c>
      <c r="M46" s="229">
        <v>4072420152.1799998</v>
      </c>
      <c r="N46" s="227">
        <v>4116240447.7200007</v>
      </c>
      <c r="O46" s="228">
        <v>4264967392.21</v>
      </c>
      <c r="P46" s="229">
        <v>1832821750.1399999</v>
      </c>
      <c r="Q46" s="230">
        <v>60485053999.139984</v>
      </c>
      <c r="S46" s="55"/>
    </row>
    <row r="47" spans="2:19" x14ac:dyDescent="0.25">
      <c r="C47" s="247"/>
      <c r="D47" s="248"/>
      <c r="E47" s="248"/>
      <c r="F47" s="248"/>
      <c r="G47" s="248"/>
      <c r="H47" s="248"/>
      <c r="I47" s="248"/>
      <c r="J47" s="248"/>
      <c r="K47" s="248"/>
      <c r="L47" s="248"/>
      <c r="M47" s="248"/>
      <c r="N47" s="248"/>
      <c r="O47" s="248"/>
      <c r="P47" s="248"/>
      <c r="Q47" s="248"/>
    </row>
    <row r="48" spans="2:19" s="54" customFormat="1" x14ac:dyDescent="0.25">
      <c r="B48" s="56" t="s">
        <v>57</v>
      </c>
      <c r="C48" s="253">
        <v>430000814579</v>
      </c>
      <c r="D48" s="244">
        <v>514119349251.88995</v>
      </c>
      <c r="E48" s="227">
        <v>42465915937.410011</v>
      </c>
      <c r="F48" s="228">
        <v>36833514291.950005</v>
      </c>
      <c r="G48" s="229">
        <v>48838482668.410011</v>
      </c>
      <c r="H48" s="227">
        <v>49927865957.589996</v>
      </c>
      <c r="I48" s="228">
        <v>51907813222.300003</v>
      </c>
      <c r="J48" s="229">
        <v>32553601876.279999</v>
      </c>
      <c r="K48" s="227">
        <v>60185469368.160004</v>
      </c>
      <c r="L48" s="228">
        <v>53094574787.639999</v>
      </c>
      <c r="M48" s="229">
        <v>26663187320.559994</v>
      </c>
      <c r="N48" s="227">
        <v>28103471132.98</v>
      </c>
      <c r="O48" s="228">
        <v>36903992969.470009</v>
      </c>
      <c r="P48" s="229">
        <v>40239176366.479996</v>
      </c>
      <c r="Q48" s="230">
        <v>507717065899.23004</v>
      </c>
      <c r="S48" s="55"/>
    </row>
    <row r="49" spans="2:4" x14ac:dyDescent="0.25">
      <c r="B49" s="53" t="s">
        <v>52</v>
      </c>
      <c r="C49" s="52"/>
      <c r="D49" s="51"/>
    </row>
    <row r="50" spans="2:4" x14ac:dyDescent="0.25">
      <c r="B50" s="53" t="s">
        <v>71</v>
      </c>
      <c r="C50" s="52"/>
      <c r="D50" s="51"/>
    </row>
    <row r="51" spans="2:4" x14ac:dyDescent="0.25">
      <c r="B51" s="53" t="s">
        <v>54</v>
      </c>
      <c r="C51" s="52"/>
      <c r="D51" s="51"/>
    </row>
    <row r="52" spans="2:4" x14ac:dyDescent="0.25">
      <c r="B52" s="53" t="s">
        <v>55</v>
      </c>
      <c r="C52" s="52"/>
      <c r="D52" s="51"/>
    </row>
  </sheetData>
  <mergeCells count="8">
    <mergeCell ref="B2:Q2"/>
    <mergeCell ref="B3:Q3"/>
    <mergeCell ref="B4:Q4"/>
    <mergeCell ref="B5:Q5"/>
    <mergeCell ref="B8:B9"/>
    <mergeCell ref="C8:C9"/>
    <mergeCell ref="D8:D9"/>
    <mergeCell ref="E8:Q8"/>
  </mergeCells>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511edb72c5706929b676b46c6dcc249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7f46199a52c0f81b2861ac73db068e75"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F57AE3-E110-4D96-BE80-FDF326EE2987}">
  <ds:schemaRefs>
    <ds:schemaRef ds:uri="http://schemas.microsoft.com/sharepoint/v3/contenttype/forms"/>
  </ds:schemaRefs>
</ds:datastoreItem>
</file>

<file path=customXml/itemProps2.xml><?xml version="1.0" encoding="utf-8"?>
<ds:datastoreItem xmlns:ds="http://schemas.openxmlformats.org/officeDocument/2006/customXml" ds:itemID="{83E8EFF8-9B6B-4A87-8476-25CD3F52C254}">
  <ds:schemaRefs>
    <ds:schemaRef ds:uri="http://schemas.microsoft.com/office/2006/documentManagement/types"/>
    <ds:schemaRef ds:uri="http://purl.org/dc/elements/1.1/"/>
    <ds:schemaRef ds:uri="09100588-ee89-45b2-81d6-a67d223ce91b"/>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f7c7372e-77c9-4c4a-9e9a-3e04be05905d"/>
    <ds:schemaRef ds:uri="http://purl.org/dc/terms/"/>
  </ds:schemaRefs>
</ds:datastoreItem>
</file>

<file path=customXml/itemProps3.xml><?xml version="1.0" encoding="utf-8"?>
<ds:datastoreItem xmlns:ds="http://schemas.openxmlformats.org/officeDocument/2006/customXml" ds:itemID="{FD236A92-E35E-4850-9F5B-13346E69A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2004</vt:lpstr>
      <vt:lpstr>2005</vt:lpstr>
      <vt:lpstr>2006</vt:lpstr>
      <vt:lpstr>2007 </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'2012'!Print_Area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2025-07-17T17:39:53Z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