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Descentralizadas/"/>
    </mc:Choice>
  </mc:AlternateContent>
  <xr:revisionPtr revIDLastSave="755" documentId="13_ncr:1_{47E0A79A-EBAD-45C7-84E9-D7B27F4D850A}" xr6:coauthVersionLast="47" xr6:coauthVersionMax="47" xr10:uidLastSave="{32741063-A59E-4E2D-8003-E610115C46BA}"/>
  <bookViews>
    <workbookView xWindow="-120" yWindow="-120" windowWidth="29040" windowHeight="15720" xr2:uid="{F56D3CF1-3913-4669-9564-68F3A8DDA9F7}"/>
  </bookViews>
  <sheets>
    <sheet name="2014-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5" i="2" l="1"/>
  <c r="K57" i="2"/>
  <c r="K47" i="2"/>
  <c r="K41" i="2"/>
  <c r="K34" i="2"/>
  <c r="K25" i="2"/>
  <c r="K15" i="2"/>
  <c r="K9" i="2"/>
  <c r="L57" i="2"/>
  <c r="L47" i="2"/>
  <c r="L41" i="2"/>
  <c r="L34" i="2"/>
  <c r="L25" i="2"/>
  <c r="L15" i="2"/>
  <c r="L9" i="2"/>
  <c r="G25" i="2"/>
  <c r="H25" i="2"/>
  <c r="L70" i="2" l="1"/>
  <c r="L98" i="2" s="1"/>
  <c r="K70" i="2"/>
  <c r="K98" i="2" s="1"/>
  <c r="D25" i="2"/>
  <c r="E25" i="2"/>
  <c r="F25" i="2"/>
  <c r="C25" i="2"/>
  <c r="I87" i="2" l="1"/>
  <c r="I84" i="2"/>
  <c r="I80" i="2"/>
  <c r="I90" i="2"/>
  <c r="I79" i="2" l="1"/>
  <c r="I86" i="2"/>
  <c r="I94" i="2"/>
  <c r="I93" i="2" s="1"/>
  <c r="D73" i="2"/>
  <c r="E73" i="2"/>
  <c r="F73" i="2"/>
  <c r="G73" i="2"/>
  <c r="H73" i="2"/>
  <c r="I73" i="2"/>
  <c r="C73" i="2"/>
  <c r="E34" i="2" l="1"/>
  <c r="D61" i="2"/>
  <c r="E61" i="2"/>
  <c r="F61" i="2"/>
  <c r="G61" i="2"/>
  <c r="H61" i="2"/>
  <c r="I61" i="2"/>
  <c r="C61" i="2"/>
  <c r="G34" i="2" l="1"/>
  <c r="C80" i="2"/>
  <c r="D80" i="2"/>
  <c r="E80" i="2"/>
  <c r="F80" i="2"/>
  <c r="G80" i="2"/>
  <c r="H80" i="2"/>
  <c r="D34" i="2"/>
  <c r="F34" i="2"/>
  <c r="H34" i="2"/>
  <c r="I34" i="2"/>
  <c r="C34" i="2"/>
  <c r="I65" i="2"/>
  <c r="I57" i="2"/>
  <c r="I47" i="2"/>
  <c r="I41" i="2"/>
  <c r="I25" i="2"/>
  <c r="I15" i="2"/>
  <c r="I9" i="2"/>
  <c r="H94" i="2"/>
  <c r="H93" i="2" s="1"/>
  <c r="H92" i="2" s="1"/>
  <c r="G94" i="2"/>
  <c r="G93" i="2" s="1"/>
  <c r="G92" i="2" s="1"/>
  <c r="F94" i="2"/>
  <c r="F93" i="2" s="1"/>
  <c r="F92" i="2" s="1"/>
  <c r="E94" i="2"/>
  <c r="E93" i="2" s="1"/>
  <c r="E92" i="2" s="1"/>
  <c r="D94" i="2"/>
  <c r="D93" i="2" s="1"/>
  <c r="D92" i="2" s="1"/>
  <c r="C94" i="2"/>
  <c r="C93" i="2" s="1"/>
  <c r="C92" i="2" s="1"/>
  <c r="H90" i="2"/>
  <c r="G90" i="2"/>
  <c r="F90" i="2"/>
  <c r="E90" i="2"/>
  <c r="D90" i="2"/>
  <c r="C90" i="2"/>
  <c r="H87" i="2"/>
  <c r="G87" i="2"/>
  <c r="F87" i="2"/>
  <c r="E87" i="2"/>
  <c r="D87" i="2"/>
  <c r="C87" i="2"/>
  <c r="H84" i="2"/>
  <c r="G84" i="2"/>
  <c r="F84" i="2"/>
  <c r="E84" i="2"/>
  <c r="D84" i="2"/>
  <c r="C84" i="2"/>
  <c r="H65" i="2"/>
  <c r="G65" i="2"/>
  <c r="F65" i="2"/>
  <c r="E65" i="2"/>
  <c r="D65" i="2"/>
  <c r="C65" i="2"/>
  <c r="H57" i="2"/>
  <c r="G57" i="2"/>
  <c r="F57" i="2"/>
  <c r="E57" i="2"/>
  <c r="D57" i="2"/>
  <c r="C57" i="2"/>
  <c r="H47" i="2"/>
  <c r="G47" i="2"/>
  <c r="F47" i="2"/>
  <c r="E47" i="2"/>
  <c r="D47" i="2"/>
  <c r="C47" i="2"/>
  <c r="H41" i="2"/>
  <c r="G41" i="2"/>
  <c r="F41" i="2"/>
  <c r="E41" i="2"/>
  <c r="D41" i="2"/>
  <c r="C41" i="2"/>
  <c r="H15" i="2"/>
  <c r="G15" i="2"/>
  <c r="F15" i="2"/>
  <c r="E15" i="2"/>
  <c r="D15" i="2"/>
  <c r="C15" i="2"/>
  <c r="H9" i="2"/>
  <c r="G9" i="2"/>
  <c r="F9" i="2"/>
  <c r="E9" i="2"/>
  <c r="D9" i="2"/>
  <c r="C9" i="2"/>
  <c r="G79" i="2" l="1"/>
  <c r="E86" i="2"/>
  <c r="E79" i="2"/>
  <c r="D79" i="2"/>
  <c r="I70" i="2"/>
  <c r="H70" i="2"/>
  <c r="G86" i="2"/>
  <c r="F86" i="2"/>
  <c r="H86" i="2"/>
  <c r="C86" i="2"/>
  <c r="D70" i="2"/>
  <c r="C79" i="2"/>
  <c r="D86" i="2"/>
  <c r="C70" i="2"/>
  <c r="F79" i="2"/>
  <c r="E70" i="2"/>
  <c r="G70" i="2"/>
  <c r="H79" i="2"/>
  <c r="F70" i="2"/>
  <c r="G78" i="2" l="1"/>
  <c r="G96" i="2" s="1"/>
  <c r="G98" i="2" s="1"/>
  <c r="I78" i="2"/>
  <c r="I92" i="2"/>
  <c r="C78" i="2"/>
  <c r="C96" i="2" s="1"/>
  <c r="C98" i="2" s="1"/>
  <c r="D78" i="2"/>
  <c r="D96" i="2" s="1"/>
  <c r="D98" i="2" s="1"/>
  <c r="E78" i="2"/>
  <c r="E96" i="2" s="1"/>
  <c r="E98" i="2" s="1"/>
  <c r="H78" i="2"/>
  <c r="H96" i="2" s="1"/>
  <c r="H98" i="2" s="1"/>
  <c r="F78" i="2"/>
  <c r="F96" i="2" s="1"/>
  <c r="F98" i="2" s="1"/>
  <c r="I96" i="2" l="1"/>
  <c r="I98" i="2" s="1"/>
</calcChain>
</file>

<file path=xl/sharedStrings.xml><?xml version="1.0" encoding="utf-8"?>
<sst xmlns="http://schemas.openxmlformats.org/spreadsheetml/2006/main" count="95" uniqueCount="95">
  <si>
    <t>MINISTERIO DE HACIENDA</t>
  </si>
  <si>
    <t>DIRECCIÓN GENERAL DE PRESUPUESTO</t>
  </si>
  <si>
    <t>EJECUCIÓN PRESUPUESTARIA DE ORGANISMOS AUTÓNOMOS Y DESCENTRALIZADOS NO FINANCIEROS</t>
  </si>
  <si>
    <t>CLASIFICACIÓN OBJETAL</t>
  </si>
  <si>
    <t>PERIODO 2014-2024</t>
  </si>
  <si>
    <t>En Millones RD$</t>
  </si>
  <si>
    <t>DETALLE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</si>
  <si>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</si>
  <si>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</si>
  <si>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</si>
  <si>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</si>
  <si>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</si>
  <si>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</si>
  <si>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</si>
  <si>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</si>
  <si>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</si>
  <si>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</si>
  <si>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</si>
  <si>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</si>
  <si>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</si>
  <si>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</si>
  <si>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</si>
  <si>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</si>
  <si>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</si>
  <si>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</si>
  <si>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</si>
  <si>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</si>
  <si>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</si>
  <si>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</si>
  <si>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</si>
  <si>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</si>
  <si>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</si>
  <si>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</si>
  <si>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</si>
  <si>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</si>
  <si>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</si>
  <si>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</si>
  <si>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</si>
  <si>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</si>
  <si>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</si>
  <si>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</si>
  <si>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</si>
  <si>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</si>
  <si>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</si>
  <si>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</si>
  <si>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</si>
  <si>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</si>
  <si>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</si>
  <si>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</si>
  <si>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</si>
  <si>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</si>
  <si>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</si>
  <si>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</si>
  <si>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</si>
  <si>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</si>
  <si>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</si>
  <si>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</si>
  <si>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</si>
  <si>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</si>
  <si>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</si>
  <si>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</si>
  <si>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</si>
  <si>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2.8.5 - APORTES DE CAPITAL AL SECTOR PÚBLICO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</si>
  <si>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</si>
  <si>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</si>
  <si>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</si>
  <si>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</si>
  <si>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2.9.5 - GASTOS DE INTERESES, RECARGOS MULTAS Y SANCIONES DE IMPUESTOS Y CONTRIBUCIONES SOCIALES</t>
  </si>
  <si>
    <t>TOTAL GASTOS</t>
  </si>
  <si>
    <t>4.1 - Incremento de activos financieros</t>
  </si>
  <si>
    <t>4.1.1 - Incremento de activos financieros corrientes</t>
  </si>
  <si>
    <t>4.1.2 - Incremento de activos financieros no corrientes</t>
  </si>
  <si>
    <t>4.1.2.3 - Compra de acciones y participaciones de capital con fines de liquidez</t>
  </si>
  <si>
    <t>4.1.2.3.02 - Compra de acciones y participaciones de capital de instituciones públicas financieras</t>
  </si>
  <si>
    <t>4.2 - Disminución de pasivos</t>
  </si>
  <si>
    <t>4.2.1 - Disminución de pasivos corrientes</t>
  </si>
  <si>
    <t>4.2.1.1 - Disminución de cuentas por pagar de corto plazo</t>
  </si>
  <si>
    <t>4.2.1.1.01 - Disminución de cuentas por pagar internas de corto plazo</t>
  </si>
  <si>
    <t>4.2.1.1.03 - Disminución de ctas. por pagar internas de corto plazo deuda administrativa</t>
  </si>
  <si>
    <t>4.2.1.1.05 - Disminución de ctas. por pagar internas de corto plazo sentencias condenatorias</t>
  </si>
  <si>
    <t>4.2.1.3 - Disminución de préstamos de corto plazo</t>
  </si>
  <si>
    <t>4.2.1.3.01 - Disminución de préstamos internos de corto plazo</t>
  </si>
  <si>
    <t>4.2.2 - Disminución de pasivos no corrientes</t>
  </si>
  <si>
    <t>4.2.2.1 - Disminución de cuentas por pagar de largo plazo</t>
  </si>
  <si>
    <t>4.2.2.1.01 - Disminución de cuentas por pagar internas de largo plazo</t>
  </si>
  <si>
    <t>4.2.2.1.02 - Disminución de cuentas por pagar externas de largo plazo</t>
  </si>
  <si>
    <t>4.2.2.9 - Disminución de otros pasivos de largo plazo</t>
  </si>
  <si>
    <t>4.2.2.9.01 - Disminución de otros pasivos internos de largo plazo</t>
  </si>
  <si>
    <t>4.3 - Disminución de fondos de terceros</t>
  </si>
  <si>
    <t>4.3.5 - Disminución depósitos fondos de terceros</t>
  </si>
  <si>
    <t>4.3.5.1 - Disminución depósitos fondos de terceros</t>
  </si>
  <si>
    <t>4.3.5.1.99 - Disminución depósitos fondos de terceros por conceptos no identificados precedentemente (n.i.p.)</t>
  </si>
  <si>
    <t>TOTAL APLICACIONES FINANCIERAS</t>
  </si>
  <si>
    <t xml:space="preserve">TOTAL GASTOS Y APLICACIONES FINANCIERAS </t>
  </si>
  <si>
    <t>Fuente: Sistema de Información de la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</si>
</sst>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 * #,##0.00_ ;_ * \-#,##0.00_ ;_ * &quot;-&quot;??_ ;_ @_ "/>
    <numFmt numFmtId="167" formatCode="_(#,##0.0,,_);_(* \(#,##0.000000\);_(* &quot;-&quot;??_);_(@_)"/>
    <numFmt numFmtId="168" formatCode="_-* #,##0.0_-;\-* #,##0.0_-;_-* &quot;-&quot;??_-;_-@_-"/>
    <numFmt numFmtId="169" formatCode="#,##0.0,,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name val="Calibri"/>
      <family val="2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/>
    <xf numFmtId="49" fontId="8" fillId="0" borderId="2" xfId="0" applyNumberFormat="1" applyFont="1" applyBorder="1" applyAlignment="1">
      <alignment horizontal="left" wrapText="1" readingOrder="1"/>
    </xf>
    <xf numFmtId="0" fontId="0" fillId="0" borderId="0" xfId="0" applyAlignment="1">
      <alignment horizontal="right"/>
    </xf>
    <xf numFmtId="0" fontId="3" fillId="0" borderId="5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10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/>
    </xf>
    <xf numFmtId="167" fontId="0" fillId="0" borderId="0" xfId="0" applyNumberForma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3" fillId="0" borderId="5" xfId="1" applyFont="1" applyBorder="1"/>
    <xf numFmtId="165" fontId="3" fillId="0" borderId="5" xfId="1" applyNumberFormat="1" applyFont="1" applyBorder="1"/>
    <xf numFmtId="165" fontId="0" fillId="0" borderId="0" xfId="1" applyNumberFormat="1" applyFont="1"/>
    <xf numFmtId="165" fontId="1" fillId="0" borderId="0" xfId="1" applyNumberFormat="1" applyFont="1" applyBorder="1"/>
    <xf numFmtId="165" fontId="2" fillId="3" borderId="4" xfId="1" applyNumberFormat="1" applyFont="1" applyFill="1" applyBorder="1" applyAlignment="1">
      <alignment horizontal="center" vertical="center"/>
    </xf>
    <xf numFmtId="165" fontId="9" fillId="0" borderId="5" xfId="1" applyNumberFormat="1" applyFont="1" applyBorder="1"/>
    <xf numFmtId="165" fontId="10" fillId="0" borderId="0" xfId="1" applyNumberFormat="1" applyFont="1"/>
    <xf numFmtId="165" fontId="10" fillId="0" borderId="0" xfId="1" applyNumberFormat="1" applyFont="1" applyBorder="1"/>
    <xf numFmtId="165" fontId="9" fillId="0" borderId="0" xfId="1" applyNumberFormat="1" applyFont="1" applyBorder="1"/>
    <xf numFmtId="165" fontId="9" fillId="0" borderId="5" xfId="4" applyNumberFormat="1" applyFont="1" applyBorder="1"/>
    <xf numFmtId="164" fontId="12" fillId="0" borderId="0" xfId="1" applyFont="1" applyAlignment="1">
      <alignment vertical="top" wrapText="1"/>
    </xf>
    <xf numFmtId="164" fontId="0" fillId="0" borderId="0" xfId="1" applyFont="1"/>
    <xf numFmtId="169" fontId="3" fillId="0" borderId="5" xfId="1" applyNumberFormat="1" applyFont="1" applyBorder="1"/>
    <xf numFmtId="169" fontId="0" fillId="0" borderId="0" xfId="1" applyNumberFormat="1" applyFont="1"/>
    <xf numFmtId="169" fontId="2" fillId="3" borderId="4" xfId="1" applyNumberFormat="1" applyFont="1" applyFill="1" applyBorder="1" applyAlignment="1">
      <alignment horizontal="right" vertical="center"/>
    </xf>
    <xf numFmtId="169" fontId="3" fillId="0" borderId="5" xfId="1" applyNumberFormat="1" applyFont="1" applyFill="1" applyBorder="1" applyAlignment="1">
      <alignment horizontal="right" vertical="center"/>
    </xf>
    <xf numFmtId="169" fontId="0" fillId="0" borderId="0" xfId="1" applyNumberFormat="1" applyFont="1" applyFill="1" applyAlignment="1">
      <alignment horizontal="right" vertical="center"/>
    </xf>
    <xf numFmtId="164" fontId="0" fillId="0" borderId="0" xfId="1" applyFont="1" applyFill="1" applyAlignment="1">
      <alignment horizontal="right" vertical="center"/>
    </xf>
    <xf numFmtId="164" fontId="3" fillId="0" borderId="5" xfId="1" applyFont="1" applyFill="1" applyBorder="1" applyAlignment="1">
      <alignment horizontal="right" vertical="center"/>
    </xf>
    <xf numFmtId="164" fontId="2" fillId="3" borderId="4" xfId="1" applyFont="1" applyFill="1" applyBorder="1" applyAlignment="1">
      <alignment horizontal="right" vertical="center"/>
    </xf>
    <xf numFmtId="169" fontId="0" fillId="0" borderId="0" xfId="1" applyNumberFormat="1" applyFont="1" applyAlignment="1">
      <alignment horizontal="right"/>
    </xf>
    <xf numFmtId="169" fontId="2" fillId="3" borderId="4" xfId="1" applyNumberFormat="1" applyFont="1" applyFill="1" applyBorder="1" applyAlignment="1">
      <alignment horizontal="right"/>
    </xf>
    <xf numFmtId="169" fontId="3" fillId="0" borderId="5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9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3" fillId="0" borderId="5" xfId="1" applyNumberFormat="1" applyFont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4" fontId="3" fillId="0" borderId="5" xfId="1" applyFont="1" applyBorder="1" applyAlignment="1">
      <alignment horizontal="right"/>
    </xf>
    <xf numFmtId="165" fontId="2" fillId="3" borderId="4" xfId="2" applyNumberFormat="1" applyFont="1" applyFill="1" applyBorder="1" applyAlignment="1">
      <alignment horizontal="right"/>
    </xf>
    <xf numFmtId="165" fontId="2" fillId="3" borderId="4" xfId="1" applyNumberFormat="1" applyFont="1" applyFill="1" applyBorder="1" applyAlignment="1">
      <alignment horizontal="right"/>
    </xf>
    <xf numFmtId="168" fontId="2" fillId="3" borderId="4" xfId="2" applyNumberFormat="1" applyFont="1" applyFill="1" applyBorder="1" applyAlignment="1">
      <alignment horizontal="right"/>
    </xf>
    <xf numFmtId="169" fontId="9" fillId="0" borderId="5" xfId="4" applyNumberFormat="1" applyFont="1" applyBorder="1" applyAlignment="1">
      <alignment horizontal="right"/>
    </xf>
    <xf numFmtId="165" fontId="9" fillId="0" borderId="5" xfId="4" applyNumberFormat="1" applyFont="1" applyBorder="1" applyAlignment="1">
      <alignment horizontal="right"/>
    </xf>
    <xf numFmtId="169" fontId="10" fillId="0" borderId="0" xfId="4" applyNumberFormat="1" applyFont="1" applyBorder="1" applyAlignment="1">
      <alignment horizontal="right"/>
    </xf>
    <xf numFmtId="165" fontId="9" fillId="0" borderId="0" xfId="4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65" fontId="10" fillId="0" borderId="0" xfId="4" applyNumberFormat="1" applyFont="1" applyAlignment="1">
      <alignment horizontal="right"/>
    </xf>
    <xf numFmtId="165" fontId="10" fillId="0" borderId="0" xfId="1" applyNumberFormat="1" applyFont="1" applyAlignment="1">
      <alignment horizontal="right"/>
    </xf>
    <xf numFmtId="169" fontId="9" fillId="0" borderId="5" xfId="1" applyNumberFormat="1" applyFont="1" applyBorder="1" applyAlignment="1">
      <alignment horizontal="right"/>
    </xf>
    <xf numFmtId="169" fontId="9" fillId="0" borderId="0" xfId="4" applyNumberFormat="1" applyFont="1" applyAlignment="1">
      <alignment horizontal="right"/>
    </xf>
    <xf numFmtId="169" fontId="9" fillId="0" borderId="0" xfId="1" applyNumberFormat="1" applyFont="1" applyAlignment="1">
      <alignment horizontal="right"/>
    </xf>
    <xf numFmtId="169" fontId="10" fillId="0" borderId="0" xfId="4" applyNumberFormat="1" applyFont="1" applyAlignment="1">
      <alignment horizontal="right"/>
    </xf>
    <xf numFmtId="169" fontId="10" fillId="0" borderId="0" xfId="1" applyNumberFormat="1" applyFont="1" applyAlignment="1">
      <alignment horizontal="right"/>
    </xf>
    <xf numFmtId="165" fontId="10" fillId="0" borderId="0" xfId="4" applyNumberFormat="1" applyFont="1" applyBorder="1" applyAlignment="1">
      <alignment horizontal="right"/>
    </xf>
    <xf numFmtId="165" fontId="10" fillId="0" borderId="0" xfId="1" applyNumberFormat="1" applyFont="1" applyBorder="1" applyAlignment="1">
      <alignment horizontal="right"/>
    </xf>
    <xf numFmtId="169" fontId="10" fillId="0" borderId="0" xfId="1" applyNumberFormat="1" applyFont="1" applyBorder="1" applyAlignment="1">
      <alignment horizontal="right"/>
    </xf>
    <xf numFmtId="169" fontId="9" fillId="0" borderId="0" xfId="1" applyNumberFormat="1" applyFont="1" applyBorder="1" applyAlignment="1">
      <alignment horizontal="right"/>
    </xf>
    <xf numFmtId="169" fontId="1" fillId="0" borderId="0" xfId="1" applyNumberFormat="1" applyFont="1" applyBorder="1" applyAlignment="1">
      <alignment horizontal="right"/>
    </xf>
    <xf numFmtId="165" fontId="9" fillId="0" borderId="5" xfId="1" applyNumberFormat="1" applyFont="1" applyBorder="1" applyAlignment="1">
      <alignment horizontal="right"/>
    </xf>
    <xf numFmtId="169" fontId="2" fillId="3" borderId="4" xfId="2" applyNumberFormat="1" applyFont="1" applyFill="1" applyBorder="1" applyAlignment="1">
      <alignment horizontal="right"/>
    </xf>
    <xf numFmtId="167" fontId="0" fillId="0" borderId="0" xfId="0" applyNumberFormat="1" applyAlignment="1">
      <alignment horizontal="right"/>
    </xf>
    <xf numFmtId="0" fontId="2" fillId="3" borderId="2" xfId="3" applyNumberFormat="1" applyFont="1" applyFill="1" applyBorder="1" applyAlignment="1">
      <alignment horizontal="center" vertical="center"/>
    </xf>
    <xf numFmtId="0" fontId="2" fillId="3" borderId="6" xfId="3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left" vertical="center"/>
    </xf>
  </cellXfs>
  <cellStyles count="5">
    <cellStyle name="Millares" xfId="1" builtinId="3"/>
    <cellStyle name="Millares 2" xfId="4" xr:uid="{9E9136E2-91F0-461F-95B0-414D96AD7B56}"/>
    <cellStyle name="Millares 3" xfId="3" xr:uid="{9D4ED365-0194-4F8F-B9C1-D6B3F1A87E29}"/>
    <cellStyle name="Millares 4" xfId="2" xr:uid="{42917814-85D6-4CB5-9427-8B28CECF95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1</xdr:row>
      <xdr:rowOff>152401</xdr:rowOff>
    </xdr:from>
    <xdr:ext cx="1568" cy="571500"/>
    <xdr:pic>
      <xdr:nvPicPr>
        <xdr:cNvPr id="2" name="4 Imagen">
          <a:extLst>
            <a:ext uri="{FF2B5EF4-FFF2-40B4-BE49-F238E27FC236}">
              <a16:creationId xmlns:a16="http://schemas.microsoft.com/office/drawing/2014/main" id="{3E593B07-5A97-4688-9825-2CD39C347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42901"/>
          <a:ext cx="1568" cy="5715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246529</xdr:colOff>
      <xdr:row>6</xdr:row>
      <xdr:rowOff>112059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63FD0002-6BCB-445F-A9CF-1B30A0FEF25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46529" cy="1531284"/>
        </a:xfrm>
        <a:prstGeom prst="rect">
          <a:avLst/>
        </a:prstGeom>
      </xdr:spPr>
    </xdr:pic>
    <xdr:clientData/>
  </xdr:twoCellAnchor>
  <xdr:twoCellAnchor editAs="oneCell">
    <xdr:from>
      <xdr:col>1</xdr:col>
      <xdr:colOff>67235</xdr:colOff>
      <xdr:row>0</xdr:row>
      <xdr:rowOff>11206</xdr:rowOff>
    </xdr:from>
    <xdr:to>
      <xdr:col>1</xdr:col>
      <xdr:colOff>2207558</xdr:colOff>
      <xdr:row>4</xdr:row>
      <xdr:rowOff>19908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978E398D-8D4C-4320-8CBA-7B77C639E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5823" y="11206"/>
          <a:ext cx="2140323" cy="1028437"/>
        </a:xfrm>
        <a:prstGeom prst="rect">
          <a:avLst/>
        </a:prstGeom>
      </xdr:spPr>
    </xdr:pic>
    <xdr:clientData/>
  </xdr:twoCellAnchor>
  <xdr:twoCellAnchor editAs="oneCell">
    <xdr:from>
      <xdr:col>9</xdr:col>
      <xdr:colOff>59764</xdr:colOff>
      <xdr:row>0</xdr:row>
      <xdr:rowOff>0</xdr:rowOff>
    </xdr:from>
    <xdr:to>
      <xdr:col>10</xdr:col>
      <xdr:colOff>970276</xdr:colOff>
      <xdr:row>3</xdr:row>
      <xdr:rowOff>179294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2C63C85E-BEBF-4E26-8D6B-9DF965EA1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27529" y="0"/>
          <a:ext cx="1840600" cy="997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7932-D9DA-4964-866D-1DAEB4A87A6F}">
  <sheetPr codeName="Hoja1"/>
  <dimension ref="B2:M100"/>
  <sheetViews>
    <sheetView showGridLines="0" tabSelected="1" topLeftCell="B1" zoomScale="85" zoomScaleNormal="85" workbookViewId="0">
      <selection activeCell="M6" sqref="M6"/>
    </sheetView>
  </sheetViews>
  <sheetFormatPr defaultColWidth="11.42578125" defaultRowHeight="15"/>
  <cols>
    <col min="1" max="1" width="5.42578125" customWidth="1"/>
    <col min="2" max="2" width="106.42578125" bestFit="1" customWidth="1"/>
    <col min="3" max="8" width="14.7109375" customWidth="1"/>
    <col min="9" max="9" width="15.85546875" customWidth="1"/>
    <col min="10" max="10" width="14" bestFit="1" customWidth="1"/>
    <col min="11" max="12" width="15" customWidth="1"/>
  </cols>
  <sheetData>
    <row r="2" spans="2:13" s="1" customFormat="1" ht="28.5"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3" s="1" customFormat="1" ht="21">
      <c r="B3" s="71" t="s">
        <v>1</v>
      </c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2:13" s="1" customFormat="1" ht="15.75" customHeight="1"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2:13" s="1" customFormat="1" ht="15.75">
      <c r="B5" s="69" t="s">
        <v>3</v>
      </c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2:13" s="1" customFormat="1">
      <c r="B6" s="2" t="s">
        <v>4</v>
      </c>
      <c r="C6"/>
      <c r="D6"/>
      <c r="E6"/>
      <c r="F6"/>
      <c r="G6"/>
      <c r="H6"/>
      <c r="K6" s="3"/>
      <c r="M6" s="3" t="s">
        <v>5</v>
      </c>
    </row>
    <row r="7" spans="2:13" s="1" customFormat="1" ht="15" customHeight="1">
      <c r="B7" s="75" t="s">
        <v>6</v>
      </c>
      <c r="C7" s="67">
        <v>2014</v>
      </c>
      <c r="D7" s="67">
        <v>2015</v>
      </c>
      <c r="E7" s="67">
        <v>2016</v>
      </c>
      <c r="F7" s="67">
        <v>2017</v>
      </c>
      <c r="G7" s="67">
        <v>2018</v>
      </c>
      <c r="H7" s="67">
        <v>2019</v>
      </c>
      <c r="I7" s="67">
        <v>2020</v>
      </c>
      <c r="J7" s="67">
        <v>2021</v>
      </c>
      <c r="K7" s="67">
        <v>2022</v>
      </c>
      <c r="L7" s="67">
        <v>2023</v>
      </c>
      <c r="M7" s="67">
        <v>2024</v>
      </c>
    </row>
    <row r="8" spans="2:13" s="1" customFormat="1"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2:13">
      <c r="B9" s="4" t="s">
        <v>7</v>
      </c>
      <c r="C9" s="37">
        <f t="shared" ref="C9" si="0">SUM(C10:C14)</f>
        <v>7632897194.0899992</v>
      </c>
      <c r="D9" s="37">
        <f>SUM(D10:D14)</f>
        <v>8156707232.9400005</v>
      </c>
      <c r="E9" s="37">
        <f>SUM(E10:E14)</f>
        <v>30137938934.660004</v>
      </c>
      <c r="F9" s="37">
        <f>SUM(F10:F14)</f>
        <v>35905837013.309998</v>
      </c>
      <c r="G9" s="37">
        <f t="shared" ref="G9:I9" si="1">SUM(G10:G14)</f>
        <v>42728901887.230003</v>
      </c>
      <c r="H9" s="37">
        <f t="shared" si="1"/>
        <v>50103644839.559998</v>
      </c>
      <c r="I9" s="37">
        <f t="shared" si="1"/>
        <v>60766485867.669998</v>
      </c>
      <c r="J9" s="27">
        <v>69899321870.27002</v>
      </c>
      <c r="K9" s="27">
        <f>SUM(K10:K14)</f>
        <v>75992592265.900024</v>
      </c>
      <c r="L9" s="27">
        <f>SUM(L10:L14)</f>
        <v>86600359880.830048</v>
      </c>
      <c r="M9" s="27">
        <v>91205911833.269974</v>
      </c>
    </row>
    <row r="10" spans="2:13">
      <c r="B10" s="5" t="s">
        <v>8</v>
      </c>
      <c r="C10" s="35">
        <v>6119971077.2800007</v>
      </c>
      <c r="D10" s="35">
        <v>6425611897.8299999</v>
      </c>
      <c r="E10" s="35">
        <v>23884979476.690002</v>
      </c>
      <c r="F10" s="35">
        <v>29734121453.799999</v>
      </c>
      <c r="G10" s="35">
        <v>34880722975.880005</v>
      </c>
      <c r="H10" s="35">
        <v>40265015051.690002</v>
      </c>
      <c r="I10" s="35">
        <v>46162740603.880005</v>
      </c>
      <c r="J10" s="28">
        <v>55803210915.599991</v>
      </c>
      <c r="K10" s="28">
        <v>61223040219.210014</v>
      </c>
      <c r="L10" s="28">
        <v>68661308739.570045</v>
      </c>
      <c r="M10" s="28">
        <v>71977855472.23999</v>
      </c>
    </row>
    <row r="11" spans="2:13">
      <c r="B11" s="5" t="s">
        <v>9</v>
      </c>
      <c r="C11" s="35">
        <v>449352470.86000001</v>
      </c>
      <c r="D11" s="35">
        <v>666801486.2700001</v>
      </c>
      <c r="E11" s="35">
        <v>2775421632.9799995</v>
      </c>
      <c r="F11" s="35">
        <v>1776012955.2399998</v>
      </c>
      <c r="G11" s="35">
        <v>2740860005.1599998</v>
      </c>
      <c r="H11" s="35">
        <v>3963555800.4699998</v>
      </c>
      <c r="I11" s="35">
        <v>7949360339.5700016</v>
      </c>
      <c r="J11" s="28">
        <v>6216153189.9599991</v>
      </c>
      <c r="K11" s="28">
        <v>6019757823.7800007</v>
      </c>
      <c r="L11" s="28">
        <v>7566969808.0099974</v>
      </c>
      <c r="M11" s="28">
        <v>9219104940.4899979</v>
      </c>
    </row>
    <row r="12" spans="2:13">
      <c r="B12" s="5" t="s">
        <v>10</v>
      </c>
      <c r="C12" s="35">
        <v>122581803.65000001</v>
      </c>
      <c r="D12" s="35">
        <v>23994655.77</v>
      </c>
      <c r="E12" s="35">
        <v>23426627.060000002</v>
      </c>
      <c r="F12" s="35">
        <v>23741646.989999998</v>
      </c>
      <c r="G12" s="35">
        <v>25632707.849999998</v>
      </c>
      <c r="H12" s="35">
        <v>34808070.810000002</v>
      </c>
      <c r="I12" s="35">
        <v>36873070.240000002</v>
      </c>
      <c r="J12" s="28">
        <v>22176610.98</v>
      </c>
      <c r="K12" s="28">
        <v>9522747.75</v>
      </c>
      <c r="L12" s="28">
        <v>7609745.4399999995</v>
      </c>
      <c r="M12" s="28">
        <v>13640316.08</v>
      </c>
    </row>
    <row r="13" spans="2:13">
      <c r="B13" s="5" t="s">
        <v>11</v>
      </c>
      <c r="C13" s="35">
        <v>210617151.69000003</v>
      </c>
      <c r="D13" s="35">
        <v>255002005.68000001</v>
      </c>
      <c r="E13" s="35">
        <v>288696762.12</v>
      </c>
      <c r="F13" s="35">
        <v>327235941.5999999</v>
      </c>
      <c r="G13" s="35">
        <v>343104881.64000005</v>
      </c>
      <c r="H13" s="35">
        <v>413104770.81999993</v>
      </c>
      <c r="I13" s="35">
        <v>358389104.60000002</v>
      </c>
      <c r="J13" s="28">
        <v>482633958.68000001</v>
      </c>
      <c r="K13" s="28">
        <v>447164590.55000001</v>
      </c>
      <c r="L13" s="28">
        <v>897003430.00999999</v>
      </c>
      <c r="M13" s="28">
        <v>17422766.43</v>
      </c>
    </row>
    <row r="14" spans="2:13">
      <c r="B14" s="5" t="s">
        <v>12</v>
      </c>
      <c r="C14" s="35">
        <v>730374690.61000001</v>
      </c>
      <c r="D14" s="35">
        <v>785297187.38999987</v>
      </c>
      <c r="E14" s="35">
        <v>3165414435.8099999</v>
      </c>
      <c r="F14" s="35">
        <v>4044725015.6800003</v>
      </c>
      <c r="G14" s="35">
        <v>4738581316.6999989</v>
      </c>
      <c r="H14" s="35">
        <v>5427161145.7700005</v>
      </c>
      <c r="I14" s="35">
        <v>6259122749.3800001</v>
      </c>
      <c r="J14" s="28">
        <v>7375147195.0499973</v>
      </c>
      <c r="K14" s="28">
        <v>8293106884.6100016</v>
      </c>
      <c r="L14" s="28">
        <v>9467468157.8000069</v>
      </c>
      <c r="M14" s="28">
        <v>9977888338.0299969</v>
      </c>
    </row>
    <row r="15" spans="2:13">
      <c r="B15" s="4" t="s">
        <v>13</v>
      </c>
      <c r="C15" s="37">
        <f t="shared" ref="C15:I15" si="2">SUM(C16:C24)</f>
        <v>1013621780.28</v>
      </c>
      <c r="D15" s="37">
        <f t="shared" si="2"/>
        <v>1477131333.2499998</v>
      </c>
      <c r="E15" s="37">
        <f t="shared" si="2"/>
        <v>1616388826.8499999</v>
      </c>
      <c r="F15" s="37">
        <f t="shared" si="2"/>
        <v>2077388209.76</v>
      </c>
      <c r="G15" s="37">
        <f t="shared" si="2"/>
        <v>3089302890.04</v>
      </c>
      <c r="H15" s="37">
        <f t="shared" si="2"/>
        <v>4256408858.3199997</v>
      </c>
      <c r="I15" s="37">
        <f t="shared" si="2"/>
        <v>3702069569.2499995</v>
      </c>
      <c r="J15" s="27">
        <v>4136346152.5300002</v>
      </c>
      <c r="K15" s="27">
        <f>SUM(K16:K24)</f>
        <v>11351907663.960001</v>
      </c>
      <c r="L15" s="27">
        <f>SUM(L16:L24)</f>
        <v>14382678093.450003</v>
      </c>
      <c r="M15" s="27">
        <v>16521588753.360001</v>
      </c>
    </row>
    <row r="16" spans="2:13">
      <c r="B16" s="5" t="s">
        <v>14</v>
      </c>
      <c r="C16" s="35">
        <v>289505036.87</v>
      </c>
      <c r="D16" s="35">
        <v>252705191.80999997</v>
      </c>
      <c r="E16" s="35">
        <v>287227817.24999994</v>
      </c>
      <c r="F16" s="35">
        <v>391062641.44</v>
      </c>
      <c r="G16" s="35">
        <v>483204729.99000001</v>
      </c>
      <c r="H16" s="35">
        <v>576836219.50999999</v>
      </c>
      <c r="I16" s="35">
        <v>623970872.56999993</v>
      </c>
      <c r="J16" s="28">
        <v>1067643903.2999998</v>
      </c>
      <c r="K16" s="28">
        <v>3296187677.7900009</v>
      </c>
      <c r="L16" s="28">
        <v>3659479651.4300008</v>
      </c>
      <c r="M16" s="28">
        <v>3962827058.9899983</v>
      </c>
    </row>
    <row r="17" spans="2:13">
      <c r="B17" s="5" t="s">
        <v>15</v>
      </c>
      <c r="C17" s="35">
        <v>79748770.599999994</v>
      </c>
      <c r="D17" s="35">
        <v>95319964.229999989</v>
      </c>
      <c r="E17" s="35">
        <v>168838718.78999996</v>
      </c>
      <c r="F17" s="35">
        <v>164416325.84999999</v>
      </c>
      <c r="G17" s="35">
        <v>209224278.98000002</v>
      </c>
      <c r="H17" s="35">
        <v>335281105.22999996</v>
      </c>
      <c r="I17" s="35">
        <v>187277771.99000001</v>
      </c>
      <c r="J17" s="28">
        <v>136716355.52000001</v>
      </c>
      <c r="K17" s="28">
        <v>251683893.32999998</v>
      </c>
      <c r="L17" s="28">
        <v>306198253.08999968</v>
      </c>
      <c r="M17" s="28">
        <v>288822816.06</v>
      </c>
    </row>
    <row r="18" spans="2:13">
      <c r="B18" s="5" t="s">
        <v>16</v>
      </c>
      <c r="C18" s="35">
        <v>54767408.209999993</v>
      </c>
      <c r="D18" s="35">
        <v>103002221.13999999</v>
      </c>
      <c r="E18" s="35">
        <v>108776247.86</v>
      </c>
      <c r="F18" s="35">
        <v>123069698.43000002</v>
      </c>
      <c r="G18" s="35">
        <v>171527410.41000003</v>
      </c>
      <c r="H18" s="35">
        <v>214091798.16</v>
      </c>
      <c r="I18" s="35">
        <v>101664402.16999997</v>
      </c>
      <c r="J18" s="28">
        <v>167630375.69</v>
      </c>
      <c r="K18" s="28">
        <v>288652607.25</v>
      </c>
      <c r="L18" s="28">
        <v>387540773.32000005</v>
      </c>
      <c r="M18" s="28">
        <v>392907346.5800001</v>
      </c>
    </row>
    <row r="19" spans="2:13">
      <c r="B19" s="5" t="s">
        <v>17</v>
      </c>
      <c r="C19" s="35">
        <v>44432923.920000002</v>
      </c>
      <c r="D19" s="35">
        <v>48983021.070000008</v>
      </c>
      <c r="E19" s="35">
        <v>63528610.920000009</v>
      </c>
      <c r="F19" s="35">
        <v>65139275.139999993</v>
      </c>
      <c r="G19" s="35">
        <v>97903414.12999998</v>
      </c>
      <c r="H19" s="35">
        <v>99371923.790000007</v>
      </c>
      <c r="I19" s="35">
        <v>52251521.190000013</v>
      </c>
      <c r="J19" s="28">
        <v>59511037.400000013</v>
      </c>
      <c r="K19" s="28">
        <v>76083319.669999987</v>
      </c>
      <c r="L19" s="28">
        <v>99843096.829999998</v>
      </c>
      <c r="M19" s="28">
        <v>201669953.21999997</v>
      </c>
    </row>
    <row r="20" spans="2:13">
      <c r="B20" s="5" t="s">
        <v>18</v>
      </c>
      <c r="C20" s="35">
        <v>106146832.52</v>
      </c>
      <c r="D20" s="35">
        <v>300686141.76999992</v>
      </c>
      <c r="E20" s="35">
        <v>212606295.57999998</v>
      </c>
      <c r="F20" s="35">
        <v>299809666.96000004</v>
      </c>
      <c r="G20" s="35">
        <v>269726940.05000001</v>
      </c>
      <c r="H20" s="35">
        <v>436714118.82999998</v>
      </c>
      <c r="I20" s="35">
        <v>664026706.49000001</v>
      </c>
      <c r="J20" s="28">
        <v>1017968559.74</v>
      </c>
      <c r="K20" s="28">
        <v>1442484757.6399999</v>
      </c>
      <c r="L20" s="28">
        <v>1869577206.99</v>
      </c>
      <c r="M20" s="28">
        <v>1376751540.0900002</v>
      </c>
    </row>
    <row r="21" spans="2:13">
      <c r="B21" s="5" t="s">
        <v>19</v>
      </c>
      <c r="C21" s="35">
        <v>99278160.560000002</v>
      </c>
      <c r="D21" s="35">
        <v>129000429.02999999</v>
      </c>
      <c r="E21" s="35">
        <v>159416207.84</v>
      </c>
      <c r="F21" s="35">
        <v>186395917.47</v>
      </c>
      <c r="G21" s="35">
        <v>245230997.07000005</v>
      </c>
      <c r="H21" s="35">
        <v>444801928.11000007</v>
      </c>
      <c r="I21" s="35">
        <v>542313673.09000003</v>
      </c>
      <c r="J21" s="28">
        <v>558432838.51999998</v>
      </c>
      <c r="K21" s="28">
        <v>614605895.97000003</v>
      </c>
      <c r="L21" s="28">
        <v>960282263.95999968</v>
      </c>
      <c r="M21" s="28">
        <v>1055466562.5299995</v>
      </c>
    </row>
    <row r="22" spans="2:13">
      <c r="B22" s="5" t="s">
        <v>20</v>
      </c>
      <c r="C22" s="35">
        <v>183045062.38</v>
      </c>
      <c r="D22" s="35">
        <v>234572745.61000001</v>
      </c>
      <c r="E22" s="35">
        <v>325388995.48000008</v>
      </c>
      <c r="F22" s="35">
        <v>371136198.20999998</v>
      </c>
      <c r="G22" s="35">
        <v>291344224.63000005</v>
      </c>
      <c r="H22" s="35">
        <v>343627253.03999996</v>
      </c>
      <c r="I22" s="35">
        <v>459370894.18000001</v>
      </c>
      <c r="J22" s="28">
        <v>366805550.37</v>
      </c>
      <c r="K22" s="28">
        <v>745334801.43000007</v>
      </c>
      <c r="L22" s="28">
        <v>1289760047.5699995</v>
      </c>
      <c r="M22" s="28">
        <v>1154958883.9400008</v>
      </c>
    </row>
    <row r="23" spans="2:13">
      <c r="B23" s="5" t="s">
        <v>21</v>
      </c>
      <c r="C23" s="35">
        <v>156697585.21999994</v>
      </c>
      <c r="D23" s="35">
        <v>312861618.58999997</v>
      </c>
      <c r="E23" s="35">
        <v>290605933.13</v>
      </c>
      <c r="F23" s="35">
        <v>476358486.25999993</v>
      </c>
      <c r="G23" s="35">
        <v>1321140894.78</v>
      </c>
      <c r="H23" s="35">
        <v>1624529259.6499999</v>
      </c>
      <c r="I23" s="35">
        <v>952027761.17999995</v>
      </c>
      <c r="J23" s="28">
        <v>618712913.6099999</v>
      </c>
      <c r="K23" s="28">
        <v>4396734498.6399994</v>
      </c>
      <c r="L23" s="28">
        <v>5420705706.0700026</v>
      </c>
      <c r="M23" s="28">
        <v>6896664380.5600023</v>
      </c>
    </row>
    <row r="24" spans="2:13">
      <c r="B24" s="5" t="s">
        <v>22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5">
        <v>181155252.00000003</v>
      </c>
      <c r="I24" s="35">
        <v>119165966.39</v>
      </c>
      <c r="J24" s="28">
        <v>142924618.38</v>
      </c>
      <c r="K24" s="28">
        <v>240140212.24000004</v>
      </c>
      <c r="L24" s="28">
        <v>389291094.18999982</v>
      </c>
      <c r="M24" s="28">
        <v>1191520211.3900001</v>
      </c>
    </row>
    <row r="25" spans="2:13">
      <c r="B25" s="4" t="s">
        <v>23</v>
      </c>
      <c r="C25" s="37">
        <f t="shared" ref="C25:I25" si="3">SUM(C26:C33)</f>
        <v>1005473828.8</v>
      </c>
      <c r="D25" s="37">
        <f t="shared" si="3"/>
        <v>969699661.07000005</v>
      </c>
      <c r="E25" s="37">
        <f t="shared" si="3"/>
        <v>3490549412.79</v>
      </c>
      <c r="F25" s="37">
        <f t="shared" si="3"/>
        <v>4442208361.8399992</v>
      </c>
      <c r="G25" s="37">
        <f t="shared" si="3"/>
        <v>4322890080.7799997</v>
      </c>
      <c r="H25" s="37">
        <f t="shared" si="3"/>
        <v>5763273580.9799995</v>
      </c>
      <c r="I25" s="37">
        <f t="shared" si="3"/>
        <v>6196750850.75</v>
      </c>
      <c r="J25" s="27">
        <v>7309589529.7199993</v>
      </c>
      <c r="K25" s="27">
        <f>SUM(K26:K33)</f>
        <v>5888940510.8700008</v>
      </c>
      <c r="L25" s="27">
        <f>SUM(L26:L33)</f>
        <v>6958934123.3499994</v>
      </c>
      <c r="M25" s="27">
        <v>8733079520.5400028</v>
      </c>
    </row>
    <row r="26" spans="2:13">
      <c r="B26" s="5" t="s">
        <v>24</v>
      </c>
      <c r="C26" s="35">
        <v>320489446.70999998</v>
      </c>
      <c r="D26" s="35">
        <v>286038792.30000001</v>
      </c>
      <c r="E26" s="35">
        <v>567059713.51000011</v>
      </c>
      <c r="F26" s="35">
        <v>539062837.27999997</v>
      </c>
      <c r="G26" s="35">
        <v>523820640.35999995</v>
      </c>
      <c r="H26" s="35">
        <v>479833896.58999997</v>
      </c>
      <c r="I26" s="35">
        <v>410883392.33000004</v>
      </c>
      <c r="J26" s="28">
        <v>435626885.29999995</v>
      </c>
      <c r="K26" s="28">
        <v>506293289.5800001</v>
      </c>
      <c r="L26" s="28">
        <v>1028240482.2399999</v>
      </c>
      <c r="M26" s="28">
        <v>1420097034.8700006</v>
      </c>
    </row>
    <row r="27" spans="2:13">
      <c r="B27" s="5" t="s">
        <v>25</v>
      </c>
      <c r="C27" s="35">
        <v>18766070.23</v>
      </c>
      <c r="D27" s="35">
        <v>18473910.849999998</v>
      </c>
      <c r="E27" s="35">
        <v>27059505.579999998</v>
      </c>
      <c r="F27" s="35">
        <v>22934630.02</v>
      </c>
      <c r="G27" s="35">
        <v>41496881.57</v>
      </c>
      <c r="H27" s="35">
        <v>54160797.25</v>
      </c>
      <c r="I27" s="35">
        <v>111489901.28</v>
      </c>
      <c r="J27" s="28">
        <v>58836768.099999994</v>
      </c>
      <c r="K27" s="28">
        <v>75502958.529999986</v>
      </c>
      <c r="L27" s="28">
        <v>191960478.32000011</v>
      </c>
      <c r="M27" s="28">
        <v>320329020.74999994</v>
      </c>
    </row>
    <row r="28" spans="2:13">
      <c r="B28" s="5" t="s">
        <v>26</v>
      </c>
      <c r="C28" s="35">
        <v>37698879.899999991</v>
      </c>
      <c r="D28" s="35">
        <v>40686849.569999993</v>
      </c>
      <c r="E28" s="35">
        <v>69721050.679999992</v>
      </c>
      <c r="F28" s="35">
        <v>89482152.149999991</v>
      </c>
      <c r="G28" s="35">
        <v>105964591.91</v>
      </c>
      <c r="H28" s="35">
        <v>130732690.17000002</v>
      </c>
      <c r="I28" s="35">
        <v>113174509.41</v>
      </c>
      <c r="J28" s="28">
        <v>136853610.10000002</v>
      </c>
      <c r="K28" s="28">
        <v>184872910.88999999</v>
      </c>
      <c r="L28" s="28">
        <v>227326024.43999991</v>
      </c>
      <c r="M28" s="28">
        <v>199019039.68000004</v>
      </c>
    </row>
    <row r="29" spans="2:13">
      <c r="B29" s="5" t="s">
        <v>27</v>
      </c>
      <c r="C29" s="35">
        <v>13312956.4</v>
      </c>
      <c r="D29" s="35">
        <v>11895574.83</v>
      </c>
      <c r="E29" s="35">
        <v>230707888.77000001</v>
      </c>
      <c r="F29" s="35">
        <v>1028246492.7599999</v>
      </c>
      <c r="G29" s="35">
        <v>612720745.06000006</v>
      </c>
      <c r="H29" s="35">
        <v>1258897458.1099999</v>
      </c>
      <c r="I29" s="35">
        <v>1581610340.8199997</v>
      </c>
      <c r="J29" s="28">
        <v>2015153248.6600003</v>
      </c>
      <c r="K29" s="28">
        <v>1278193788.7000003</v>
      </c>
      <c r="L29" s="28">
        <v>1163786450.5199997</v>
      </c>
      <c r="M29" s="28">
        <v>2177341221.1799998</v>
      </c>
    </row>
    <row r="30" spans="2:13">
      <c r="B30" s="5" t="s">
        <v>28</v>
      </c>
      <c r="C30" s="35">
        <v>25605827.969999999</v>
      </c>
      <c r="D30" s="35">
        <v>35579856.270000011</v>
      </c>
      <c r="E30" s="35">
        <v>66975186.699999996</v>
      </c>
      <c r="F30" s="35">
        <v>80938283.5</v>
      </c>
      <c r="G30" s="35">
        <v>90976605.140000001</v>
      </c>
      <c r="H30" s="35">
        <v>117013106.69</v>
      </c>
      <c r="I30" s="35">
        <v>105082885.55</v>
      </c>
      <c r="J30" s="28">
        <v>97584499.419999987</v>
      </c>
      <c r="K30" s="28">
        <v>140526372.13</v>
      </c>
      <c r="L30" s="28">
        <v>149482697.62000006</v>
      </c>
      <c r="M30" s="28">
        <v>112888601.24000002</v>
      </c>
    </row>
    <row r="31" spans="2:13">
      <c r="B31" s="5" t="s">
        <v>29</v>
      </c>
      <c r="C31" s="35">
        <v>8409163.3800000008</v>
      </c>
      <c r="D31" s="35">
        <v>87943625.710000008</v>
      </c>
      <c r="E31" s="35">
        <v>68443147.500000015</v>
      </c>
      <c r="F31" s="35">
        <v>44895345.480000004</v>
      </c>
      <c r="G31" s="35">
        <v>35028088.749999993</v>
      </c>
      <c r="H31" s="35">
        <v>50767977.300000004</v>
      </c>
      <c r="I31" s="35">
        <v>48371245.229999997</v>
      </c>
      <c r="J31" s="28">
        <v>46854163.860000014</v>
      </c>
      <c r="K31" s="28">
        <v>91265918.439999998</v>
      </c>
      <c r="L31" s="28">
        <v>84087689.100000024</v>
      </c>
      <c r="M31" s="28">
        <v>57593612.690000005</v>
      </c>
    </row>
    <row r="32" spans="2:13">
      <c r="B32" s="5" t="s">
        <v>30</v>
      </c>
      <c r="C32" s="35">
        <v>405345813.09000003</v>
      </c>
      <c r="D32" s="35">
        <v>335916810.61999995</v>
      </c>
      <c r="E32" s="35">
        <v>825961851.18999994</v>
      </c>
      <c r="F32" s="35">
        <v>881320830.81999981</v>
      </c>
      <c r="G32" s="35">
        <v>959392947.52999997</v>
      </c>
      <c r="H32" s="35">
        <v>1175239130.5900002</v>
      </c>
      <c r="I32" s="35">
        <v>1020597631.1900001</v>
      </c>
      <c r="J32" s="28">
        <v>1518554233.0799999</v>
      </c>
      <c r="K32" s="28">
        <v>1697139598.9299998</v>
      </c>
      <c r="L32" s="28">
        <v>2035154836.2800007</v>
      </c>
      <c r="M32" s="28">
        <v>2124496252.6400001</v>
      </c>
    </row>
    <row r="33" spans="2:13">
      <c r="B33" s="5" t="s">
        <v>31</v>
      </c>
      <c r="C33" s="35">
        <v>175845671.12</v>
      </c>
      <c r="D33" s="35">
        <v>153164240.91999999</v>
      </c>
      <c r="E33" s="35">
        <v>1634621068.8600001</v>
      </c>
      <c r="F33" s="35">
        <v>1755327789.8299997</v>
      </c>
      <c r="G33" s="35">
        <v>1953489580.4599998</v>
      </c>
      <c r="H33" s="35">
        <v>2496628524.2799997</v>
      </c>
      <c r="I33" s="35">
        <v>2805540944.9399996</v>
      </c>
      <c r="J33" s="28">
        <v>3000126121.2000003</v>
      </c>
      <c r="K33" s="28">
        <v>1915145673.6700003</v>
      </c>
      <c r="L33" s="28">
        <v>2078895464.829999</v>
      </c>
      <c r="M33" s="28">
        <v>2321314737.4900012</v>
      </c>
    </row>
    <row r="34" spans="2:13">
      <c r="B34" s="4" t="s">
        <v>32</v>
      </c>
      <c r="C34" s="37">
        <f>SUM(C35:C40)</f>
        <v>98205867.979999989</v>
      </c>
      <c r="D34" s="37">
        <f>SUM(D35:D40)</f>
        <v>125992600.11</v>
      </c>
      <c r="E34" s="37">
        <f t="shared" ref="E34:I34" si="4">SUM(E35:E40)</f>
        <v>127554341.55000001</v>
      </c>
      <c r="F34" s="37">
        <f t="shared" si="4"/>
        <v>155849793.12</v>
      </c>
      <c r="G34" s="37">
        <f t="shared" si="4"/>
        <v>369541750.08000004</v>
      </c>
      <c r="H34" s="37">
        <f t="shared" si="4"/>
        <v>482792488.33999991</v>
      </c>
      <c r="I34" s="37">
        <f t="shared" si="4"/>
        <v>378121984.05000007</v>
      </c>
      <c r="J34" s="27">
        <v>284542869.84999996</v>
      </c>
      <c r="K34" s="27">
        <f>SUM(K35:K40)</f>
        <v>537488931.7299999</v>
      </c>
      <c r="L34" s="27">
        <f>SUM(L35:L40)</f>
        <v>1227184520.29</v>
      </c>
      <c r="M34" s="27">
        <v>1594349371.4200001</v>
      </c>
    </row>
    <row r="35" spans="2:13">
      <c r="B35" s="5" t="s">
        <v>33</v>
      </c>
      <c r="C35" s="35">
        <v>25943005.27</v>
      </c>
      <c r="D35" s="35">
        <v>54131803.060000002</v>
      </c>
      <c r="E35" s="35">
        <v>57017274.670000002</v>
      </c>
      <c r="F35" s="35">
        <v>104918317.62</v>
      </c>
      <c r="G35" s="35">
        <v>336405392.85000002</v>
      </c>
      <c r="H35" s="35">
        <v>440629077.36999995</v>
      </c>
      <c r="I35" s="35">
        <v>292995073.06000006</v>
      </c>
      <c r="J35" s="28">
        <v>214876645.62</v>
      </c>
      <c r="K35" s="28">
        <v>432840043.88999993</v>
      </c>
      <c r="L35" s="28">
        <v>453239297.46000004</v>
      </c>
      <c r="M35" s="28">
        <v>948278725.77999997</v>
      </c>
    </row>
    <row r="36" spans="2:13">
      <c r="B36" s="5" t="s">
        <v>34</v>
      </c>
      <c r="C36" s="35">
        <v>1125000</v>
      </c>
      <c r="D36" s="35">
        <v>3262000.0000000005</v>
      </c>
      <c r="E36" s="35">
        <v>3487000.0000000009</v>
      </c>
      <c r="F36" s="35">
        <v>337000</v>
      </c>
      <c r="G36" s="35">
        <v>212300</v>
      </c>
      <c r="H36" s="35">
        <v>112000</v>
      </c>
      <c r="I36" s="35">
        <v>30112000</v>
      </c>
      <c r="J36" s="28">
        <v>12000000</v>
      </c>
      <c r="K36" s="28">
        <v>24719553.240000002</v>
      </c>
      <c r="L36" s="28">
        <v>15000000</v>
      </c>
      <c r="M36" s="28">
        <v>148000</v>
      </c>
    </row>
    <row r="37" spans="2:13">
      <c r="B37" s="5" t="s">
        <v>35</v>
      </c>
      <c r="C37" s="35">
        <v>29000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17">
        <v>0</v>
      </c>
      <c r="K37" s="17">
        <v>0</v>
      </c>
      <c r="L37" s="17">
        <v>0</v>
      </c>
      <c r="M37" s="28">
        <v>49305788.169999994</v>
      </c>
    </row>
    <row r="38" spans="2:13">
      <c r="B38" s="5" t="s">
        <v>36</v>
      </c>
      <c r="C38" s="38">
        <v>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17">
        <v>0</v>
      </c>
      <c r="K38" s="17">
        <v>0</v>
      </c>
      <c r="L38" s="17">
        <v>0</v>
      </c>
      <c r="M38" s="17">
        <v>0</v>
      </c>
    </row>
    <row r="39" spans="2:13">
      <c r="B39" s="5" t="s">
        <v>37</v>
      </c>
      <c r="C39" s="35">
        <v>28834340.98</v>
      </c>
      <c r="D39" s="35">
        <v>25108939.409999996</v>
      </c>
      <c r="E39" s="35">
        <v>27184356.260000002</v>
      </c>
      <c r="F39" s="35">
        <v>32473697.199999996</v>
      </c>
      <c r="G39" s="35">
        <v>32924057.230000004</v>
      </c>
      <c r="H39" s="35">
        <v>41651410.969999999</v>
      </c>
      <c r="I39" s="35">
        <v>55014910.99000001</v>
      </c>
      <c r="J39" s="28">
        <v>57666224.229999997</v>
      </c>
      <c r="K39" s="28">
        <v>79929334.599999979</v>
      </c>
      <c r="L39" s="28">
        <v>56167077.069999993</v>
      </c>
      <c r="M39" s="28">
        <v>65682277.470000006</v>
      </c>
    </row>
    <row r="40" spans="2:13">
      <c r="B40" s="5" t="s">
        <v>38</v>
      </c>
      <c r="C40" s="39">
        <v>42274521.729999997</v>
      </c>
      <c r="D40" s="35">
        <v>43489857.640000001</v>
      </c>
      <c r="E40" s="35">
        <v>39865710.620000005</v>
      </c>
      <c r="F40" s="39">
        <v>18120778.299999997</v>
      </c>
      <c r="G40" s="38">
        <v>0</v>
      </c>
      <c r="H40" s="39">
        <v>400000</v>
      </c>
      <c r="I40" s="40">
        <v>0</v>
      </c>
      <c r="J40" s="17">
        <v>0</v>
      </c>
      <c r="K40" s="17">
        <v>0</v>
      </c>
      <c r="L40" s="28">
        <v>702778145.75999999</v>
      </c>
      <c r="M40" s="28">
        <v>530934580</v>
      </c>
    </row>
    <row r="41" spans="2:13">
      <c r="B41" s="4" t="s">
        <v>39</v>
      </c>
      <c r="C41" s="41">
        <f t="shared" ref="C41:I41" si="5">SUM(C42:C46)</f>
        <v>0</v>
      </c>
      <c r="D41" s="41">
        <f t="shared" si="5"/>
        <v>0</v>
      </c>
      <c r="E41" s="41">
        <f t="shared" si="5"/>
        <v>0</v>
      </c>
      <c r="F41" s="41">
        <f t="shared" si="5"/>
        <v>0</v>
      </c>
      <c r="G41" s="41">
        <f t="shared" si="5"/>
        <v>0</v>
      </c>
      <c r="H41" s="37">
        <f t="shared" si="5"/>
        <v>40042819.25</v>
      </c>
      <c r="I41" s="37">
        <f t="shared" si="5"/>
        <v>26275537.879999999</v>
      </c>
      <c r="J41" s="27">
        <v>63211624.109999999</v>
      </c>
      <c r="K41" s="27">
        <f>SUM(K42:K46)</f>
        <v>199025496.66</v>
      </c>
      <c r="L41" s="27">
        <f>SUM(L42:L46)</f>
        <v>696933756.86000001</v>
      </c>
      <c r="M41" s="27">
        <v>1531943947.6700001</v>
      </c>
    </row>
    <row r="42" spans="2:13">
      <c r="B42" t="s">
        <v>40</v>
      </c>
      <c r="C42" s="38">
        <v>0</v>
      </c>
      <c r="D42" s="38">
        <v>0</v>
      </c>
      <c r="E42" s="38">
        <v>0</v>
      </c>
      <c r="F42" s="42">
        <v>0</v>
      </c>
      <c r="G42" s="42">
        <v>0</v>
      </c>
      <c r="H42" s="42">
        <v>0</v>
      </c>
      <c r="I42" s="42">
        <v>0</v>
      </c>
      <c r="J42" s="28">
        <v>35420000</v>
      </c>
      <c r="K42" s="28">
        <v>8389077.2899999991</v>
      </c>
      <c r="L42" s="28">
        <v>0</v>
      </c>
      <c r="M42" s="28">
        <v>5000000</v>
      </c>
    </row>
    <row r="43" spans="2:13">
      <c r="B43" t="s">
        <v>41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17">
        <v>0</v>
      </c>
      <c r="K43" s="17">
        <v>0</v>
      </c>
      <c r="L43" s="17">
        <v>0</v>
      </c>
      <c r="M43" s="17">
        <v>0</v>
      </c>
    </row>
    <row r="44" spans="2:13">
      <c r="B44" t="s">
        <v>42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5">
        <v>39042819.25</v>
      </c>
      <c r="I44" s="35">
        <v>22027537.879999999</v>
      </c>
      <c r="J44" s="28">
        <v>27791624.109999999</v>
      </c>
      <c r="K44" s="28">
        <v>21476188.379999999</v>
      </c>
      <c r="L44" s="28">
        <v>27121950.859999999</v>
      </c>
      <c r="M44" s="28">
        <v>187352516.67000002</v>
      </c>
    </row>
    <row r="45" spans="2:13">
      <c r="B45" t="s">
        <v>43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5">
        <v>1000000</v>
      </c>
      <c r="I45" s="35">
        <v>4248000</v>
      </c>
      <c r="J45" s="17">
        <v>0</v>
      </c>
      <c r="K45" s="28">
        <v>169160230.99000001</v>
      </c>
      <c r="L45" s="28">
        <v>669811806</v>
      </c>
      <c r="M45" s="28">
        <v>1339591431</v>
      </c>
    </row>
    <row r="46" spans="2:13">
      <c r="B46" t="s">
        <v>44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28">
        <v>0</v>
      </c>
      <c r="M46" s="17">
        <v>0</v>
      </c>
    </row>
    <row r="47" spans="2:13">
      <c r="B47" s="4" t="s">
        <v>45</v>
      </c>
      <c r="C47" s="37">
        <f t="shared" ref="C47:I47" si="6">SUM(C48:C56)</f>
        <v>285113669.73000002</v>
      </c>
      <c r="D47" s="37">
        <f t="shared" si="6"/>
        <v>557737609.63</v>
      </c>
      <c r="E47" s="37">
        <f t="shared" si="6"/>
        <v>746617556.60000002</v>
      </c>
      <c r="F47" s="37">
        <f t="shared" si="6"/>
        <v>856520281.39999998</v>
      </c>
      <c r="G47" s="37">
        <f t="shared" si="6"/>
        <v>1384554483.54</v>
      </c>
      <c r="H47" s="37">
        <f t="shared" si="6"/>
        <v>1367439579.75</v>
      </c>
      <c r="I47" s="37">
        <f t="shared" si="6"/>
        <v>1565409791.4199996</v>
      </c>
      <c r="J47" s="27">
        <v>1476288284.3300002</v>
      </c>
      <c r="K47" s="27">
        <f>SUM(K48:K56)</f>
        <v>1952293768.1100001</v>
      </c>
      <c r="L47" s="27">
        <f>SUM(L48:L56)</f>
        <v>4968837103.5999975</v>
      </c>
      <c r="M47" s="27">
        <v>4836706134.2200003</v>
      </c>
    </row>
    <row r="48" spans="2:13">
      <c r="B48" t="s">
        <v>46</v>
      </c>
      <c r="C48" s="35">
        <v>145144392.25</v>
      </c>
      <c r="D48" s="35">
        <v>111146374.56</v>
      </c>
      <c r="E48" s="35">
        <v>118976326.89</v>
      </c>
      <c r="F48" s="35">
        <v>143852940.38000003</v>
      </c>
      <c r="G48" s="35">
        <v>184864793.60999998</v>
      </c>
      <c r="H48" s="35">
        <v>218456348.00999999</v>
      </c>
      <c r="I48" s="35">
        <v>253712009.31</v>
      </c>
      <c r="J48" s="28">
        <v>166256859.00999999</v>
      </c>
      <c r="K48" s="28">
        <v>368908275.63</v>
      </c>
      <c r="L48" s="28">
        <v>860076588.06999946</v>
      </c>
      <c r="M48" s="28">
        <v>1123523082.0200002</v>
      </c>
    </row>
    <row r="49" spans="2:13">
      <c r="B49" t="s">
        <v>47</v>
      </c>
      <c r="C49" s="35">
        <v>2148726.64</v>
      </c>
      <c r="D49" s="35">
        <v>3544536.2600000002</v>
      </c>
      <c r="E49" s="35">
        <v>3180563.93</v>
      </c>
      <c r="F49" s="35">
        <v>3854607.6200000006</v>
      </c>
      <c r="G49" s="35">
        <v>15381821.470000001</v>
      </c>
      <c r="H49" s="35">
        <v>14904163.42</v>
      </c>
      <c r="I49" s="35">
        <v>9424381.7800000012</v>
      </c>
      <c r="J49" s="28">
        <v>10189924.35</v>
      </c>
      <c r="K49" s="28">
        <v>25268238.259999998</v>
      </c>
      <c r="L49" s="28">
        <v>40346980.330000021</v>
      </c>
      <c r="M49" s="28">
        <v>44386897.049999997</v>
      </c>
    </row>
    <row r="50" spans="2:13">
      <c r="B50" t="s">
        <v>48</v>
      </c>
      <c r="C50" s="35">
        <v>3880388.6499999994</v>
      </c>
      <c r="D50" s="35">
        <v>8447399.2100000009</v>
      </c>
      <c r="E50" s="35">
        <v>77570866.760000005</v>
      </c>
      <c r="F50" s="35">
        <v>410044022.34999996</v>
      </c>
      <c r="G50" s="35">
        <v>421392134.56999999</v>
      </c>
      <c r="H50" s="35">
        <v>275522058.38999999</v>
      </c>
      <c r="I50" s="35">
        <v>476726603.90999997</v>
      </c>
      <c r="J50" s="28">
        <v>735695538.45000005</v>
      </c>
      <c r="K50" s="28">
        <v>316635416.79000002</v>
      </c>
      <c r="L50" s="28">
        <v>1706926551.1200001</v>
      </c>
      <c r="M50" s="28">
        <v>1662917149.8500001</v>
      </c>
    </row>
    <row r="51" spans="2:13">
      <c r="B51" t="s">
        <v>49</v>
      </c>
      <c r="C51" s="35">
        <v>26901466.329999998</v>
      </c>
      <c r="D51" s="35">
        <v>123091311.14</v>
      </c>
      <c r="E51" s="35">
        <v>76314878.700000003</v>
      </c>
      <c r="F51" s="35">
        <v>121203923.59999999</v>
      </c>
      <c r="G51" s="35">
        <v>217069132.56999999</v>
      </c>
      <c r="H51" s="35">
        <v>268238498.96999997</v>
      </c>
      <c r="I51" s="35">
        <v>106169548.26000001</v>
      </c>
      <c r="J51" s="28">
        <v>81659312.419999987</v>
      </c>
      <c r="K51" s="28">
        <v>466602909.90000004</v>
      </c>
      <c r="L51" s="28">
        <v>657848185.95000005</v>
      </c>
      <c r="M51" s="28">
        <v>313682382.80000001</v>
      </c>
    </row>
    <row r="52" spans="2:13">
      <c r="B52" t="s">
        <v>50</v>
      </c>
      <c r="C52" s="35">
        <v>98593400.959999993</v>
      </c>
      <c r="D52" s="35">
        <v>280748627.86999995</v>
      </c>
      <c r="E52" s="35">
        <v>419698453.92999995</v>
      </c>
      <c r="F52" s="35">
        <v>87604298.819999993</v>
      </c>
      <c r="G52" s="35">
        <v>399409665.82000005</v>
      </c>
      <c r="H52" s="35">
        <v>378127372.25</v>
      </c>
      <c r="I52" s="35">
        <v>542057932.12999988</v>
      </c>
      <c r="J52" s="28">
        <v>273585796.38000005</v>
      </c>
      <c r="K52" s="28">
        <v>522709086.05000001</v>
      </c>
      <c r="L52" s="28">
        <v>1439730908.2499993</v>
      </c>
      <c r="M52" s="28">
        <v>1016938330.5999998</v>
      </c>
    </row>
    <row r="53" spans="2:13">
      <c r="B53" t="s">
        <v>51</v>
      </c>
      <c r="C53" s="35">
        <v>619216.80000000005</v>
      </c>
      <c r="D53" s="35">
        <v>185496</v>
      </c>
      <c r="E53" s="35">
        <v>1008901.2</v>
      </c>
      <c r="F53" s="35">
        <v>939047.30000000016</v>
      </c>
      <c r="G53" s="35">
        <v>3925833.6500000004</v>
      </c>
      <c r="H53" s="35">
        <v>5899378.0200000005</v>
      </c>
      <c r="I53" s="35">
        <v>5278230.8400000008</v>
      </c>
      <c r="J53" s="28">
        <v>5020144.9300000006</v>
      </c>
      <c r="K53" s="28">
        <v>12400738.749999998</v>
      </c>
      <c r="L53" s="28">
        <v>16905323.449999999</v>
      </c>
      <c r="M53" s="28">
        <v>188453236.53</v>
      </c>
    </row>
    <row r="54" spans="2:13">
      <c r="B54" t="s">
        <v>52</v>
      </c>
      <c r="C54" s="38">
        <v>0</v>
      </c>
      <c r="D54" s="38">
        <v>0</v>
      </c>
      <c r="E54" s="38">
        <v>0</v>
      </c>
      <c r="F54" s="35">
        <v>2999811</v>
      </c>
      <c r="G54" s="35">
        <v>1349500</v>
      </c>
      <c r="H54" s="35">
        <v>1654000</v>
      </c>
      <c r="I54" s="35">
        <v>1100672.6000000001</v>
      </c>
      <c r="J54" s="28">
        <v>21475383.16</v>
      </c>
      <c r="K54" s="28">
        <v>131976539.96000001</v>
      </c>
      <c r="L54" s="28">
        <v>32957825.189999998</v>
      </c>
      <c r="M54" s="28">
        <v>89799867.400000006</v>
      </c>
    </row>
    <row r="55" spans="2:13">
      <c r="B55" t="s">
        <v>53</v>
      </c>
      <c r="C55" s="35">
        <v>7826078.1000000006</v>
      </c>
      <c r="D55" s="35">
        <v>14005236.98</v>
      </c>
      <c r="E55" s="35">
        <v>12687912.049999997</v>
      </c>
      <c r="F55" s="35">
        <v>28834746.600000001</v>
      </c>
      <c r="G55" s="35">
        <v>85668385.25</v>
      </c>
      <c r="H55" s="35">
        <v>144902946.26999998</v>
      </c>
      <c r="I55" s="35">
        <v>120296018.72999999</v>
      </c>
      <c r="J55" s="28">
        <v>122336781.38000003</v>
      </c>
      <c r="K55" s="28">
        <v>95675807.650000006</v>
      </c>
      <c r="L55" s="28">
        <v>80466674.420000002</v>
      </c>
      <c r="M55" s="28">
        <v>295230155.26000005</v>
      </c>
    </row>
    <row r="56" spans="2:13">
      <c r="B56" t="s">
        <v>54</v>
      </c>
      <c r="C56" s="38">
        <v>0</v>
      </c>
      <c r="D56" s="35">
        <v>16568627.609999999</v>
      </c>
      <c r="E56" s="35">
        <v>37179653.140000001</v>
      </c>
      <c r="F56" s="35">
        <v>57186883.729999989</v>
      </c>
      <c r="G56" s="35">
        <v>55493216.599999994</v>
      </c>
      <c r="H56" s="35">
        <v>59734814.420000009</v>
      </c>
      <c r="I56" s="35">
        <v>50644393.859999992</v>
      </c>
      <c r="J56" s="28">
        <v>60068544.250000007</v>
      </c>
      <c r="K56" s="28">
        <v>12116755.120000001</v>
      </c>
      <c r="L56" s="28">
        <v>133578066.82000001</v>
      </c>
      <c r="M56" s="28">
        <v>101775032.71000001</v>
      </c>
    </row>
    <row r="57" spans="2:13">
      <c r="B57" s="4" t="s">
        <v>55</v>
      </c>
      <c r="C57" s="37">
        <f t="shared" ref="C57:D57" si="7">SUM(C58:C60)</f>
        <v>67117403.36999999</v>
      </c>
      <c r="D57" s="37">
        <f t="shared" si="7"/>
        <v>530109088.56</v>
      </c>
      <c r="E57" s="37">
        <f>SUM(E58:E60)</f>
        <v>893397921.18000007</v>
      </c>
      <c r="F57" s="37">
        <f>SUM(F58:F60)</f>
        <v>1778632254.1900001</v>
      </c>
      <c r="G57" s="37">
        <f t="shared" ref="G57:I57" si="8">SUM(G58:G60)</f>
        <v>2675695641.5999999</v>
      </c>
      <c r="H57" s="37">
        <f t="shared" si="8"/>
        <v>7100259189.8699999</v>
      </c>
      <c r="I57" s="37">
        <f t="shared" si="8"/>
        <v>4546022663.0799999</v>
      </c>
      <c r="J57" s="27">
        <v>5246569211.1499996</v>
      </c>
      <c r="K57" s="27">
        <f>SUM(K58:K60)</f>
        <v>8310354590.9800014</v>
      </c>
      <c r="L57" s="27">
        <f>SUM(L58:L60)</f>
        <v>9333363840.0299988</v>
      </c>
      <c r="M57" s="27">
        <v>8670357362.5099983</v>
      </c>
    </row>
    <row r="58" spans="2:13">
      <c r="B58" t="s">
        <v>56</v>
      </c>
      <c r="C58" s="35">
        <v>47881335.969999999</v>
      </c>
      <c r="D58" s="35">
        <v>23003247.32</v>
      </c>
      <c r="E58" s="35">
        <v>92041657.720000014</v>
      </c>
      <c r="F58" s="35">
        <v>103830787.55000001</v>
      </c>
      <c r="G58" s="35">
        <v>111325704.22</v>
      </c>
      <c r="H58" s="35">
        <v>409463920.07999998</v>
      </c>
      <c r="I58" s="35">
        <v>588452459.69000006</v>
      </c>
      <c r="J58" s="28">
        <v>800808699.34000003</v>
      </c>
      <c r="K58" s="28">
        <v>1287828304.2000003</v>
      </c>
      <c r="L58" s="28">
        <v>2913252840.9199996</v>
      </c>
      <c r="M58" s="28">
        <v>3593172199.2599993</v>
      </c>
    </row>
    <row r="59" spans="2:13">
      <c r="B59" t="s">
        <v>57</v>
      </c>
      <c r="C59" s="35">
        <v>19236067.399999995</v>
      </c>
      <c r="D59" s="35">
        <v>507105841.24000001</v>
      </c>
      <c r="E59" s="35">
        <v>801356263.46000004</v>
      </c>
      <c r="F59" s="35">
        <v>1674801466.6400001</v>
      </c>
      <c r="G59" s="35">
        <v>2564369937.3800001</v>
      </c>
      <c r="H59" s="35">
        <v>6690795269.79</v>
      </c>
      <c r="I59" s="35">
        <v>3957570203.3899994</v>
      </c>
      <c r="J59" s="28">
        <v>4445760511.8100004</v>
      </c>
      <c r="K59" s="28">
        <v>7022526286.7800007</v>
      </c>
      <c r="L59" s="28">
        <v>6416623146.2699995</v>
      </c>
      <c r="M59" s="28">
        <v>5076006275.2599993</v>
      </c>
    </row>
    <row r="60" spans="2:13">
      <c r="B60" t="s">
        <v>58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17">
        <v>0</v>
      </c>
      <c r="K60" s="17">
        <v>0</v>
      </c>
      <c r="L60" s="28">
        <v>3487852.84</v>
      </c>
      <c r="M60" s="28">
        <v>1178887.99</v>
      </c>
    </row>
    <row r="61" spans="2:13">
      <c r="B61" s="4" t="s">
        <v>59</v>
      </c>
      <c r="C61" s="41">
        <f>SUM(C62:C64)</f>
        <v>0</v>
      </c>
      <c r="D61" s="41">
        <f t="shared" ref="D61:I61" si="9">SUM(D62:D64)</f>
        <v>0</v>
      </c>
      <c r="E61" s="41">
        <f t="shared" si="9"/>
        <v>0</v>
      </c>
      <c r="F61" s="41">
        <f t="shared" si="9"/>
        <v>0</v>
      </c>
      <c r="G61" s="43">
        <f t="shared" si="9"/>
        <v>0</v>
      </c>
      <c r="H61" s="43">
        <f t="shared" si="9"/>
        <v>0</v>
      </c>
      <c r="I61" s="43">
        <f t="shared" si="9"/>
        <v>0</v>
      </c>
      <c r="J61" s="15">
        <v>0</v>
      </c>
      <c r="K61" s="15">
        <v>0</v>
      </c>
      <c r="L61" s="15">
        <v>0</v>
      </c>
      <c r="M61" s="15">
        <v>0</v>
      </c>
    </row>
    <row r="62" spans="2:13">
      <c r="B62" t="s">
        <v>60</v>
      </c>
      <c r="C62" s="38">
        <v>0</v>
      </c>
      <c r="D62" s="38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17">
        <v>0</v>
      </c>
      <c r="K62" s="17">
        <v>0</v>
      </c>
      <c r="L62" s="17">
        <v>0</v>
      </c>
      <c r="M62" s="17">
        <v>0</v>
      </c>
    </row>
    <row r="63" spans="2:13">
      <c r="B63" t="s">
        <v>61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17">
        <v>0</v>
      </c>
      <c r="K63" s="17">
        <v>0</v>
      </c>
      <c r="L63" s="17">
        <v>0</v>
      </c>
      <c r="M63" s="17">
        <v>0</v>
      </c>
    </row>
    <row r="64" spans="2:13">
      <c r="B64" t="s">
        <v>62</v>
      </c>
      <c r="C64" s="38">
        <v>0</v>
      </c>
      <c r="D64" s="38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17">
        <v>0</v>
      </c>
      <c r="K64" s="17">
        <v>0</v>
      </c>
      <c r="L64" s="17">
        <v>0</v>
      </c>
      <c r="M64" s="17">
        <v>0</v>
      </c>
    </row>
    <row r="65" spans="2:13">
      <c r="B65" s="4" t="s">
        <v>63</v>
      </c>
      <c r="C65" s="41">
        <f t="shared" ref="C65:I65" si="10">SUM(C66:C68)</f>
        <v>0</v>
      </c>
      <c r="D65" s="41">
        <f t="shared" si="10"/>
        <v>0</v>
      </c>
      <c r="E65" s="37">
        <f t="shared" si="10"/>
        <v>320748.39999999997</v>
      </c>
      <c r="F65" s="37">
        <f t="shared" si="10"/>
        <v>413696.30999999994</v>
      </c>
      <c r="G65" s="37">
        <f t="shared" si="10"/>
        <v>338276.91000000003</v>
      </c>
      <c r="H65" s="37">
        <f t="shared" si="10"/>
        <v>352058.88</v>
      </c>
      <c r="I65" s="37">
        <f t="shared" si="10"/>
        <v>357251.62000000005</v>
      </c>
      <c r="J65" s="16">
        <v>0</v>
      </c>
      <c r="K65" s="16">
        <v>0</v>
      </c>
      <c r="L65" s="16">
        <f>SUM(L66:L69)</f>
        <v>1422.43</v>
      </c>
      <c r="M65" s="16">
        <v>0</v>
      </c>
    </row>
    <row r="66" spans="2:13">
      <c r="B66" t="s">
        <v>64</v>
      </c>
      <c r="C66" s="38">
        <v>0</v>
      </c>
      <c r="D66" s="38">
        <v>0</v>
      </c>
      <c r="E66" s="35">
        <v>320748.39999999997</v>
      </c>
      <c r="F66" s="35">
        <v>413696.30999999994</v>
      </c>
      <c r="G66" s="35">
        <v>338276.91000000003</v>
      </c>
      <c r="H66" s="35">
        <v>352058.88</v>
      </c>
      <c r="I66" s="35">
        <v>357251.62000000005</v>
      </c>
      <c r="J66" s="17">
        <v>0</v>
      </c>
      <c r="K66" s="17">
        <v>0</v>
      </c>
      <c r="L66" s="17">
        <v>0</v>
      </c>
      <c r="M66" s="17">
        <v>0</v>
      </c>
    </row>
    <row r="67" spans="2:13">
      <c r="B67" t="s">
        <v>65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17">
        <v>0</v>
      </c>
      <c r="K67" s="17">
        <v>0</v>
      </c>
      <c r="L67" s="17">
        <v>0</v>
      </c>
      <c r="M67" s="17">
        <v>0</v>
      </c>
    </row>
    <row r="68" spans="2:13">
      <c r="B68" t="s">
        <v>66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17">
        <v>0</v>
      </c>
      <c r="K68" s="17">
        <v>0</v>
      </c>
      <c r="L68" s="17">
        <v>0</v>
      </c>
      <c r="M68" s="17">
        <v>0</v>
      </c>
    </row>
    <row r="69" spans="2:13">
      <c r="B69" t="s">
        <v>67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17">
        <v>0</v>
      </c>
      <c r="K69" s="17">
        <v>0</v>
      </c>
      <c r="L69" s="17">
        <v>1422.43</v>
      </c>
      <c r="M69" s="17">
        <v>0</v>
      </c>
    </row>
    <row r="70" spans="2:13" ht="15.75" customHeight="1">
      <c r="B70" s="6" t="s">
        <v>68</v>
      </c>
      <c r="C70" s="36">
        <f t="shared" ref="C70:I70" si="11">C9+C15+C25+C34+C41+C47+C57+C61+C65</f>
        <v>10102429744.249998</v>
      </c>
      <c r="D70" s="36">
        <f t="shared" si="11"/>
        <v>11817377525.559999</v>
      </c>
      <c r="E70" s="36">
        <f t="shared" si="11"/>
        <v>37012767742.030006</v>
      </c>
      <c r="F70" s="36">
        <f t="shared" si="11"/>
        <v>45216849609.93</v>
      </c>
      <c r="G70" s="36">
        <f t="shared" si="11"/>
        <v>54571225010.180008</v>
      </c>
      <c r="H70" s="36">
        <f t="shared" si="11"/>
        <v>69114213414.949997</v>
      </c>
      <c r="I70" s="36">
        <f t="shared" si="11"/>
        <v>77181493515.720001</v>
      </c>
      <c r="J70" s="29">
        <v>88415869541.959976</v>
      </c>
      <c r="K70" s="29">
        <f>K9+K15+K25+K34+K41+K47+K57+K61+K65</f>
        <v>104232603228.21002</v>
      </c>
      <c r="L70" s="29">
        <f>L9+L15+L25+L34+L41+L47+L57+L61+L65</f>
        <v>124168292740.84003</v>
      </c>
      <c r="M70" s="29">
        <v>133093936922.98997</v>
      </c>
    </row>
    <row r="71" spans="2:13">
      <c r="C71" s="40"/>
      <c r="D71" s="40"/>
      <c r="E71" s="38"/>
      <c r="F71" s="40"/>
      <c r="G71" s="38"/>
      <c r="H71" s="3"/>
      <c r="I71" s="3"/>
    </row>
    <row r="72" spans="2:13">
      <c r="B72" s="6"/>
      <c r="C72" s="44"/>
      <c r="D72" s="44"/>
      <c r="E72" s="45"/>
      <c r="F72" s="46"/>
      <c r="G72" s="45"/>
      <c r="H72" s="45"/>
      <c r="I72" s="45"/>
      <c r="J72" s="19"/>
      <c r="K72" s="19"/>
      <c r="L72" s="19"/>
      <c r="M72" s="19"/>
    </row>
    <row r="73" spans="2:13">
      <c r="B73" s="4" t="s">
        <v>69</v>
      </c>
      <c r="C73" s="47">
        <f>C74+C75</f>
        <v>60000</v>
      </c>
      <c r="D73" s="48">
        <f t="shared" ref="D73:I73" si="12">D74+D75</f>
        <v>0</v>
      </c>
      <c r="E73" s="48">
        <f t="shared" si="12"/>
        <v>0</v>
      </c>
      <c r="F73" s="48">
        <f t="shared" si="12"/>
        <v>0</v>
      </c>
      <c r="G73" s="48">
        <f t="shared" si="12"/>
        <v>0</v>
      </c>
      <c r="H73" s="48">
        <f t="shared" si="12"/>
        <v>0</v>
      </c>
      <c r="I73" s="48">
        <f t="shared" si="12"/>
        <v>0</v>
      </c>
      <c r="J73" s="24">
        <v>0</v>
      </c>
      <c r="K73" s="24">
        <v>0</v>
      </c>
      <c r="L73" s="24">
        <v>0</v>
      </c>
      <c r="M73" s="24">
        <v>0</v>
      </c>
    </row>
    <row r="74" spans="2:13">
      <c r="B74" s="5" t="s">
        <v>70</v>
      </c>
      <c r="C74" s="49">
        <v>60000</v>
      </c>
      <c r="D74" s="50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23">
        <v>0</v>
      </c>
      <c r="K74" s="23">
        <v>0</v>
      </c>
      <c r="L74" s="23">
        <v>0</v>
      </c>
      <c r="M74" s="23">
        <v>0</v>
      </c>
    </row>
    <row r="75" spans="2:13">
      <c r="B75" s="5" t="s">
        <v>71</v>
      </c>
      <c r="C75" s="52">
        <v>0</v>
      </c>
      <c r="D75" s="52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21">
        <v>0</v>
      </c>
      <c r="K75" s="21">
        <v>0</v>
      </c>
      <c r="L75" s="21">
        <v>0</v>
      </c>
      <c r="M75" s="21">
        <v>0</v>
      </c>
    </row>
    <row r="76" spans="2:13">
      <c r="B76" s="5" t="s">
        <v>72</v>
      </c>
      <c r="C76" s="52">
        <v>0</v>
      </c>
      <c r="D76" s="52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21">
        <v>0</v>
      </c>
      <c r="K76" s="21">
        <v>0</v>
      </c>
      <c r="L76" s="21">
        <v>0</v>
      </c>
      <c r="M76" s="21">
        <v>0</v>
      </c>
    </row>
    <row r="77" spans="2:13">
      <c r="B77" s="5" t="s">
        <v>73</v>
      </c>
      <c r="C77" s="52">
        <v>0</v>
      </c>
      <c r="D77" s="52">
        <v>0</v>
      </c>
      <c r="E77" s="53">
        <v>0</v>
      </c>
      <c r="F77" s="38">
        <v>0</v>
      </c>
      <c r="G77" s="38">
        <v>0</v>
      </c>
      <c r="H77" s="38">
        <v>0</v>
      </c>
      <c r="I77" s="38">
        <v>0</v>
      </c>
      <c r="J77" s="17">
        <v>0</v>
      </c>
      <c r="K77" s="17">
        <v>0</v>
      </c>
      <c r="L77" s="17">
        <v>0</v>
      </c>
      <c r="M77" s="17">
        <v>0</v>
      </c>
    </row>
    <row r="78" spans="2:13" s="8" customFormat="1">
      <c r="B78" s="4" t="s">
        <v>74</v>
      </c>
      <c r="C78" s="47">
        <f t="shared" ref="C78:I78" si="13">C79+C86</f>
        <v>25000000</v>
      </c>
      <c r="D78" s="47">
        <f t="shared" si="13"/>
        <v>9504495.1000000015</v>
      </c>
      <c r="E78" s="54">
        <f t="shared" si="13"/>
        <v>4284148.34</v>
      </c>
      <c r="F78" s="54">
        <f t="shared" si="13"/>
        <v>359962145.78000009</v>
      </c>
      <c r="G78" s="54">
        <f t="shared" si="13"/>
        <v>204776677.63</v>
      </c>
      <c r="H78" s="54">
        <f t="shared" si="13"/>
        <v>19193808.02</v>
      </c>
      <c r="I78" s="54">
        <f t="shared" si="13"/>
        <v>17131059.300000001</v>
      </c>
      <c r="J78" s="30">
        <v>4974636.45</v>
      </c>
      <c r="K78" s="33">
        <v>0</v>
      </c>
      <c r="L78" s="33">
        <v>0</v>
      </c>
      <c r="M78" s="33">
        <v>0</v>
      </c>
    </row>
    <row r="79" spans="2:13">
      <c r="B79" s="7" t="s">
        <v>75</v>
      </c>
      <c r="C79" s="55">
        <f t="shared" ref="C79:I79" si="14">C80+C84</f>
        <v>25000000</v>
      </c>
      <c r="D79" s="55">
        <f t="shared" si="14"/>
        <v>9504495.1000000015</v>
      </c>
      <c r="E79" s="56">
        <f t="shared" si="14"/>
        <v>4284148.34</v>
      </c>
      <c r="F79" s="56">
        <f t="shared" si="14"/>
        <v>355479418.4600001</v>
      </c>
      <c r="G79" s="56">
        <f t="shared" si="14"/>
        <v>195501437.65000001</v>
      </c>
      <c r="H79" s="56">
        <f t="shared" si="14"/>
        <v>14711076.800000001</v>
      </c>
      <c r="I79" s="56">
        <f t="shared" si="14"/>
        <v>10819337.210000001</v>
      </c>
      <c r="J79" s="31">
        <v>4974636.45</v>
      </c>
      <c r="K79" s="32">
        <v>0</v>
      </c>
      <c r="L79" s="32">
        <v>0</v>
      </c>
      <c r="M79" s="32">
        <v>0</v>
      </c>
    </row>
    <row r="80" spans="2:13">
      <c r="B80" s="5" t="s">
        <v>76</v>
      </c>
      <c r="C80" s="52">
        <f t="shared" ref="C80:H80" si="15">C81+C82+C83</f>
        <v>0</v>
      </c>
      <c r="D80" s="57">
        <f t="shared" si="15"/>
        <v>9504495.1000000015</v>
      </c>
      <c r="E80" s="58">
        <f t="shared" si="15"/>
        <v>1135007</v>
      </c>
      <c r="F80" s="58">
        <f t="shared" si="15"/>
        <v>351013579.4600001</v>
      </c>
      <c r="G80" s="58">
        <f t="shared" si="15"/>
        <v>188053810.48000002</v>
      </c>
      <c r="H80" s="58">
        <f t="shared" si="15"/>
        <v>9471270.0100000016</v>
      </c>
      <c r="I80" s="58">
        <f>(I81+I82+I83)</f>
        <v>5779136.25</v>
      </c>
      <c r="J80" s="31">
        <v>4974636.45</v>
      </c>
      <c r="K80" s="32">
        <v>0</v>
      </c>
      <c r="L80" s="32">
        <v>0</v>
      </c>
      <c r="M80" s="32">
        <v>0</v>
      </c>
    </row>
    <row r="81" spans="2:13">
      <c r="B81" s="9" t="s">
        <v>77</v>
      </c>
      <c r="C81" s="59">
        <v>0</v>
      </c>
      <c r="D81" s="49">
        <v>23978.89</v>
      </c>
      <c r="E81" s="60">
        <v>0</v>
      </c>
      <c r="F81" s="61">
        <v>25588714.5</v>
      </c>
      <c r="G81" s="61">
        <v>9624403.1899999995</v>
      </c>
      <c r="H81" s="61">
        <v>7666632.8100000015</v>
      </c>
      <c r="I81" s="61">
        <v>5323736.25</v>
      </c>
      <c r="J81" s="31">
        <v>4038536.4499999997</v>
      </c>
      <c r="K81" s="32">
        <v>0</v>
      </c>
      <c r="L81" s="32">
        <v>0</v>
      </c>
      <c r="M81" s="32">
        <v>0</v>
      </c>
    </row>
    <row r="82" spans="2:13">
      <c r="B82" s="10" t="s">
        <v>78</v>
      </c>
      <c r="C82" s="52">
        <v>0</v>
      </c>
      <c r="D82" s="57">
        <v>9480516.2100000009</v>
      </c>
      <c r="E82" s="58">
        <v>1135007</v>
      </c>
      <c r="F82" s="58">
        <v>325424864.9600001</v>
      </c>
      <c r="G82" s="58">
        <v>155669407.29000002</v>
      </c>
      <c r="H82" s="35">
        <v>1804637.2</v>
      </c>
      <c r="I82" s="38">
        <v>0</v>
      </c>
      <c r="J82" s="17">
        <v>0</v>
      </c>
      <c r="K82" s="26">
        <v>0</v>
      </c>
      <c r="L82" s="26">
        <v>0</v>
      </c>
      <c r="M82" s="26">
        <v>0</v>
      </c>
    </row>
    <row r="83" spans="2:13" ht="15.75" customHeight="1">
      <c r="B83" s="10" t="s">
        <v>79</v>
      </c>
      <c r="C83" s="52">
        <v>0</v>
      </c>
      <c r="D83" s="52">
        <v>0</v>
      </c>
      <c r="E83" s="38">
        <v>0</v>
      </c>
      <c r="F83" s="38">
        <v>0</v>
      </c>
      <c r="G83" s="35">
        <v>22760000</v>
      </c>
      <c r="H83" s="38">
        <v>0</v>
      </c>
      <c r="I83" s="35">
        <v>455400</v>
      </c>
      <c r="J83" s="31">
        <v>936100</v>
      </c>
      <c r="K83" s="32">
        <v>0</v>
      </c>
      <c r="L83" s="32">
        <v>0</v>
      </c>
      <c r="M83" s="32">
        <v>0</v>
      </c>
    </row>
    <row r="84" spans="2:13" ht="15.75" customHeight="1">
      <c r="B84" s="5" t="s">
        <v>80</v>
      </c>
      <c r="C84" s="49">
        <f t="shared" ref="C84:H84" si="16">C85</f>
        <v>25000000</v>
      </c>
      <c r="D84" s="59">
        <f t="shared" si="16"/>
        <v>0</v>
      </c>
      <c r="E84" s="61">
        <f t="shared" si="16"/>
        <v>3149141.34</v>
      </c>
      <c r="F84" s="61">
        <f t="shared" si="16"/>
        <v>4465839.0000000009</v>
      </c>
      <c r="G84" s="61">
        <f t="shared" si="16"/>
        <v>7447627.1700000009</v>
      </c>
      <c r="H84" s="61">
        <f t="shared" si="16"/>
        <v>5239806.79</v>
      </c>
      <c r="I84" s="61">
        <f>(I85)</f>
        <v>5040200.96</v>
      </c>
      <c r="J84" s="22">
        <v>0</v>
      </c>
      <c r="K84" s="22">
        <v>0</v>
      </c>
      <c r="L84" s="22">
        <v>0</v>
      </c>
      <c r="M84" s="22">
        <v>0</v>
      </c>
    </row>
    <row r="85" spans="2:13" s="8" customFormat="1" ht="15.75" customHeight="1">
      <c r="B85" s="10" t="s">
        <v>81</v>
      </c>
      <c r="C85" s="57">
        <v>25000000</v>
      </c>
      <c r="D85" s="52">
        <v>0</v>
      </c>
      <c r="E85" s="35">
        <v>3149141.34</v>
      </c>
      <c r="F85" s="35">
        <v>4465839.0000000009</v>
      </c>
      <c r="G85" s="35">
        <v>7447627.1700000009</v>
      </c>
      <c r="H85" s="35">
        <v>5239806.79</v>
      </c>
      <c r="I85" s="35">
        <v>5040200.96</v>
      </c>
      <c r="J85" s="17">
        <v>0</v>
      </c>
      <c r="K85" s="17">
        <v>0</v>
      </c>
      <c r="L85" s="17">
        <v>0</v>
      </c>
      <c r="M85" s="17">
        <v>0</v>
      </c>
    </row>
    <row r="86" spans="2:13" ht="15.75" customHeight="1">
      <c r="B86" s="11" t="s">
        <v>82</v>
      </c>
      <c r="C86" s="50">
        <f t="shared" ref="C86:H86" si="17">C87+C90</f>
        <v>0</v>
      </c>
      <c r="D86" s="50">
        <f t="shared" si="17"/>
        <v>0</v>
      </c>
      <c r="E86" s="51">
        <f t="shared" si="17"/>
        <v>0</v>
      </c>
      <c r="F86" s="62">
        <f t="shared" si="17"/>
        <v>4482727.3200000012</v>
      </c>
      <c r="G86" s="62">
        <f t="shared" si="17"/>
        <v>9275239.9800000004</v>
      </c>
      <c r="H86" s="62">
        <f t="shared" si="17"/>
        <v>4482731.22</v>
      </c>
      <c r="I86" s="62">
        <f>(I87+I90)</f>
        <v>6311722.0899999999</v>
      </c>
      <c r="J86" s="23">
        <v>0</v>
      </c>
      <c r="K86" s="23">
        <v>0</v>
      </c>
      <c r="L86" s="23">
        <v>0</v>
      </c>
      <c r="M86" s="23">
        <v>0</v>
      </c>
    </row>
    <row r="87" spans="2:13" ht="15.75" customHeight="1">
      <c r="B87" s="5" t="s">
        <v>83</v>
      </c>
      <c r="C87" s="52">
        <f t="shared" ref="C87:H87" si="18">C88+C89</f>
        <v>0</v>
      </c>
      <c r="D87" s="52">
        <f t="shared" si="18"/>
        <v>0</v>
      </c>
      <c r="E87" s="53">
        <f t="shared" si="18"/>
        <v>0</v>
      </c>
      <c r="F87" s="53">
        <f t="shared" si="18"/>
        <v>0</v>
      </c>
      <c r="G87" s="53">
        <f t="shared" si="18"/>
        <v>0</v>
      </c>
      <c r="H87" s="53">
        <f t="shared" si="18"/>
        <v>0</v>
      </c>
      <c r="I87" s="53">
        <f>(I88+I89)</f>
        <v>0</v>
      </c>
      <c r="J87" s="21">
        <v>0</v>
      </c>
      <c r="K87" s="21">
        <v>0</v>
      </c>
      <c r="L87" s="21">
        <v>0</v>
      </c>
      <c r="M87" s="21">
        <v>0</v>
      </c>
    </row>
    <row r="88" spans="2:13" ht="15.75" customHeight="1">
      <c r="B88" s="10" t="s">
        <v>84</v>
      </c>
      <c r="C88" s="52">
        <v>0</v>
      </c>
      <c r="D88" s="52">
        <v>0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17">
        <v>0</v>
      </c>
      <c r="K88" s="17">
        <v>0</v>
      </c>
      <c r="L88" s="17">
        <v>0</v>
      </c>
      <c r="M88" s="17">
        <v>0</v>
      </c>
    </row>
    <row r="89" spans="2:13" ht="15.75" customHeight="1">
      <c r="B89" s="10" t="s">
        <v>85</v>
      </c>
      <c r="C89" s="52">
        <v>0</v>
      </c>
      <c r="D89" s="52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17">
        <v>0</v>
      </c>
      <c r="K89" s="17">
        <v>0</v>
      </c>
      <c r="L89" s="17">
        <v>0</v>
      </c>
      <c r="M89" s="17">
        <v>0</v>
      </c>
    </row>
    <row r="90" spans="2:13" ht="15.75" customHeight="1">
      <c r="B90" s="5" t="s">
        <v>86</v>
      </c>
      <c r="C90" s="52">
        <f t="shared" ref="C90:H90" si="19">C91</f>
        <v>0</v>
      </c>
      <c r="D90" s="52">
        <f t="shared" si="19"/>
        <v>0</v>
      </c>
      <c r="E90" s="53">
        <f t="shared" si="19"/>
        <v>0</v>
      </c>
      <c r="F90" s="58">
        <f t="shared" si="19"/>
        <v>4482727.3200000012</v>
      </c>
      <c r="G90" s="58">
        <f t="shared" si="19"/>
        <v>9275239.9800000004</v>
      </c>
      <c r="H90" s="58">
        <f t="shared" si="19"/>
        <v>4482731.22</v>
      </c>
      <c r="I90" s="58">
        <f>(I91)</f>
        <v>6311722.0899999999</v>
      </c>
      <c r="J90" s="21">
        <v>0</v>
      </c>
      <c r="K90" s="21">
        <v>0</v>
      </c>
      <c r="L90" s="21">
        <v>0</v>
      </c>
      <c r="M90" s="21">
        <v>0</v>
      </c>
    </row>
    <row r="91" spans="2:13" ht="15.75" customHeight="1">
      <c r="B91" s="10" t="s">
        <v>87</v>
      </c>
      <c r="C91" s="59">
        <v>0</v>
      </c>
      <c r="D91" s="59">
        <v>0</v>
      </c>
      <c r="E91" s="42">
        <v>0</v>
      </c>
      <c r="F91" s="63">
        <v>4482727.3200000012</v>
      </c>
      <c r="G91" s="63">
        <v>9275239.9800000004</v>
      </c>
      <c r="H91" s="63">
        <v>4482731.22</v>
      </c>
      <c r="I91" s="63">
        <v>6311722.0899999999</v>
      </c>
      <c r="J91" s="18">
        <v>0</v>
      </c>
      <c r="K91" s="18">
        <v>0</v>
      </c>
      <c r="L91" s="18">
        <v>0</v>
      </c>
      <c r="M91" s="18">
        <v>0</v>
      </c>
    </row>
    <row r="92" spans="2:13" ht="15.75" customHeight="1">
      <c r="B92" s="4" t="s">
        <v>88</v>
      </c>
      <c r="C92" s="48">
        <f t="shared" ref="C92:H94" si="20">C93</f>
        <v>0</v>
      </c>
      <c r="D92" s="48">
        <f>D93</f>
        <v>0</v>
      </c>
      <c r="E92" s="54">
        <f t="shared" ref="E92:I93" si="21">E93</f>
        <v>23184416.449999999</v>
      </c>
      <c r="F92" s="64">
        <f t="shared" si="21"/>
        <v>0</v>
      </c>
      <c r="G92" s="64">
        <f t="shared" si="21"/>
        <v>0</v>
      </c>
      <c r="H92" s="64">
        <f t="shared" si="21"/>
        <v>0</v>
      </c>
      <c r="I92" s="64">
        <f t="shared" si="21"/>
        <v>0</v>
      </c>
      <c r="J92" s="20">
        <v>0</v>
      </c>
      <c r="K92" s="20">
        <v>0</v>
      </c>
      <c r="L92" s="20">
        <v>0</v>
      </c>
      <c r="M92" s="20">
        <v>0</v>
      </c>
    </row>
    <row r="93" spans="2:13" ht="15.75" customHeight="1">
      <c r="B93" s="5" t="s">
        <v>89</v>
      </c>
      <c r="C93" s="52">
        <f t="shared" si="20"/>
        <v>0</v>
      </c>
      <c r="D93" s="52">
        <f t="shared" si="20"/>
        <v>0</v>
      </c>
      <c r="E93" s="58">
        <f t="shared" si="21"/>
        <v>23184416.449999999</v>
      </c>
      <c r="F93" s="53">
        <f t="shared" si="21"/>
        <v>0</v>
      </c>
      <c r="G93" s="53">
        <f t="shared" si="21"/>
        <v>0</v>
      </c>
      <c r="H93" s="53">
        <f t="shared" si="21"/>
        <v>0</v>
      </c>
      <c r="I93" s="53">
        <f>(I94)/1000000</f>
        <v>0</v>
      </c>
      <c r="J93" s="21">
        <v>0</v>
      </c>
      <c r="K93" s="21">
        <v>0</v>
      </c>
      <c r="L93" s="21">
        <v>0</v>
      </c>
      <c r="M93" s="21">
        <v>0</v>
      </c>
    </row>
    <row r="94" spans="2:13" ht="15.75" customHeight="1">
      <c r="B94" s="5" t="s">
        <v>90</v>
      </c>
      <c r="C94" s="52">
        <f t="shared" si="20"/>
        <v>0</v>
      </c>
      <c r="D94" s="52">
        <f t="shared" si="20"/>
        <v>0</v>
      </c>
      <c r="E94" s="58">
        <f t="shared" si="20"/>
        <v>23184416.449999999</v>
      </c>
      <c r="F94" s="53">
        <f t="shared" si="20"/>
        <v>0</v>
      </c>
      <c r="G94" s="53">
        <f t="shared" si="20"/>
        <v>0</v>
      </c>
      <c r="H94" s="53">
        <f t="shared" si="20"/>
        <v>0</v>
      </c>
      <c r="I94" s="53">
        <f>(I95)/1000000</f>
        <v>0</v>
      </c>
      <c r="J94" s="21">
        <v>0</v>
      </c>
      <c r="K94" s="21">
        <v>0</v>
      </c>
      <c r="L94" s="21">
        <v>0</v>
      </c>
      <c r="M94" s="21">
        <v>0</v>
      </c>
    </row>
    <row r="95" spans="2:13">
      <c r="B95" s="5" t="s">
        <v>91</v>
      </c>
      <c r="C95" s="52">
        <v>0</v>
      </c>
      <c r="D95" s="52">
        <v>0</v>
      </c>
      <c r="E95" s="58">
        <v>23184416.449999999</v>
      </c>
      <c r="F95" s="38">
        <v>0</v>
      </c>
      <c r="G95" s="38">
        <v>0</v>
      </c>
      <c r="H95" s="38">
        <v>0</v>
      </c>
      <c r="I95" s="38">
        <v>0</v>
      </c>
      <c r="J95" s="17">
        <v>0</v>
      </c>
      <c r="K95" s="17">
        <v>0</v>
      </c>
      <c r="L95" s="17">
        <v>0</v>
      </c>
      <c r="M95" s="17">
        <v>0</v>
      </c>
    </row>
    <row r="96" spans="2:13" ht="15.75" customHeight="1">
      <c r="B96" s="6" t="s">
        <v>92</v>
      </c>
      <c r="C96" s="65">
        <f t="shared" ref="C96:H96" si="22">C73+C78+C92</f>
        <v>25060000</v>
      </c>
      <c r="D96" s="65">
        <f>D73+D78+D92</f>
        <v>9504495.1000000015</v>
      </c>
      <c r="E96" s="36">
        <f>E73+E78+E92</f>
        <v>27468564.789999999</v>
      </c>
      <c r="F96" s="36">
        <f t="shared" si="22"/>
        <v>359962145.78000009</v>
      </c>
      <c r="G96" s="36">
        <f t="shared" si="22"/>
        <v>204776677.63</v>
      </c>
      <c r="H96" s="36">
        <f t="shared" si="22"/>
        <v>19193808.02</v>
      </c>
      <c r="I96" s="36">
        <f>(I73+I78+I92)</f>
        <v>17131059.300000001</v>
      </c>
      <c r="J96" s="29">
        <v>4974636.45</v>
      </c>
      <c r="K96" s="34">
        <v>0</v>
      </c>
      <c r="L96" s="34">
        <v>0</v>
      </c>
      <c r="M96" s="34">
        <v>0</v>
      </c>
    </row>
    <row r="97" spans="2:13">
      <c r="C97" s="40"/>
      <c r="D97" s="40"/>
      <c r="E97" s="38"/>
      <c r="F97" s="38"/>
      <c r="G97" s="38"/>
      <c r="H97" s="66"/>
      <c r="I97" s="66"/>
      <c r="J97" s="12"/>
      <c r="K97" s="12"/>
      <c r="L97" s="12"/>
      <c r="M97" s="12"/>
    </row>
    <row r="98" spans="2:13">
      <c r="B98" s="6" t="s">
        <v>93</v>
      </c>
      <c r="C98" s="65">
        <f t="shared" ref="C98:I98" si="23">C70+C96</f>
        <v>10127489744.249998</v>
      </c>
      <c r="D98" s="65">
        <f t="shared" si="23"/>
        <v>11826882020.66</v>
      </c>
      <c r="E98" s="36">
        <f t="shared" si="23"/>
        <v>37040236306.820007</v>
      </c>
      <c r="F98" s="36">
        <f t="shared" si="23"/>
        <v>45576811755.709999</v>
      </c>
      <c r="G98" s="36">
        <f t="shared" si="23"/>
        <v>54776001687.810005</v>
      </c>
      <c r="H98" s="36">
        <f t="shared" si="23"/>
        <v>69133407222.970001</v>
      </c>
      <c r="I98" s="36">
        <f t="shared" si="23"/>
        <v>77198624575.020004</v>
      </c>
      <c r="J98" s="29">
        <v>88420844178.410004</v>
      </c>
      <c r="K98" s="29">
        <f>K70+K96</f>
        <v>104232603228.21002</v>
      </c>
      <c r="L98" s="29">
        <f>L70+L96</f>
        <v>124168292740.84003</v>
      </c>
      <c r="M98" s="29">
        <v>133093936922.98997</v>
      </c>
    </row>
    <row r="99" spans="2:13">
      <c r="B99" s="13" t="s">
        <v>94</v>
      </c>
      <c r="C99" s="14"/>
      <c r="D99" s="14"/>
      <c r="E99" s="14"/>
      <c r="F99" s="14"/>
      <c r="G99" s="14"/>
      <c r="H99" s="14"/>
      <c r="I99" s="25"/>
    </row>
    <row r="100" spans="2:13">
      <c r="I100" s="26"/>
    </row>
  </sheetData>
  <mergeCells count="16">
    <mergeCell ref="M7:M8"/>
    <mergeCell ref="B4:L4"/>
    <mergeCell ref="B5:L5"/>
    <mergeCell ref="B3:L3"/>
    <mergeCell ref="B2:L2"/>
    <mergeCell ref="L7:L8"/>
    <mergeCell ref="J7:J8"/>
    <mergeCell ref="G7:G8"/>
    <mergeCell ref="F7:F8"/>
    <mergeCell ref="E7:E8"/>
    <mergeCell ref="B7:B8"/>
    <mergeCell ref="C7:C8"/>
    <mergeCell ref="D7:D8"/>
    <mergeCell ref="I7:I8"/>
    <mergeCell ref="H7:H8"/>
    <mergeCell ref="K7:K8"/>
  </mergeCells>
  <pageMargins left="0.7" right="0.7" top="0.75" bottom="0.75" header="0.3" footer="0.3"/>
  <pageSetup orientation="portrait" r:id="rId1"/>
  <ignoredErrors>
    <ignoredError sqref="E57:I57 L41 L57 C65:K6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ADC5D9-6263-4E1C-875A-286BA20F004F}"/>
</file>

<file path=customXml/itemProps2.xml><?xml version="1.0" encoding="utf-8"?>
<ds:datastoreItem xmlns:ds="http://schemas.openxmlformats.org/officeDocument/2006/customXml" ds:itemID="{122D069F-55BF-4384-8451-6C06A86B5034}"/>
</file>

<file path=customXml/itemProps3.xml><?xml version="1.0" encoding="utf-8"?>
<ds:datastoreItem xmlns:ds="http://schemas.openxmlformats.org/officeDocument/2006/customXml" ds:itemID="{5E0F799D-389E-48CB-A8DC-D83F40937ADF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2021-04-14T17:55:48Z</dcterms:created>
  <dcterms:modified xsi:type="dcterms:W3CDTF">2025-03-14T17:30:34Z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2022-04-04T17:55:02Z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a47f5c10-e6e4-40f2-b29d-513f37280262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