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Dpto. EEPE\Datos históricos\Gastos\"/>
    </mc:Choice>
  </mc:AlternateContent>
  <bookViews>
    <workbookView xWindow="0" yWindow="0" windowWidth="28800" windowHeight="12045" tabRatio="865"/>
  </bookViews>
  <sheets>
    <sheet name="1930" sheetId="1" r:id="rId1"/>
    <sheet name="1931" sheetId="43" r:id="rId2"/>
    <sheet name="1932-1933" sheetId="3" r:id="rId3"/>
    <sheet name="1934" sheetId="5" r:id="rId4"/>
    <sheet name="1935" sheetId="6" r:id="rId5"/>
    <sheet name="1936-1937" sheetId="7" r:id="rId6"/>
    <sheet name="1938-1940" sheetId="9" r:id="rId7"/>
    <sheet name="1941-1951" sheetId="12" r:id="rId8"/>
    <sheet name="1952" sheetId="23" r:id="rId9"/>
    <sheet name="1953" sheetId="24" r:id="rId10"/>
    <sheet name="1954" sheetId="25" r:id="rId11"/>
    <sheet name="1955-1962" sheetId="29" r:id="rId12"/>
    <sheet name="1963" sheetId="34" r:id="rId13"/>
    <sheet name="1964-1965" sheetId="35" r:id="rId14"/>
    <sheet name="1966-1967" sheetId="37" r:id="rId15"/>
    <sheet name="1968" sheetId="39" r:id="rId16"/>
    <sheet name="1969-1970" sheetId="40" r:id="rId17"/>
    <sheet name="1971-2013" sheetId="42" r:id="rId18"/>
    <sheet name="2014-2019" sheetId="45" r:id="rId19"/>
  </sheets>
  <definedNames>
    <definedName name="_xlnm._FilterDatabase" localSheetId="11" hidden="1">'1955-1962'!$A$9:$J$64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9" i="29" l="1"/>
  <c r="I55" i="29"/>
  <c r="I36" i="29"/>
  <c r="I60" i="29" s="1"/>
  <c r="I62" i="29" s="1"/>
  <c r="G52" i="45"/>
  <c r="G50" i="45"/>
  <c r="G48" i="45"/>
  <c r="G46" i="45"/>
  <c r="G44" i="45"/>
  <c r="G42" i="45"/>
  <c r="G13" i="45"/>
  <c r="G10" i="45"/>
  <c r="G54" i="45"/>
  <c r="F52" i="45"/>
  <c r="F50" i="45"/>
  <c r="F48" i="45"/>
  <c r="F46" i="45"/>
  <c r="F44" i="45"/>
  <c r="F42" i="45"/>
  <c r="F13" i="45"/>
  <c r="F10" i="45"/>
  <c r="F54" i="45"/>
  <c r="E52" i="45"/>
  <c r="E50" i="45"/>
  <c r="E48" i="45"/>
  <c r="E46" i="45"/>
  <c r="E44" i="45"/>
  <c r="E42" i="45"/>
  <c r="E13" i="45"/>
  <c r="E10" i="45"/>
  <c r="E54" i="45"/>
  <c r="D52" i="45"/>
  <c r="D50" i="45"/>
  <c r="D48" i="45"/>
  <c r="D46" i="45"/>
  <c r="D44" i="45"/>
  <c r="D42" i="45"/>
  <c r="D13" i="45"/>
  <c r="D10" i="45"/>
  <c r="D54" i="45"/>
  <c r="C52" i="45"/>
  <c r="C50" i="45"/>
  <c r="C48" i="45"/>
  <c r="C46" i="45"/>
  <c r="C44" i="45"/>
  <c r="C42" i="45"/>
  <c r="C13" i="45"/>
  <c r="C10" i="45"/>
  <c r="C54" i="45"/>
  <c r="B52" i="45"/>
  <c r="B50" i="45"/>
  <c r="B48" i="45"/>
  <c r="B46" i="45"/>
  <c r="B44" i="45"/>
  <c r="B42" i="45"/>
  <c r="B13" i="45"/>
  <c r="B10" i="45"/>
  <c r="B54" i="45"/>
  <c r="C10" i="42"/>
  <c r="C13" i="42"/>
  <c r="C39" i="42"/>
  <c r="C48" i="42"/>
  <c r="C45" i="25"/>
  <c r="S39" i="42"/>
  <c r="S10" i="42"/>
  <c r="S13" i="42"/>
  <c r="S48" i="42"/>
  <c r="P13" i="42"/>
  <c r="P39" i="42"/>
  <c r="P10" i="42"/>
  <c r="P48" i="42"/>
  <c r="AO39" i="42"/>
  <c r="AO10" i="42"/>
  <c r="AO13" i="42"/>
  <c r="AO48" i="42"/>
  <c r="C45" i="23"/>
  <c r="E35" i="9"/>
  <c r="E37" i="9"/>
  <c r="C13" i="43"/>
  <c r="AA39" i="42"/>
  <c r="AA10" i="42"/>
  <c r="AA13" i="42"/>
  <c r="AA48" i="42"/>
  <c r="C32" i="37"/>
  <c r="D46" i="35"/>
  <c r="AR39" i="42"/>
  <c r="AQ39" i="42"/>
  <c r="AP13" i="42"/>
  <c r="AQ13" i="42"/>
  <c r="AR13" i="42"/>
  <c r="AN13" i="42"/>
  <c r="AM13" i="42"/>
  <c r="AI39" i="42"/>
  <c r="AJ39" i="42"/>
  <c r="AK39" i="42"/>
  <c r="AL39" i="42"/>
  <c r="AM39" i="42"/>
  <c r="AN39" i="42"/>
  <c r="AP39" i="42"/>
  <c r="AH39" i="42"/>
  <c r="AH13" i="42"/>
  <c r="AI13" i="42"/>
  <c r="AJ13" i="42"/>
  <c r="AK13" i="42"/>
  <c r="AL13" i="42"/>
  <c r="AG13" i="42"/>
  <c r="AF13" i="42"/>
  <c r="AE13" i="42"/>
  <c r="AE10" i="42"/>
  <c r="AB10" i="42"/>
  <c r="AB13" i="42"/>
  <c r="AB39" i="42"/>
  <c r="V10" i="42"/>
  <c r="V13" i="42"/>
  <c r="V39" i="42"/>
  <c r="W13" i="42"/>
  <c r="X13" i="42"/>
  <c r="Y13" i="42"/>
  <c r="Z13" i="42"/>
  <c r="AC13" i="42"/>
  <c r="AD13" i="42"/>
  <c r="U13" i="42"/>
  <c r="R13" i="42"/>
  <c r="L39" i="42"/>
  <c r="L13" i="42"/>
  <c r="M39" i="42"/>
  <c r="N39" i="42"/>
  <c r="O39" i="42"/>
  <c r="Q39" i="42"/>
  <c r="R39" i="42"/>
  <c r="T39" i="42"/>
  <c r="U39" i="42"/>
  <c r="W39" i="42"/>
  <c r="X39" i="42"/>
  <c r="Y39" i="42"/>
  <c r="Z39" i="42"/>
  <c r="AC39" i="42"/>
  <c r="AD39" i="42"/>
  <c r="AE39" i="42"/>
  <c r="AF39" i="42"/>
  <c r="AG39" i="42"/>
  <c r="K39" i="42"/>
  <c r="K13" i="42"/>
  <c r="M13" i="42"/>
  <c r="N13" i="42"/>
  <c r="O13" i="42"/>
  <c r="Q13" i="42"/>
  <c r="T13" i="42"/>
  <c r="J13" i="42"/>
  <c r="H13" i="42"/>
  <c r="I13" i="42"/>
  <c r="F13" i="42"/>
  <c r="G13" i="42"/>
  <c r="B39" i="42"/>
  <c r="D39" i="42"/>
  <c r="E39" i="42"/>
  <c r="F39" i="42"/>
  <c r="G39" i="42"/>
  <c r="H39" i="42"/>
  <c r="I39" i="42"/>
  <c r="J39" i="42"/>
  <c r="D10" i="42"/>
  <c r="E10" i="42"/>
  <c r="F10" i="42"/>
  <c r="G10" i="42"/>
  <c r="H10" i="42"/>
  <c r="I10" i="42"/>
  <c r="J10" i="42"/>
  <c r="K10" i="42"/>
  <c r="L10" i="42"/>
  <c r="L48" i="42"/>
  <c r="M10" i="42"/>
  <c r="N10" i="42"/>
  <c r="O10" i="42"/>
  <c r="Q10" i="42"/>
  <c r="R10" i="42"/>
  <c r="T10" i="42"/>
  <c r="U10" i="42"/>
  <c r="W10" i="42"/>
  <c r="X10" i="42"/>
  <c r="Y10" i="42"/>
  <c r="Z10" i="42"/>
  <c r="AC10" i="42"/>
  <c r="AD10" i="42"/>
  <c r="AF10" i="42"/>
  <c r="AG10" i="42"/>
  <c r="AH10" i="42"/>
  <c r="AI10" i="42"/>
  <c r="AJ10" i="42"/>
  <c r="AK10" i="42"/>
  <c r="AL10" i="42"/>
  <c r="AM10" i="42"/>
  <c r="AN10" i="42"/>
  <c r="AP10" i="42"/>
  <c r="AQ10" i="42"/>
  <c r="AR10" i="42"/>
  <c r="D13" i="42"/>
  <c r="E13" i="42"/>
  <c r="C25" i="40"/>
  <c r="D25" i="40"/>
  <c r="D14" i="37"/>
  <c r="D32" i="37"/>
  <c r="D27" i="37"/>
  <c r="C27" i="37"/>
  <c r="D30" i="37"/>
  <c r="D11" i="37"/>
  <c r="D43" i="35"/>
  <c r="C43" i="35"/>
  <c r="D28" i="35"/>
  <c r="E36" i="29"/>
  <c r="E60" i="29" s="1"/>
  <c r="E62" i="29" s="1"/>
  <c r="E55" i="29"/>
  <c r="E59" i="29"/>
  <c r="B55" i="29"/>
  <c r="C55" i="29"/>
  <c r="D55" i="29"/>
  <c r="F55" i="29"/>
  <c r="G55" i="29"/>
  <c r="H55" i="29"/>
  <c r="D36" i="29"/>
  <c r="C36" i="29"/>
  <c r="C60" i="29" s="1"/>
  <c r="C62" i="29" s="1"/>
  <c r="B36" i="29"/>
  <c r="B60" i="29" s="1"/>
  <c r="B62" i="29" s="1"/>
  <c r="H36" i="29"/>
  <c r="G36" i="29"/>
  <c r="F36" i="29"/>
  <c r="F60" i="29" s="1"/>
  <c r="F62" i="29" s="1"/>
  <c r="B59" i="29"/>
  <c r="F59" i="29"/>
  <c r="G59" i="29"/>
  <c r="H59" i="29"/>
  <c r="H60" i="29" s="1"/>
  <c r="H62" i="29" s="1"/>
  <c r="C59" i="29"/>
  <c r="D59" i="29"/>
  <c r="L51" i="12"/>
  <c r="C51" i="12"/>
  <c r="D51" i="12"/>
  <c r="E51" i="12"/>
  <c r="F51" i="12"/>
  <c r="G51" i="12"/>
  <c r="H51" i="12"/>
  <c r="I51" i="12"/>
  <c r="J51" i="12"/>
  <c r="K51" i="12"/>
  <c r="M51" i="12"/>
  <c r="K34" i="12"/>
  <c r="J34" i="12"/>
  <c r="I34" i="12"/>
  <c r="H34" i="12"/>
  <c r="G34" i="12"/>
  <c r="F34" i="12"/>
  <c r="E34" i="12"/>
  <c r="D34" i="12"/>
  <c r="C34" i="12"/>
  <c r="M34" i="12"/>
  <c r="L34" i="12"/>
  <c r="AQ48" i="42"/>
  <c r="V48" i="42"/>
  <c r="AF48" i="42"/>
  <c r="AM48" i="42"/>
  <c r="AP48" i="42"/>
  <c r="AG48" i="42"/>
  <c r="AI48" i="42"/>
  <c r="AN48" i="42"/>
  <c r="J48" i="42"/>
  <c r="I48" i="42"/>
  <c r="R48" i="42"/>
  <c r="AB48" i="42"/>
  <c r="O48" i="42"/>
  <c r="AK48" i="42"/>
  <c r="G48" i="42"/>
  <c r="X48" i="42"/>
  <c r="U48" i="42"/>
  <c r="E48" i="42"/>
  <c r="D48" i="42"/>
  <c r="AE48" i="42"/>
  <c r="Y48" i="42"/>
  <c r="W48" i="42"/>
  <c r="AC48" i="42"/>
  <c r="M48" i="42"/>
  <c r="K48" i="42"/>
  <c r="AH48" i="42"/>
  <c r="Z48" i="42"/>
  <c r="Q48" i="42"/>
  <c r="AL48" i="42"/>
  <c r="AD48" i="42"/>
  <c r="N48" i="42"/>
  <c r="AR48" i="42"/>
  <c r="AJ48" i="42"/>
  <c r="T48" i="42"/>
  <c r="H48" i="42"/>
  <c r="F48" i="42"/>
  <c r="D47" i="35"/>
  <c r="D49" i="35"/>
  <c r="G60" i="29"/>
  <c r="G62" i="29" s="1"/>
  <c r="D60" i="29"/>
  <c r="D62" i="29" s="1"/>
  <c r="M52" i="12"/>
  <c r="M54" i="12"/>
  <c r="M56" i="12"/>
  <c r="I52" i="12"/>
  <c r="I54" i="12"/>
  <c r="I56" i="12"/>
  <c r="K52" i="12"/>
  <c r="K54" i="12"/>
  <c r="K56" i="12"/>
  <c r="L52" i="12"/>
  <c r="L54" i="12"/>
  <c r="L56" i="12"/>
  <c r="E27" i="9"/>
  <c r="D27" i="9"/>
  <c r="C27" i="9"/>
  <c r="D34" i="9"/>
  <c r="E34" i="9"/>
  <c r="D27" i="7"/>
  <c r="D37" i="7"/>
  <c r="D24" i="3"/>
  <c r="D27" i="3"/>
  <c r="D29" i="3" s="1"/>
  <c r="B13" i="42"/>
  <c r="B10" i="42"/>
  <c r="B48" i="42"/>
  <c r="C46" i="39"/>
  <c r="C45" i="39"/>
  <c r="C37" i="39"/>
  <c r="C27" i="39"/>
  <c r="C14" i="37"/>
  <c r="C11" i="37"/>
  <c r="C28" i="35"/>
  <c r="C38" i="34"/>
  <c r="C28" i="34"/>
  <c r="C42" i="34"/>
  <c r="C44" i="34"/>
  <c r="C41" i="25"/>
  <c r="C28" i="25"/>
  <c r="C45" i="24"/>
  <c r="C41" i="24"/>
  <c r="C28" i="24"/>
  <c r="C46" i="24"/>
  <c r="C48" i="24"/>
  <c r="C41" i="23"/>
  <c r="C42" i="23"/>
  <c r="C43" i="23"/>
  <c r="C28" i="23"/>
  <c r="C34" i="9"/>
  <c r="C37" i="7"/>
  <c r="C27" i="7"/>
  <c r="C38" i="7"/>
  <c r="C40" i="7"/>
  <c r="C26" i="6"/>
  <c r="C29" i="6"/>
  <c r="C31" i="6"/>
  <c r="C36" i="5"/>
  <c r="C38" i="5"/>
  <c r="C24" i="5"/>
  <c r="C39" i="5"/>
  <c r="C41" i="5"/>
  <c r="C24" i="3"/>
  <c r="C27" i="3" s="1"/>
  <c r="C29" i="3" s="1"/>
  <c r="C24" i="1"/>
  <c r="C27" i="1"/>
  <c r="C47" i="35"/>
  <c r="C49" i="35"/>
  <c r="G52" i="12"/>
  <c r="G54" i="12"/>
  <c r="G56" i="12"/>
  <c r="D52" i="12"/>
  <c r="D54" i="12"/>
  <c r="D56" i="12"/>
  <c r="C52" i="12"/>
  <c r="C54" i="12"/>
  <c r="C56" i="12"/>
  <c r="E52" i="12"/>
  <c r="E54" i="12"/>
  <c r="E56" i="12"/>
  <c r="C35" i="9"/>
  <c r="C37" i="9"/>
  <c r="J52" i="12"/>
  <c r="J54" i="12"/>
  <c r="J56" i="12"/>
  <c r="H52" i="12"/>
  <c r="H54" i="12"/>
  <c r="H56" i="12"/>
  <c r="F52" i="12"/>
  <c r="F54" i="12"/>
  <c r="F56" i="12"/>
  <c r="D35" i="9"/>
  <c r="D37" i="9"/>
  <c r="D38" i="7"/>
  <c r="D40" i="7"/>
</calcChain>
</file>

<file path=xl/comments1.xml><?xml version="1.0" encoding="utf-8"?>
<comments xmlns="http://schemas.openxmlformats.org/spreadsheetml/2006/main">
  <authors>
    <author>Ivette G. Melo N.</author>
  </authors>
  <commentList>
    <comment ref="H10" authorId="0" shapeId="0">
      <text>
        <r>
          <rPr>
            <b/>
            <sz val="9"/>
            <color indexed="81"/>
            <rFont val="Tahoma"/>
            <family val="2"/>
          </rPr>
          <t>Ivette G. Melo N.:</t>
        </r>
        <r>
          <rPr>
            <sz val="9"/>
            <color indexed="81"/>
            <rFont val="Tahoma"/>
            <family val="2"/>
          </rPr>
          <t xml:space="preserve">
REVISAR DIFERENCIA CON LAS DEMAS CLASIFICACIONES</t>
        </r>
      </text>
    </comment>
  </commentList>
</comments>
</file>

<file path=xl/sharedStrings.xml><?xml version="1.0" encoding="utf-8"?>
<sst xmlns="http://schemas.openxmlformats.org/spreadsheetml/2006/main" count="821" uniqueCount="476">
  <si>
    <t>MINISTERIO DE HACIENDA</t>
  </si>
  <si>
    <t>DIRECCIÓN GENERAL DE PRESUPUESTO</t>
  </si>
  <si>
    <t>PRESUPUESTO INICIAL DEL GOBIERNO CENTRAL</t>
  </si>
  <si>
    <t>CLASIFICACIÓN INSTITUCIONAL DEL GASTO</t>
  </si>
  <si>
    <t>AÑO 1930</t>
  </si>
  <si>
    <t>Valores en RD$</t>
  </si>
  <si>
    <t>DETALLE</t>
  </si>
  <si>
    <t xml:space="preserve"> </t>
  </si>
  <si>
    <t>FONDO GENERAL</t>
  </si>
  <si>
    <t>I- Poder Legislativo</t>
  </si>
  <si>
    <t>II- Poder Ejecutivo</t>
  </si>
  <si>
    <t>III- Interior y Policía</t>
  </si>
  <si>
    <t xml:space="preserve">IV- Relaciones Exteriores </t>
  </si>
  <si>
    <t>V- Hacienda</t>
  </si>
  <si>
    <t xml:space="preserve">VI-2. Justicia, Instrucción Pública y Bellas Artes </t>
  </si>
  <si>
    <t>VI-2. Instruccion Pública y Bellas Artes</t>
  </si>
  <si>
    <t>VII- Agrícola y Comercio</t>
  </si>
  <si>
    <t>VIII- Fomento y Obras Públicas</t>
  </si>
  <si>
    <t xml:space="preserve">IX- Sanidad y Beneficiencia </t>
  </si>
  <si>
    <t>X- Poder Judicial</t>
  </si>
  <si>
    <t>XI- Guerra y Marina</t>
  </si>
  <si>
    <t>XII- Trabajo y Comunicaciones</t>
  </si>
  <si>
    <t>TOTAL FONDO GENERAL</t>
  </si>
  <si>
    <t>FONDO ESPECIAL</t>
  </si>
  <si>
    <t>II-1. Poder Ejecutivo</t>
  </si>
  <si>
    <t>II-2. Poder Ejecutivo (Inst. Pública)</t>
  </si>
  <si>
    <t>III-1. Secretaría de Estado de lo Interior, Policía, Guerra y Marina</t>
  </si>
  <si>
    <t>III-2. Secretaría de Estado de lo Interior, Policía, Guerra y Marina (Ejército Nacional)</t>
  </si>
  <si>
    <t>IV- Relaciones Exteriores, Secretaría de Estado</t>
  </si>
  <si>
    <t>V- Secretaría de Estado de Hacienda</t>
  </si>
  <si>
    <t>VI- Secretaría de Estado de Agricultura y Comercio</t>
  </si>
  <si>
    <t>VII-1. Secretaría de Estado de Sanidad, Beneficiencia y Obras Públicas</t>
  </si>
  <si>
    <t>VII-2. Secretaría de Estado de Sanidad, Beneficiencia y Obras Públicas (Obras Públicas)</t>
  </si>
  <si>
    <t>VIII- Poder Judicial</t>
  </si>
  <si>
    <t>IX- Secretaría de Estado de Trabajo y Comunicaciones</t>
  </si>
  <si>
    <t>X- Secretaría de Estado de Hacienda</t>
  </si>
  <si>
    <t>TOTAL FONDO GENERAL Y ESPECIAL</t>
  </si>
  <si>
    <t>Superávit Fondo General</t>
  </si>
  <si>
    <t>Total Estimado</t>
  </si>
  <si>
    <t xml:space="preserve">III. Secretaría de Estado de La Presidencia </t>
  </si>
  <si>
    <t>VI- Secretaría de Estado de Hacienda</t>
  </si>
  <si>
    <t>AÑO 1934</t>
  </si>
  <si>
    <t>II-2. Poder Ejecutivo, Instrucción Pública</t>
  </si>
  <si>
    <t xml:space="preserve">III- Secretaría de Estado de La Presidencia </t>
  </si>
  <si>
    <t xml:space="preserve">IV-1. Secretaría de Estado de lo Interior, Policía, Guerra y Marina </t>
  </si>
  <si>
    <t>VI-2. Secretaría de Estado de lo Interior, Policía, Guerra y Marina (Ejército Nacional)</t>
  </si>
  <si>
    <t>V- Secretaría de Estado de Relaciones Exteriores</t>
  </si>
  <si>
    <t>VII- Secretaría de Estado de Agricultura y Comercio</t>
  </si>
  <si>
    <t>VIII- Secretaría de Estado de Sanidad y Beneficienca</t>
  </si>
  <si>
    <t>VIII- Secretaría de Estado de Sanidad y Beneficienca y Obras Públicas</t>
  </si>
  <si>
    <t>IX- Poder Judicial</t>
  </si>
  <si>
    <t>X- Secretaría de Estado de Trabajo y Comunicaciones</t>
  </si>
  <si>
    <t>1- Poder Ejecutivo</t>
  </si>
  <si>
    <t>2- Poder Ejecutivo, Instrucción Pública</t>
  </si>
  <si>
    <t>3- Interior y Policía</t>
  </si>
  <si>
    <t>4- Guerra y Marina</t>
  </si>
  <si>
    <t>5- Hacienda</t>
  </si>
  <si>
    <t xml:space="preserve">6- Agricultura y Comercio </t>
  </si>
  <si>
    <t>7- Sanidad y Beneficiencia</t>
  </si>
  <si>
    <t>8-  Obras Públicas</t>
  </si>
  <si>
    <t>9- Trabajo y Comunicaciones</t>
  </si>
  <si>
    <t>10- Poder Judicial</t>
  </si>
  <si>
    <t>SUB TOTAL</t>
  </si>
  <si>
    <t>11- Cuenta Reclamaciones</t>
  </si>
  <si>
    <t>TOTAL FONDO ESPECIAL</t>
  </si>
  <si>
    <t>TOTAL GENERAL PRESUPUESTO</t>
  </si>
  <si>
    <t>AÑO 1935</t>
  </si>
  <si>
    <t>III- Secretaría de Estado de lo Interior, Policía, Guerra y Marina</t>
  </si>
  <si>
    <t>III-1. Secretaría de Estado de lo Interior, Policía, Guerra y Marina (Ejército Nacional)</t>
  </si>
  <si>
    <t xml:space="preserve">IV- Secretaría de Estado de La Presidencia </t>
  </si>
  <si>
    <t xml:space="preserve">VI- Secretaría de Estado del Tesoro </t>
  </si>
  <si>
    <t>VI-1. Secretaría de Estado del Tesoro (Cámara de Cuentas)</t>
  </si>
  <si>
    <t>VII- Secretaría de Estado de Trabajo, Agricultura, Industria y Comercio</t>
  </si>
  <si>
    <t>VIII- Secretaría de Estado de Comunicaciones y Obras Públicas</t>
  </si>
  <si>
    <t>VIII-1. Secretaría de Estado de Comunicaciones y Obras Públicas</t>
  </si>
  <si>
    <t>IX- Secretaría de Estado de Sanidad y Beneficienca</t>
  </si>
  <si>
    <t>X- Secretaría de Estado de Educación y Bellas Artes</t>
  </si>
  <si>
    <t>XI- Secretaría de Estado de Justicia</t>
  </si>
  <si>
    <t>XI-1. Poder Judicial</t>
  </si>
  <si>
    <t>XII- Secretaría de Estado de Hacienda</t>
  </si>
  <si>
    <t>Fuente:  Ley de Gasto Públicos 1935</t>
  </si>
  <si>
    <t>VII- Secretaría de Estado de Agricultura y Trabajo</t>
  </si>
  <si>
    <t>VIII- Secretaría de Estado de Industria y Comercio</t>
  </si>
  <si>
    <t>IX- Secretaría de Estado de Comunicaciones y Obras Públicas</t>
  </si>
  <si>
    <t>X- Secretaría de Estado de Sanidad y Beneficienca</t>
  </si>
  <si>
    <t>XI- Secretaría de Estado de Educación y Bellas Artes</t>
  </si>
  <si>
    <t>XII- Secretaría de Estado de Justicia</t>
  </si>
  <si>
    <t>1- Tesoro (Receptoría, Deuda Externa)</t>
  </si>
  <si>
    <t>2- Agrícola</t>
  </si>
  <si>
    <t>-</t>
  </si>
  <si>
    <t xml:space="preserve">3- Comercio e Industria </t>
  </si>
  <si>
    <t>4- Comunicaciones</t>
  </si>
  <si>
    <t>5- Obras Públicas (Programa Especial)</t>
  </si>
  <si>
    <t>6- Eduación Pública y Bellas Artes</t>
  </si>
  <si>
    <t>7- Justicia</t>
  </si>
  <si>
    <t>8- Poder Ejecutivo</t>
  </si>
  <si>
    <t>2- Agricultura</t>
  </si>
  <si>
    <t xml:space="preserve">3- Sanidad y Beneficiencia </t>
  </si>
  <si>
    <t>4- Educación Pública</t>
  </si>
  <si>
    <t xml:space="preserve">5- Poder Ejecutivo </t>
  </si>
  <si>
    <t>Fuente:  Ley de Gasto Públicos 1938</t>
  </si>
  <si>
    <t>VI- Secretaría de Estado de Relaciones Exteriores</t>
  </si>
  <si>
    <t xml:space="preserve">II- Poder Ejecutivo </t>
  </si>
  <si>
    <t>V- Secretaría de Estado de la Presidencia</t>
  </si>
  <si>
    <t>XIV- Poder Judicial</t>
  </si>
  <si>
    <t>TOTAL FONDO DEL GOBIERNO*</t>
  </si>
  <si>
    <t>FONDOS MUNICIPALES</t>
  </si>
  <si>
    <t>TOTAL GASTOS</t>
  </si>
  <si>
    <t>1- Secretaría de Estado de la Presidencia</t>
  </si>
  <si>
    <t>2- Secretaría de Estado de Relaciones Exteriores</t>
  </si>
  <si>
    <t>III- Secretaría de Estado de Guerra y Marina</t>
  </si>
  <si>
    <t>IV- Secretaría de Estado de lo Interior y Policía</t>
  </si>
  <si>
    <t>X- Secretaría de Estado de Sanidad y Asistencia Pública</t>
  </si>
  <si>
    <t>2- Secretaría de Estado de lo Interior y Policía</t>
  </si>
  <si>
    <t>4- Secretaría de Estado de Relaciones Exteriores</t>
  </si>
  <si>
    <t>VII- Secretaría de Estado del Tesoro y Crédito Público</t>
  </si>
  <si>
    <t>VIII- Secretaría de Estado de Educación y Bellas Artes</t>
  </si>
  <si>
    <t xml:space="preserve">TOTAL FONDO GENERAL </t>
  </si>
  <si>
    <t>4- Secretaría de Estado de la Presidencia</t>
  </si>
  <si>
    <t>IV-1. Junta Central Electoral</t>
  </si>
  <si>
    <t>VII-1. Cámara de Cuentas de la República</t>
  </si>
  <si>
    <t>IX- Secretaría de Estado de Agricultura, Pecuaria y Colonización</t>
  </si>
  <si>
    <t>TOTAL DE FONDOS DEL GOBIERNO</t>
  </si>
  <si>
    <t xml:space="preserve">XI- Secretaría de Estado del Trabajo </t>
  </si>
  <si>
    <t>XII- Secretaría de Estado del Trabajo y Economía Nacional</t>
  </si>
  <si>
    <t>XIII- Secretaría de Estado de Fomento, Obras Públicas y Riego</t>
  </si>
  <si>
    <t>XV- Poder Judicial</t>
  </si>
  <si>
    <t>1- Secretaría de Estado de Guerra y Marina</t>
  </si>
  <si>
    <t>3- Secretaría de Estado de la Presidencia</t>
  </si>
  <si>
    <t>5- Secretaría de Estado del Tesoro y Crédito Público</t>
  </si>
  <si>
    <t>6- Secretaría de Estado de Educación y Bellas Artes</t>
  </si>
  <si>
    <t>7- Secretaría de Estado de Agricultura, Pecuaria y Colonización</t>
  </si>
  <si>
    <t>11-Tribunal de Tierras</t>
  </si>
  <si>
    <t>III- Secretaría de Estado de Guerra, Marina y Avición</t>
  </si>
  <si>
    <t>IV-I. Junta Central Electoral</t>
  </si>
  <si>
    <t>VII-I. Cámara de Cuentas de la República</t>
  </si>
  <si>
    <t>XV- Tribunal de Tierras</t>
  </si>
  <si>
    <t>PERÍODO 1952</t>
  </si>
  <si>
    <t xml:space="preserve">8- Secretaría de Estado de Salud Pública </t>
  </si>
  <si>
    <t xml:space="preserve">9- Secretaría de Estado del Trabajo y Previsión Social </t>
  </si>
  <si>
    <t>10- Secretaría de Estado de Economía y Comercio</t>
  </si>
  <si>
    <t>Fuente: Gaceta Oficial, 1952</t>
  </si>
  <si>
    <t>AÑO 1953</t>
  </si>
  <si>
    <t xml:space="preserve">III- Secretaría de Estado de Guerra, Marina y Aviación </t>
  </si>
  <si>
    <t xml:space="preserve">IV- Secretaría de Estado de lo Interior, Policía y Comunicaciones </t>
  </si>
  <si>
    <t>VI- Secretaría de Estado de Relaciones Exteriores y Culto</t>
  </si>
  <si>
    <t>X- Secretaría de Estado de Salud Pública</t>
  </si>
  <si>
    <t>XI- Secretaría de Estado de Trabajo, Economía y Comercio</t>
  </si>
  <si>
    <t>XII- Secretaría de Estado de Obras Públicas y Riego</t>
  </si>
  <si>
    <t xml:space="preserve">XIII- Secretaría de Estado de Previsión y Asistencia Social </t>
  </si>
  <si>
    <t xml:space="preserve">XIV- Poder Judicial </t>
  </si>
  <si>
    <t xml:space="preserve">1- Secretaría de Estado de Guerra, Marina y Aviación </t>
  </si>
  <si>
    <t xml:space="preserve">2- Secretaría de Estado de lo Interior, Policía y Comunicaciones </t>
  </si>
  <si>
    <t>4- Secretaría de Estado de Relaciones Exteriores y Culto</t>
  </si>
  <si>
    <t>8- Secretaría de Estado de Salud Pública</t>
  </si>
  <si>
    <t>9- Secretaría de Estado de Trabajo, Economía y Comercio</t>
  </si>
  <si>
    <t xml:space="preserve">10- Secretaría de Estado de Previsión y Asistencia Social </t>
  </si>
  <si>
    <t>11- Tribunal de Tierras</t>
  </si>
  <si>
    <t xml:space="preserve">FONDOS ESPECIALES DESTINADOS A LOS MUNICIPIOS </t>
  </si>
  <si>
    <t xml:space="preserve">1- Secretaría de Estado de lo Interior, Policía y Comunicaciones </t>
  </si>
  <si>
    <t>2- Secretaría de Estado del Tesoro y Crédito Público</t>
  </si>
  <si>
    <t xml:space="preserve">TOTAL FONDOS ESPECIALES DESTINADOS A LOS MUNICIPIOS </t>
  </si>
  <si>
    <t>AÑO 1954</t>
  </si>
  <si>
    <t xml:space="preserve">VII- Secretaría de Estado de Finanzas </t>
  </si>
  <si>
    <t>XIV- Secretaría de Estado de Industria y Comercio</t>
  </si>
  <si>
    <t xml:space="preserve">2- Secretaría de Estado de Finanzas </t>
  </si>
  <si>
    <t>TOTAL FONDOS ESPECIALES DESTINADOS A LOS MUNICIPIOS</t>
  </si>
  <si>
    <t xml:space="preserve">III- Secretaría de Estado de las Fuerzas Armadas </t>
  </si>
  <si>
    <t>IV- Secretaría de Estado de lo Interior</t>
  </si>
  <si>
    <t xml:space="preserve">5- Secretaría de Estado de Finanzas </t>
  </si>
  <si>
    <t>7- Secretaría de Estado de Agricultura</t>
  </si>
  <si>
    <t>FONDOS ESPECIALES DESTINADOS A LOS MUNICIPIOS</t>
  </si>
  <si>
    <t>1- Secretaría de Estado de lo Interior</t>
  </si>
  <si>
    <t>8- Secretaría de Estado de Justicia</t>
  </si>
  <si>
    <t>FONDO ESPECIALES DESTINADOS A LOS MUNICIPIOS</t>
  </si>
  <si>
    <t>TOTAL FONDO ESPECIALES DESTINADOS A LOS MUNICIPIOS</t>
  </si>
  <si>
    <t>X- Secretaría de Estado de Salud y Previsión Social</t>
  </si>
  <si>
    <t xml:space="preserve">3- Secretaría de Estado de Finanzas </t>
  </si>
  <si>
    <t>2- Cámara de Cuentas de la República</t>
  </si>
  <si>
    <t>XIII- Secretaría de Estado de Obras Públicas y Comunicaciones</t>
  </si>
  <si>
    <t>FONDO ESPECIAL NACIONALES</t>
  </si>
  <si>
    <t xml:space="preserve">2- Secretaría de Estado de las Fuerzas Armadas </t>
  </si>
  <si>
    <t>8- Secretaría de Estado de Salud y Previsión Social</t>
  </si>
  <si>
    <t>10- Secretaría de Estado de Justicia</t>
  </si>
  <si>
    <t xml:space="preserve">IX- Secretaría de Estado de Agricultura </t>
  </si>
  <si>
    <t>XI- Secretaría de Estado de Trabajo</t>
  </si>
  <si>
    <t>XIIV- Secretaría de Estado de Industria y Comercio</t>
  </si>
  <si>
    <t>8- Secretaría de Estado de Obras Públicas y Comunicaciones</t>
  </si>
  <si>
    <t>TOTAL FONDO ESPECIAL NACIONALES</t>
  </si>
  <si>
    <t>AÑO 1963</t>
  </si>
  <si>
    <t>IV- Secretaría de Estado de Interior y Policía</t>
  </si>
  <si>
    <t>VIII- Secretaría de Estado de Educación, Bellas Artes y Cultos</t>
  </si>
  <si>
    <t xml:space="preserve">XV- Secretaría de Estado de Administración, Control y Recuperación de Bienes </t>
  </si>
  <si>
    <t>1- Poder Legislativo</t>
  </si>
  <si>
    <t>3- Poder Ejecutivo</t>
  </si>
  <si>
    <t>5- Secretaría de Estado de Interior y Policía</t>
  </si>
  <si>
    <t>6- Secretaría de Estado de Relaciones Exteriores</t>
  </si>
  <si>
    <t xml:space="preserve">7- Secretaría de Estado de las Fuerzas Armadas </t>
  </si>
  <si>
    <t xml:space="preserve">9- Secretaría de Estado de Finanzas </t>
  </si>
  <si>
    <t>10- Secretaría de Estado de Propiedades Públicas</t>
  </si>
  <si>
    <t>11- Secretaría de Estado de Educación, Bellas Artes y Cultos</t>
  </si>
  <si>
    <t>12- Secretaría de Estado de Salud y Previsión Social</t>
  </si>
  <si>
    <t>13- Secretaría de Estado de Trabajo</t>
  </si>
  <si>
    <t xml:space="preserve">14- Secretaría de Estado de Agricultura </t>
  </si>
  <si>
    <t>15- Secretaría de Estado de Industria y Comercio</t>
  </si>
  <si>
    <t>16- Secretaría de Estado de Obras Públicas y Comunicaciones</t>
  </si>
  <si>
    <t>17- Junta Central Electoral</t>
  </si>
  <si>
    <t>1- Cámara de Cuentas de la República</t>
  </si>
  <si>
    <t>2- Secretaría de Estado de Interior y Policía</t>
  </si>
  <si>
    <t xml:space="preserve">3- Secretaría de Estado de las Fuerzas Armadas </t>
  </si>
  <si>
    <t>4- Secretaría de Estado de Justicia</t>
  </si>
  <si>
    <t>6- Secretaría de Estado de Propiedades Públicas</t>
  </si>
  <si>
    <t>7- Secretaría de Estado de Educación, Bellas Artes y Cultos</t>
  </si>
  <si>
    <t xml:space="preserve">9- Secretaría de Estado de Agricultura </t>
  </si>
  <si>
    <t>10- Secretaría de Estado de Industria y Comercio</t>
  </si>
  <si>
    <t>11- Secretaría de Estado de Obras Públicas y Comunicaciones</t>
  </si>
  <si>
    <t>1- Secretaría de Estado de Interior y Policía</t>
  </si>
  <si>
    <t xml:space="preserve">3- Secretaría de Estado de Relaciones Exteriores </t>
  </si>
  <si>
    <t>I. Poder Legislativo</t>
  </si>
  <si>
    <t>1- Congreso Nacional</t>
  </si>
  <si>
    <t xml:space="preserve">2- Cámara de Cuentas </t>
  </si>
  <si>
    <t>II. Poder Ejecutivo</t>
  </si>
  <si>
    <t>1- Presidencia de la República</t>
  </si>
  <si>
    <t>2- Ministerio  de Interior y Policía</t>
  </si>
  <si>
    <t xml:space="preserve">3- Ministerio de las Fuerzas Armadas </t>
  </si>
  <si>
    <t>4- Ministerio de Relaciones Exteriores</t>
  </si>
  <si>
    <t>5- Ministerio de Finanzas</t>
  </si>
  <si>
    <t>5.1- Deuda Pública</t>
  </si>
  <si>
    <t>6-Ministerio de  Educación, Bellas Artes y Cultos</t>
  </si>
  <si>
    <t>7- Ministerio Salud y Previsión Social</t>
  </si>
  <si>
    <t>8- Ministerio de Trabajo</t>
  </si>
  <si>
    <t xml:space="preserve">9- Ministerio de Agricultura </t>
  </si>
  <si>
    <t>10- Ministerio de Obras Públicas y Comunicaciones</t>
  </si>
  <si>
    <t>11- Ministerio de Industria y Comercio</t>
  </si>
  <si>
    <t>III. Poder Judicial</t>
  </si>
  <si>
    <t xml:space="preserve">1- Suprema Corte de Justicia </t>
  </si>
  <si>
    <t>2- Ministerio Público</t>
  </si>
  <si>
    <t>IV. Organismo Electoral</t>
  </si>
  <si>
    <t>1- Junta Central Electoral</t>
  </si>
  <si>
    <t>AÑO 1968</t>
  </si>
  <si>
    <t>I- Congreso Nacional</t>
  </si>
  <si>
    <t>II- Camara de Cuentas</t>
  </si>
  <si>
    <t>III- Presidencia de la República</t>
  </si>
  <si>
    <t>V- Secretaría de Estado de Fuerzas Armadas</t>
  </si>
  <si>
    <t>VIII- Deuda Pública</t>
  </si>
  <si>
    <t>IX- Secretaría de Estado de Educación, Bellas Artes y Cultos</t>
  </si>
  <si>
    <t xml:space="preserve">XII- Secretaría de Estado de Agricultura </t>
  </si>
  <si>
    <t xml:space="preserve">XVI- Junta Cental Electoral  </t>
  </si>
  <si>
    <t>2- Secretaría de Estado de Fuerzas Armadas</t>
  </si>
  <si>
    <t>4- Deuda Pública</t>
  </si>
  <si>
    <t>5- Secretaría de Estado de Educación, Bellas Artes y Cultos</t>
  </si>
  <si>
    <t>6- Secretaría de Estado de Salud y Previsión Social</t>
  </si>
  <si>
    <t xml:space="preserve">7- Secretaría de Estado de Agricultura </t>
  </si>
  <si>
    <t>FONDO EXTERNO</t>
  </si>
  <si>
    <t>3- Secretaría de Estado de Educación, Bellas Artes y Cultos</t>
  </si>
  <si>
    <t>4- Secretaría de Estado de Salud y Previsión Social</t>
  </si>
  <si>
    <t xml:space="preserve">5- Secretaría de Estado de Agricultura </t>
  </si>
  <si>
    <t>6- Secretaría de Estado de Obras Públicas y Comunicaciones</t>
  </si>
  <si>
    <t>TOTAL FONDO EXTERNO</t>
  </si>
  <si>
    <t>Fuente: Ley de Gasto Públicos 1968</t>
  </si>
  <si>
    <t>Detalle</t>
  </si>
  <si>
    <t>2- Camara de Cuentas</t>
  </si>
  <si>
    <t>3- Secretaría de la Presidencia de la República</t>
  </si>
  <si>
    <t xml:space="preserve">4- Secretaría de Interior y Policía </t>
  </si>
  <si>
    <t>5- Secretaría de las Fuerzas Armadas</t>
  </si>
  <si>
    <t>6- Secretaría de Relaciones Exteriores</t>
  </si>
  <si>
    <t>7- Secretaría de Finanzas</t>
  </si>
  <si>
    <t>8- Secretaría de Educación, Bellas Artes y Cultos</t>
  </si>
  <si>
    <t xml:space="preserve">9-Secretaría de Salud Pública, Asistencia Social </t>
  </si>
  <si>
    <t>10- Secretaría de Estado de Trabajo</t>
  </si>
  <si>
    <t>11- Secretaría de Agricultura</t>
  </si>
  <si>
    <t>12-Secretaría de Obras Pública y Comunicaiones</t>
  </si>
  <si>
    <t>13- Secretaría de Industria y Comercio</t>
  </si>
  <si>
    <t>14- Poder Judicial</t>
  </si>
  <si>
    <t>15- Junta Central Electoral</t>
  </si>
  <si>
    <t>10- Trabajo</t>
  </si>
  <si>
    <t xml:space="preserve">11- Agricultura </t>
  </si>
  <si>
    <t>12- Obras Públicas y Comunicaciones</t>
  </si>
  <si>
    <t>2- Cámara de Cuentas</t>
  </si>
  <si>
    <t>Total de Recursos Externos</t>
  </si>
  <si>
    <t>3-Tribunal Constitucional</t>
  </si>
  <si>
    <t>4-Defensor del Pueblo</t>
  </si>
  <si>
    <t>1932-1933</t>
  </si>
  <si>
    <t>Fuente: Ley de Gasto Públicos para el Periodo Correspondiente.</t>
  </si>
  <si>
    <t>Fuente:  Ley de Gasto Públicos, para los periodos Correspondientes.</t>
  </si>
  <si>
    <t>1936-1937</t>
  </si>
  <si>
    <t>1938-1940</t>
  </si>
  <si>
    <t>3- Secretaría de Estado del Tesoro y del Comercio</t>
  </si>
  <si>
    <t>V- Ejército, Marina y Aviación Nacional</t>
  </si>
  <si>
    <t>VI- Secretaría de Estado de la Presidencia</t>
  </si>
  <si>
    <t>VII- Secretaría de Estado del Despacho del Generalísimo</t>
  </si>
  <si>
    <t>VIII- Secretaría de Estado de Relaciones Exteriores</t>
  </si>
  <si>
    <t>IX- Secretaría de Estado del Tesoro y Comercio</t>
  </si>
  <si>
    <t>X- Secretaría de Estado del Tesoro y Comercio (Servicio a la Deuda Pública)</t>
  </si>
  <si>
    <t xml:space="preserve">XI- Cámara de Cuentas de La República </t>
  </si>
  <si>
    <t>XII- Secretaría de Estado de Agricultura, Industria y Trabajo</t>
  </si>
  <si>
    <t>XIII- Secretaría de Estado de Comunicaciones</t>
  </si>
  <si>
    <t xml:space="preserve">IV-Junta Central Electoral </t>
  </si>
  <si>
    <t>1941-1951</t>
  </si>
  <si>
    <t>Fuente: Ley de Gasto Públicos para el periodo Correspondiente.</t>
  </si>
  <si>
    <t>1955-1962</t>
  </si>
  <si>
    <t>Fuente: Ley de Gasto Públicos para los Periodos Correspondientes.</t>
  </si>
  <si>
    <t>1964-1965</t>
  </si>
  <si>
    <t>Fuente: Ley de Gasto Públicos para los Peridos Correspondientes.</t>
  </si>
  <si>
    <t>1966-1967</t>
  </si>
  <si>
    <t>Fuente: Ley de Gasto Públicos para los peridos Correspondientes.</t>
  </si>
  <si>
    <t>1969-1970</t>
  </si>
  <si>
    <t>2-Interior y Policía</t>
  </si>
  <si>
    <t xml:space="preserve">3- Fuerzas Armadas </t>
  </si>
  <si>
    <t>4- Relaciones Exteriores</t>
  </si>
  <si>
    <t>6- Finanzas</t>
  </si>
  <si>
    <t>7-Educación, Bellas Artes y Cultos</t>
  </si>
  <si>
    <t>8- Salud Pública y Asistencia Social</t>
  </si>
  <si>
    <t>9-Deportes, Educación Física y Recreación</t>
  </si>
  <si>
    <t>13- Industria y Comercio</t>
  </si>
  <si>
    <t>14-Turismo</t>
  </si>
  <si>
    <t>15-Proc. Gral. De La República</t>
  </si>
  <si>
    <t>16-Secretaría de Estado de la Mujer</t>
  </si>
  <si>
    <t>17- Secretaría de Estado de Cultura</t>
  </si>
  <si>
    <t>18- Secretaría de Estado de la Juventud</t>
  </si>
  <si>
    <t>19- Secretaría de Estado de Medio Ambiente y Recursos Naturales</t>
  </si>
  <si>
    <t>20- Secretaría de Estado de Educación Superior, Ciencia y Tecnología</t>
  </si>
  <si>
    <t>21- Secretaría de Estado de Economía, Planificación y Desarrollo</t>
  </si>
  <si>
    <t>22- Secretaría de Estado de Administración Pública</t>
  </si>
  <si>
    <t>23- Ministerio de Energía y Minas</t>
  </si>
  <si>
    <t>24- Administración de Deuda Pública y Activos Financieros</t>
  </si>
  <si>
    <t>25- Administración de Obligaciones del Tesoro Nacional</t>
  </si>
  <si>
    <t>5-Tribunal Electoral</t>
  </si>
  <si>
    <t>6- Deuda Pública</t>
  </si>
  <si>
    <t>7- Tesoro Nacional (Pensiones y Jub. Del Estado)</t>
  </si>
  <si>
    <t>V- Junta Central Electoral</t>
  </si>
  <si>
    <t>VII- Secretaría de Estado de Relaciones Exteriores y Culto</t>
  </si>
  <si>
    <t xml:space="preserve">VIII- Secretaría de Estado de Finanzas </t>
  </si>
  <si>
    <t>IX-Cámara de Cuentas de la República</t>
  </si>
  <si>
    <t>X-Secretaría de Estado de Educación y Bellas Artes</t>
  </si>
  <si>
    <t>XI- Universidad de Santo Domingo</t>
  </si>
  <si>
    <t>XII- Secretaría de Estado de Agricultura</t>
  </si>
  <si>
    <t>XII-Secretaría de Estado de Salud Pública</t>
  </si>
  <si>
    <t xml:space="preserve">XIII- Secretaría de Estado de Trabajo </t>
  </si>
  <si>
    <t>XIV- Secretaría de Estado de Justicia</t>
  </si>
  <si>
    <t xml:space="preserve">XV- Secretaría de Estado de Obras Públicas </t>
  </si>
  <si>
    <t xml:space="preserve">XVI- Secretaría de Estado de Seguridad </t>
  </si>
  <si>
    <t xml:space="preserve">XVII- Secretaría de Estado de Industria Comercio </t>
  </si>
  <si>
    <t>XX- Secretaría de Estado de Fomento</t>
  </si>
  <si>
    <t>XXI-Secretaría de Estado de Cultos</t>
  </si>
  <si>
    <t>XXII- Poder Judicial</t>
  </si>
  <si>
    <t xml:space="preserve">XXIII- Tribunal de Tierras </t>
  </si>
  <si>
    <t>XXIV Secretaría de Estado de Recursos Hidráulicos</t>
  </si>
  <si>
    <t xml:space="preserve">XXV- Secretaría de Estado de Banca y Crédito </t>
  </si>
  <si>
    <t>XXVI- Secretaría de Estado de Comunicaciones y Transporte</t>
  </si>
  <si>
    <t>8-Secretaría de Estado de Salud y Previsión Social</t>
  </si>
  <si>
    <t xml:space="preserve">9- Secretaría de Estado de Trabajo </t>
  </si>
  <si>
    <t xml:space="preserve">11- Secretaría de Estado de Obras Públicas </t>
  </si>
  <si>
    <t xml:space="preserve">12- Secretaría de Estado de Industria Comercio </t>
  </si>
  <si>
    <t xml:space="preserve">13-Secretaría de Estado de lo Interior, Policía y Comunicaciones </t>
  </si>
  <si>
    <t xml:space="preserve">14- Secretaría de Estado de Previsión y Asistencia Social </t>
  </si>
  <si>
    <t>15- Tribunal de Tierras</t>
  </si>
  <si>
    <t>16-Secretaría de Estado de lo Interior</t>
  </si>
  <si>
    <t>17- Secretaría de Estado de Cultos</t>
  </si>
  <si>
    <t>VIII- Secretaría de Estado del Tesoro y Crédito Público</t>
  </si>
  <si>
    <t>IX- Cámara de Cuentas de la República</t>
  </si>
  <si>
    <t>XI- Secretaría de Estado de Agricultura, Pecuaria y Colonización</t>
  </si>
  <si>
    <t>XII- Secretaría de Estado de Salud Pública</t>
  </si>
  <si>
    <t>XIII- Secretaría de Estado de Trabajo, Economía y Comercio</t>
  </si>
  <si>
    <t>XIV- Secretaría de Estado de Obras Públicas y Riego</t>
  </si>
  <si>
    <t xml:space="preserve">XV- Secretaría de Estado de Previsión y Asistencia Social </t>
  </si>
  <si>
    <t xml:space="preserve">XVI- Poder Judicial </t>
  </si>
  <si>
    <t>XVII- Tribunal de Tierras</t>
  </si>
  <si>
    <t>XIV- Secretaría de Estado de Obras Públicas</t>
  </si>
  <si>
    <t>XV- Secretaría de Estado de Sanidad y Beneficiencia</t>
  </si>
  <si>
    <t xml:space="preserve">XVI- Secretaría de Estado del Trabajo </t>
  </si>
  <si>
    <t>XVII- Secretaría de Estado del Trabajo y Economía Nacional</t>
  </si>
  <si>
    <t>XVIII- Secretaría de Estado de Educación Pública y Bellas Artes</t>
  </si>
  <si>
    <t>XIX- Secretaría de Estado de Previsión Social</t>
  </si>
  <si>
    <t>XX- Poder Judicial</t>
  </si>
  <si>
    <t>XXI-Tribunal de Tierras</t>
  </si>
  <si>
    <t>XXII- Jurisdicción Contenciosa y Administrativa</t>
  </si>
  <si>
    <t>4- Dirección General de Obras Públicas</t>
  </si>
  <si>
    <t>5- Secretaría de Estado de Sanidad y Beneficiencia</t>
  </si>
  <si>
    <t>6- Secretaría de Estado de lo Interior y Policía</t>
  </si>
  <si>
    <t>7- Secretaría de Estado de Educación Pública y Bellas Artes</t>
  </si>
  <si>
    <t>8- Secretaría de Estado de Guerra y Marina</t>
  </si>
  <si>
    <t>9- Poder Ejecutivo</t>
  </si>
  <si>
    <t>10- Secretaría de Estado de Salud Pública y Previsión Social</t>
  </si>
  <si>
    <t>11- Secretaría de Estado de Economía y Comercio</t>
  </si>
  <si>
    <t xml:space="preserve">12- Secretaría de Estado de Previsión Social </t>
  </si>
  <si>
    <t>13- Secretaría de Estado del Trabajo y Economía Nacional</t>
  </si>
  <si>
    <t>14- Secretaría de Estado de Agricultura, Pecuaria y Colonización</t>
  </si>
  <si>
    <t>15-Tribunal de Tierras</t>
  </si>
  <si>
    <t>VII- Secretaría de Estado del Tesoro (Cámara de Cuentas)</t>
  </si>
  <si>
    <t>VIII- Secretaría de Estado de Agricultura y Trabajo</t>
  </si>
  <si>
    <t>VIX- Secretaría de Estado de Industria y Comercio</t>
  </si>
  <si>
    <t>X- Secretaría de Estado de Comunicaciones y Obras Públicas</t>
  </si>
  <si>
    <t>XI-Secretaría de Estado de Comunicaciones y Obras Públicas</t>
  </si>
  <si>
    <t>XII-Secretaría de Estado de Sanidad y Beneficienca</t>
  </si>
  <si>
    <t>XIII-Secretaría de Estado de Educación y Bellas Artes</t>
  </si>
  <si>
    <t>IX-Secretaría de Estado de Comunicaciones y Obras Públicas</t>
  </si>
  <si>
    <t>XII-Poder Judicial</t>
  </si>
  <si>
    <t>II-Secretaría de Estado de lo Interior, Policía, Guerra y Marina (Ejército Nacional)</t>
  </si>
  <si>
    <t>VI-Secretaría de Estado del Tesoro (Cámara de Cuentas)</t>
  </si>
  <si>
    <t>NO DISPONIBLE</t>
  </si>
  <si>
    <t>CLASIFICACIÓN FUENTE DEL GASTO</t>
  </si>
  <si>
    <t>PERÍODO 1931</t>
  </si>
  <si>
    <t>Valores en Millones RD$</t>
  </si>
  <si>
    <t>1- Fondo General</t>
  </si>
  <si>
    <t>2- Fondos Especiales Nacionales y Locales</t>
  </si>
  <si>
    <t>3- Otros Fondos Especiales</t>
  </si>
  <si>
    <t xml:space="preserve">TOTAL FINANCIAMIENTO </t>
  </si>
  <si>
    <t>Fuente: Ley de Gasto Públicos 1931</t>
  </si>
  <si>
    <t>Fuente:  Ley de Gasto Públicos 1930.</t>
  </si>
  <si>
    <t>Fuente: Ley de Gasto Públicos 1934.</t>
  </si>
  <si>
    <t>Fuente: Ley de Gasto Públicos 1953.</t>
  </si>
  <si>
    <t>Fuente: Ley de Gasto Públicos 1954.</t>
  </si>
  <si>
    <t>Fuente: Ley de Gasto Públicos 1963.</t>
  </si>
  <si>
    <t>1- El Proyecto de Presupuesto de Ingresos y Ley de Gastos Públicos para el año 1991, fue sometido por el Poder Ejecutivo al Congreso Nacional y el mismo no aprobó dicha pieza. En tal sentido la Constitución de la República tiene contemplado en el Capítulo II De las Finanzas Pública, Sección I Del Presupuesto General del Estado, en su Artículo 239.- Vigencia Ley de Presupuesto. El cual expresa lo siguiente: “Cuando el Congreso no haya aprobado el proyecto de Ley de Presupuesto General del Estado a más tardar al 31 de diciembre, regirá la Ley de Presupuesto General del Estado del año anterior, con los ajustes previstos en la Ley Orgánica de Presupuesto, hasta tanto se produzca su aprobación”.</t>
  </si>
  <si>
    <t>Balance no aparopiado correspondiente al Fondo General</t>
  </si>
  <si>
    <t>0201 - PRESIDENCIA DE LA REPUBLICA</t>
  </si>
  <si>
    <t>0202 - MINISTERIO DE  INTERIOR Y POLICIA</t>
  </si>
  <si>
    <t>0203 - MINISTERIO DE DEFENSA</t>
  </si>
  <si>
    <t>0205 - MINISTERIO DE HACIENDA</t>
  </si>
  <si>
    <t>0207 - MINISTERIO DE SALUD PÚBLICA Y ASISTENCIA SOCIAL</t>
  </si>
  <si>
    <t>0209 - MINISTERIO DE TRABAJO</t>
  </si>
  <si>
    <t>0210 - MINISTERIO DE AGRICULTURA</t>
  </si>
  <si>
    <t>0211 - MINISTERIO DE OBRAS PUBLICAS Y COMUNICACIONES</t>
  </si>
  <si>
    <t>0212 - MINISTERIO DE INDUSTRIA Y COMERCIO Y MIPYMES</t>
  </si>
  <si>
    <t>0213 - MINISTERIO DE TURISMO</t>
  </si>
  <si>
    <t>0215 - MINISTERIO DE LA MUJER</t>
  </si>
  <si>
    <t>0216 - MINISTERIO DE CULTURA</t>
  </si>
  <si>
    <t>0218 - MINISTERIO DE MEDIO AMBIENTE Y RECURSOS NATURALES</t>
  </si>
  <si>
    <t>0219 - MINISTERIO DE EDUCACION SUPERIOR  CIENCIA Y  TECNOLOGIA</t>
  </si>
  <si>
    <t>0220 - MINISTERIO DE ECONOMIA, PLANIFICACION Y DESARROLLO</t>
  </si>
  <si>
    <t>0401 - JUNTA CENTRAL ELECTORAL</t>
  </si>
  <si>
    <t>0998 - ADMINISTRACION DE DEUDA PUBLICA Y ACTIVOS FINANCIEROS</t>
  </si>
  <si>
    <t>0999 - ADMINISTRACION DE OBLIGACIONES DEL TESORO NACIONAL</t>
  </si>
  <si>
    <t>1 - Poder Legislativo</t>
  </si>
  <si>
    <t>0101 - SENADO DE LA REPUBLICA</t>
  </si>
  <si>
    <t>0102 - CAMARA DE DIPUTADOS</t>
  </si>
  <si>
    <t>2 - Poder Ejecutivo</t>
  </si>
  <si>
    <t>0204 - MINISTERIO DE RELACIONES EXTERIORES</t>
  </si>
  <si>
    <t>0206 - MINISTERIO DE EDUCACIÓN</t>
  </si>
  <si>
    <t>0208 - MINISTERIO DE DEPORTES Y  RECREACIÓN</t>
  </si>
  <si>
    <t>0208 - MINISTERIO DE DEPORTES Y RECREACIÓN</t>
  </si>
  <si>
    <t>0208 - MINISTERIO DE DEPORTES, EDUCACION FISICA Y RECREACION</t>
  </si>
  <si>
    <t>0212 - MINISTERIO DE INDUSTRIA Y COMERCIO</t>
  </si>
  <si>
    <t>0214 - PROCURADURÍA GENERAL DE LA REPUBLICA</t>
  </si>
  <si>
    <t>0217 - MINISTERIO DE LA JUVENTUD</t>
  </si>
  <si>
    <t>0219 - MINISTERIO DE EDUCACIÓN SUPERIOR CIENCIA Y TECNOLOGÍA</t>
  </si>
  <si>
    <t>0221 - MINISTERIO DE ADMINISTRACION PUBLICA</t>
  </si>
  <si>
    <t>0222 - MINISTERIO DE ENERGIA Y MINAS</t>
  </si>
  <si>
    <t>3 - Poder Judicial</t>
  </si>
  <si>
    <t>0301 - PODER JUDICIAL</t>
  </si>
  <si>
    <t>4 -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</si>
  <si>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</si>
  <si>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</si>
  <si>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</si>
  <si>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</si>
  <si>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</si>
  <si>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</si>
  <si>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</si>
  <si>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</si>
  <si>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Total de Gastos</t>
  </si>
  <si>
    <t>2014-2019</t>
  </si>
  <si>
    <t>1971-2013</t>
  </si>
  <si>
    <t>Notas:</t>
  </si>
  <si>
    <t>3- El Proyecto de Presupuesto de Ingresos y Ley de Gastos Públicos para el año 1997, fue sometido por el Poder Ejecutivo al Congreso Nacional y el mismo no aprobó dicha pieza. En tal sentido la Constitución de la República tiene contemplado en el Capítulo II De las Finanzas Pública, Sección I Del Presupuesto General del Estado, en su Artículo 239.- Vigencia Ley de Presupuesto. El cual expresa lo siguiente: “Cuando el Congreso no haya aprobado el proyecto de Ley de Presupuesto General del Estado a más tardar al 31 de diciembre, regirá la Ley de Presupuesto General del Estado del año anterior, con los ajustes previstos en la Ley Orgánica de Presupuesto, hasta tanto se produzca su aprobación”.</t>
  </si>
  <si>
    <t>2- El total de gastos para el año 1994 fue puesto tal cual lo presenta el Proyecto de Ingresos y Ley de Gastos Públicos para el año 1994, a pesar de que éste en el libro presenta una diferencia de RD$1 con el total de ingresos.</t>
  </si>
  <si>
    <t xml:space="preserve">TOTAL </t>
  </si>
  <si>
    <t>4- El total contempla las Fuentes Internas y las Fuentes Externas.</t>
  </si>
  <si>
    <t>1- El total contempla las Fuentes Internas y las Fuentes Externas.</t>
  </si>
  <si>
    <t>TOTAL</t>
  </si>
  <si>
    <t>Nota</t>
  </si>
  <si>
    <t>2. El presupuesto de la Secretaría de Estado de Comunicaciones  y Obras Públicas se divide,  ya que la sección IX corresponde a los gastos corrientes y la sección IX-1 a gastos de capital.</t>
  </si>
  <si>
    <t>Nota:</t>
  </si>
  <si>
    <t>2. El total contempla las Fuentes Internas y las Fuentes Externas.</t>
  </si>
  <si>
    <t>1. Para ambos años, el presupuesto de la Secretaría de Estado de Sanidad, Beneficiencia y Obras Públicas se divide, ya que la sección VII-1 corresponde a los gastos corrientes y la sección VII-2 a gastos de capital.</t>
  </si>
  <si>
    <t xml:space="preserve">Notas: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</si>
</sst>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0.0"/>
    <numFmt numFmtId="165" formatCode="_(* #,##0.0_);_(* \(#,##0.0\);_(* &quot;-&quot;??_);_(@_)"/>
    <numFmt numFmtId="166" formatCode="_(* #,##0.0_);_(* \(#,##0.0\);_(* &quot;-&quot;?_);_(@_)"/>
    <numFmt numFmtId="167" formatCode="_ * #,##0.00_ ;_ * \-#,##0.00_ ;_ * &quot;-&quot;??_ ;_ @_ "/>
    <numFmt numFmtId="168" formatCode="#,##0.00;\-#,##0.00"/>
  </numFmts>
  <fonts count="2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16"/>
      <color rgb="FF000000"/>
      <name val="Calibri"/>
      <family val="2"/>
      <scheme val="minor"/>
    </font>
    <font>
      <sz val="22"/>
      <color rgb="FF000000"/>
      <name val="Calibri"/>
      <family val="2"/>
      <scheme val="minor"/>
    </font>
    <font>
      <sz val="14"/>
      <color rgb="FF000000"/>
      <name val="Calibri"/>
      <family val="2"/>
      <scheme val="minor"/>
    </font>
    <font>
      <sz val="16"/>
      <color rgb="FF000000"/>
      <name val="Calibri"/>
      <family val="2"/>
      <scheme val="minor"/>
    </font>
    <font>
      <sz val="11"/>
      <color rgb="FF000000"/>
      <name val="Calibri"/>
      <family val="2"/>
      <scheme val="minor"/>
    </font>
    <font>
      <sz val="12"/>
      <color rgb="FF000000"/>
      <name val="Calibri"/>
      <family val="2"/>
      <scheme val="minor"/>
    </font>
    <font>
      <sz val="8"/>
      <color theme="1"/>
      <name val="Calibri"/>
      <family val="2"/>
      <scheme val="minor"/>
    </font>
    <font>
      <b/>
      <sz val="8"/>
      <color theme="1"/>
      <name val="Calibri"/>
      <family val="2"/>
      <scheme val="minor"/>
    </font>
    <font>
      <b/>
      <sz val="16"/>
      <color theme="1"/>
      <name val="Calibri"/>
      <family val="2"/>
      <scheme val="minor"/>
    </font>
    <font>
      <sz val="14"/>
      <color theme="1"/>
      <name val="Calibri"/>
      <family val="2"/>
      <scheme val="minor"/>
    </font>
    <font>
      <sz val="11"/>
      <name val="Calibri"/>
      <family val="2"/>
      <scheme val="minor"/>
    </font>
    <font>
      <sz val="72"/>
      <color theme="1"/>
      <name val="Calibri"/>
      <family val="2"/>
      <scheme val="minor"/>
    </font>
    <font>
      <sz val="9"/>
      <color indexed="81"/>
      <name val="Tahoma"/>
      <family val="2"/>
    </font>
    <font>
      <b/>
      <sz val="9"/>
      <color indexed="81"/>
      <name val="Tahoma"/>
      <family val="2"/>
    </font>
    <font>
      <sz val="9"/>
      <color theme="1"/>
      <name val="Calibri"/>
      <family val="2"/>
      <scheme val="minor"/>
    </font>
    <font>
      <sz val="10"/>
      <name val="Arial"/>
      <family val="2"/>
    </font>
  </fonts>
  <fills count="5">
    <fill>
      <patternFill patternType="none"/>
    </fill>
    <fill>
      <patternFill patternType="gray125"/>
    </fill>
    <fill>
      <patternFill patternType="solid">
        <fgColor rgb="FF008DD0"/>
        <bgColor indexed="64"/>
      </patternFill>
    </fill>
    <fill>
      <patternFill patternType="solid">
        <fgColor rgb="FFF30321"/>
        <bgColor indexed="64"/>
      </patternFill>
    </fill>
    <fill>
      <patternFill patternType="solid">
        <fgColor theme="0"/>
        <bgColor indexed="64"/>
      </patternFill>
    </fill>
  </fills>
  <borders count="11">
    <border>
      <left/>
      <right/>
      <top/>
      <bottom/>
      <diagonal/>
    </border>
    <border>
      <left/>
      <right/>
      <top style="thin">
        <color theme="4"/>
      </top>
      <bottom style="double">
        <color theme="4"/>
      </bottom>
      <diagonal/>
    </border>
    <border>
      <left style="thin">
        <color theme="0"/>
      </left>
      <right/>
      <top/>
      <bottom/>
      <diagonal/>
    </border>
    <border>
      <left/>
      <right/>
      <top/>
      <bottom style="thin">
        <color theme="4" tint="-0.249977111117893"/>
      </bottom>
      <diagonal/>
    </border>
    <border>
      <left/>
      <right/>
      <top/>
      <bottom style="double">
        <color theme="4" tint="-0.249977111117893"/>
      </bottom>
      <diagonal/>
    </border>
    <border>
      <left/>
      <right/>
      <top style="thin">
        <color theme="4"/>
      </top>
      <bottom/>
      <diagonal/>
    </border>
    <border>
      <left/>
      <right/>
      <top/>
      <bottom style="double">
        <color theme="4"/>
      </bottom>
      <diagonal/>
    </border>
    <border>
      <left/>
      <right/>
      <top style="thin">
        <color indexed="64"/>
      </top>
      <bottom style="double">
        <color indexed="64"/>
      </bottom>
      <diagonal/>
    </border>
    <border>
      <left/>
      <right/>
      <top/>
      <bottom style="thin">
        <color theme="0"/>
      </bottom>
      <diagonal/>
    </border>
    <border>
      <left/>
      <right/>
      <top style="thin">
        <color theme="0"/>
      </top>
      <bottom style="thin">
        <color theme="0"/>
      </bottom>
      <diagonal/>
    </border>
    <border>
      <left/>
      <right/>
      <top style="thin">
        <color theme="4"/>
      </top>
      <bottom style="thin">
        <color theme="4"/>
      </bottom>
      <diagonal/>
    </border>
  </borders>
  <cellStyleXfs count="17">
    <xf numFmtId="0" fontId="0" fillId="0" borderId="0"/>
    <xf numFmtId="43" fontId="1" fillId="0" borderId="0" applyFont="0" applyFill="0" applyBorder="0" applyAlignment="0" applyProtection="0"/>
    <xf numFmtId="0" fontId="3" fillId="0" borderId="1" applyNumberFormat="0" applyFill="0" applyAlignment="0" applyProtection="0"/>
    <xf numFmtId="43"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1" fillId="0" borderId="0"/>
    <xf numFmtId="0" fontId="1"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167" fontId="1" fillId="0" borderId="0" applyFont="0" applyFill="0" applyBorder="0" applyAlignment="0" applyProtection="0"/>
  </cellStyleXfs>
  <cellXfs count="143">
    <xf numFmtId="0" fontId="0" fillId="0" borderId="0" xfId="0"/>
    <xf numFmtId="0" fontId="4" fillId="0" borderId="0" xfId="0" applyFont="1"/>
    <xf numFmtId="0" fontId="0" fillId="0" borderId="0" xfId="0" applyAlignment="1">
      <alignment horizontal="left"/>
    </xf>
    <xf numFmtId="0" fontId="2" fillId="2" borderId="0" xfId="0" applyFont="1" applyFill="1" applyBorder="1" applyAlignment="1">
      <alignment horizontal="center" vertical="center"/>
    </xf>
    <xf numFmtId="0" fontId="2" fillId="3" borderId="0" xfId="0" applyFont="1" applyFill="1" applyBorder="1" applyAlignment="1">
      <alignment horizontal="center" vertical="center"/>
    </xf>
    <xf numFmtId="0" fontId="3" fillId="0" borderId="0" xfId="0" applyFont="1" applyAlignment="1">
      <alignment horizontal="left" vertical="center"/>
    </xf>
    <xf numFmtId="0" fontId="0" fillId="0" borderId="0" xfId="0" applyFont="1" applyAlignment="1">
      <alignment horizontal="left"/>
    </xf>
    <xf numFmtId="164" fontId="0" fillId="0" borderId="0" xfId="0" applyNumberFormat="1" applyFont="1"/>
    <xf numFmtId="4" fontId="0" fillId="0" borderId="0" xfId="0" applyNumberFormat="1"/>
    <xf numFmtId="164" fontId="3" fillId="0" borderId="0" xfId="0" applyNumberFormat="1" applyFont="1"/>
    <xf numFmtId="0" fontId="3" fillId="0" borderId="0" xfId="0" applyFont="1" applyAlignment="1">
      <alignment horizontal="left"/>
    </xf>
    <xf numFmtId="0" fontId="0" fillId="0" borderId="3" xfId="0" applyFont="1" applyBorder="1"/>
    <xf numFmtId="164" fontId="0" fillId="0" borderId="3" xfId="0" applyNumberFormat="1" applyFont="1" applyBorder="1"/>
    <xf numFmtId="0" fontId="3" fillId="0" borderId="4" xfId="0" applyFont="1" applyBorder="1" applyAlignment="1">
      <alignment horizontal="left"/>
    </xf>
    <xf numFmtId="164" fontId="3" fillId="0" borderId="4" xfId="0" applyNumberFormat="1" applyFont="1" applyBorder="1"/>
    <xf numFmtId="0" fontId="11" fillId="0" borderId="0" xfId="0" applyFont="1"/>
    <xf numFmtId="0" fontId="3" fillId="0" borderId="0" xfId="0" applyFont="1"/>
    <xf numFmtId="0" fontId="3" fillId="0" borderId="0" xfId="0" applyFont="1" applyBorder="1" applyAlignment="1">
      <alignment horizontal="left"/>
    </xf>
    <xf numFmtId="164" fontId="0" fillId="0" borderId="0" xfId="0" applyNumberFormat="1" applyFont="1" applyBorder="1"/>
    <xf numFmtId="0" fontId="11" fillId="0" borderId="0" xfId="0" applyFont="1" applyAlignment="1">
      <alignment horizontal="left"/>
    </xf>
    <xf numFmtId="164" fontId="0" fillId="0" borderId="0" xfId="0" applyNumberFormat="1"/>
    <xf numFmtId="0" fontId="0" fillId="0" borderId="0" xfId="0" applyAlignment="1"/>
    <xf numFmtId="0" fontId="0" fillId="0" borderId="0" xfId="0" applyAlignment="1">
      <alignment horizontal="center"/>
    </xf>
    <xf numFmtId="165" fontId="0" fillId="0" borderId="0" xfId="1" applyNumberFormat="1" applyFont="1"/>
    <xf numFmtId="165" fontId="3" fillId="0" borderId="0" xfId="0" applyNumberFormat="1" applyFont="1"/>
    <xf numFmtId="165" fontId="0" fillId="0" borderId="0" xfId="0" applyNumberFormat="1"/>
    <xf numFmtId="165" fontId="0" fillId="0" borderId="0" xfId="0" applyNumberFormat="1" applyFont="1"/>
    <xf numFmtId="0" fontId="0" fillId="0" borderId="0" xfId="0" applyFont="1" applyBorder="1"/>
    <xf numFmtId="4" fontId="0" fillId="0" borderId="0" xfId="0" applyNumberFormat="1" applyFont="1" applyBorder="1"/>
    <xf numFmtId="4" fontId="3" fillId="0" borderId="4" xfId="0" applyNumberFormat="1" applyFont="1" applyBorder="1"/>
    <xf numFmtId="0" fontId="0" fillId="0" borderId="0" xfId="0" applyFont="1"/>
    <xf numFmtId="4" fontId="3" fillId="0" borderId="0" xfId="0" applyNumberFormat="1" applyFont="1"/>
    <xf numFmtId="4" fontId="3" fillId="0" borderId="0" xfId="0" applyNumberFormat="1" applyFont="1" applyAlignment="1">
      <alignment horizontal="center" vertical="center"/>
    </xf>
    <xf numFmtId="0" fontId="3" fillId="0" borderId="3" xfId="0" applyFont="1" applyBorder="1"/>
    <xf numFmtId="4" fontId="3" fillId="0" borderId="3" xfId="0" applyNumberFormat="1" applyFont="1" applyBorder="1"/>
    <xf numFmtId="43" fontId="0" fillId="0" borderId="0" xfId="0" applyNumberFormat="1"/>
    <xf numFmtId="43" fontId="3" fillId="0" borderId="0" xfId="0" applyNumberFormat="1" applyFont="1"/>
    <xf numFmtId="43" fontId="0" fillId="0" borderId="0" xfId="1" applyFont="1"/>
    <xf numFmtId="0" fontId="3" fillId="0" borderId="1" xfId="2"/>
    <xf numFmtId="0" fontId="3" fillId="0" borderId="5" xfId="2" applyBorder="1"/>
    <xf numFmtId="43" fontId="3" fillId="0" borderId="5" xfId="2" applyNumberFormat="1" applyBorder="1"/>
    <xf numFmtId="43" fontId="1" fillId="0" borderId="0" xfId="2" applyNumberFormat="1" applyFont="1" applyBorder="1"/>
    <xf numFmtId="0" fontId="3" fillId="0" borderId="6" xfId="2" applyBorder="1"/>
    <xf numFmtId="43" fontId="3" fillId="0" borderId="6" xfId="2" applyNumberFormat="1" applyBorder="1"/>
    <xf numFmtId="43" fontId="3" fillId="0" borderId="0" xfId="1" applyFont="1"/>
    <xf numFmtId="0" fontId="3" fillId="0" borderId="0" xfId="2" applyBorder="1"/>
    <xf numFmtId="0" fontId="0" fillId="0" borderId="0" xfId="0" applyBorder="1"/>
    <xf numFmtId="43" fontId="0" fillId="0" borderId="0" xfId="0" applyNumberFormat="1" applyFont="1"/>
    <xf numFmtId="0" fontId="3" fillId="0" borderId="0" xfId="0" applyFont="1" applyBorder="1"/>
    <xf numFmtId="0" fontId="0" fillId="0" borderId="0" xfId="0" applyAlignment="1">
      <alignment horizontal="left" indent="1"/>
    </xf>
    <xf numFmtId="3" fontId="0" fillId="0" borderId="0" xfId="0" applyNumberFormat="1"/>
    <xf numFmtId="3" fontId="3" fillId="0" borderId="0" xfId="0" applyNumberFormat="1" applyFont="1"/>
    <xf numFmtId="0" fontId="3" fillId="0" borderId="0" xfId="0" applyFont="1" applyAlignment="1">
      <alignment horizontal="left" indent="1"/>
    </xf>
    <xf numFmtId="0" fontId="0" fillId="0" borderId="0" xfId="0" applyFill="1"/>
    <xf numFmtId="165" fontId="3" fillId="0" borderId="0" xfId="1" applyNumberFormat="1" applyFont="1"/>
    <xf numFmtId="165" fontId="3" fillId="0" borderId="3" xfId="1" applyNumberFormat="1" applyFont="1" applyBorder="1"/>
    <xf numFmtId="165" fontId="3" fillId="0" borderId="4" xfId="1" applyNumberFormat="1" applyFont="1" applyBorder="1"/>
    <xf numFmtId="165" fontId="0" fillId="0" borderId="0" xfId="1" applyNumberFormat="1" applyFont="1" applyBorder="1"/>
    <xf numFmtId="165" fontId="1" fillId="0" borderId="0" xfId="1" applyNumberFormat="1" applyFont="1" applyBorder="1"/>
    <xf numFmtId="165" fontId="3" fillId="0" borderId="5" xfId="2" applyNumberFormat="1" applyBorder="1"/>
    <xf numFmtId="165" fontId="1" fillId="0" borderId="0" xfId="2" applyNumberFormat="1" applyFont="1" applyBorder="1"/>
    <xf numFmtId="165" fontId="3" fillId="0" borderId="6" xfId="2" applyNumberFormat="1" applyBorder="1"/>
    <xf numFmtId="165" fontId="0" fillId="4" borderId="0" xfId="1" applyNumberFormat="1" applyFont="1" applyFill="1"/>
    <xf numFmtId="165" fontId="1" fillId="0" borderId="0" xfId="1" applyNumberFormat="1" applyFont="1" applyAlignment="1">
      <alignment horizontal="center" vertical="center"/>
    </xf>
    <xf numFmtId="165" fontId="1" fillId="4" borderId="0" xfId="1" applyNumberFormat="1" applyFont="1" applyFill="1" applyAlignment="1">
      <alignment horizontal="center" vertical="center"/>
    </xf>
    <xf numFmtId="165" fontId="15" fillId="0" borderId="0" xfId="1" applyNumberFormat="1" applyFont="1" applyAlignment="1">
      <alignment horizontal="center" vertical="center"/>
    </xf>
    <xf numFmtId="165" fontId="3" fillId="4" borderId="0" xfId="1" applyNumberFormat="1" applyFont="1" applyFill="1"/>
    <xf numFmtId="165" fontId="0" fillId="4" borderId="0" xfId="0" applyNumberFormat="1" applyFont="1" applyFill="1"/>
    <xf numFmtId="165" fontId="3" fillId="4" borderId="0" xfId="0" applyNumberFormat="1" applyFont="1" applyFill="1"/>
    <xf numFmtId="164" fontId="0" fillId="0" borderId="0" xfId="0" applyNumberFormat="1" applyFont="1" applyAlignment="1">
      <alignment horizontal="center"/>
    </xf>
    <xf numFmtId="164" fontId="0" fillId="0" borderId="0" xfId="0" applyNumberFormat="1" applyAlignment="1">
      <alignment horizontal="center"/>
    </xf>
    <xf numFmtId="164" fontId="3" fillId="0" borderId="0" xfId="0" applyNumberFormat="1" applyFont="1" applyAlignment="1">
      <alignment horizontal="center"/>
    </xf>
    <xf numFmtId="164" fontId="0" fillId="0" borderId="3" xfId="0" applyNumberFormat="1" applyFont="1" applyBorder="1" applyAlignment="1">
      <alignment horizontal="center"/>
    </xf>
    <xf numFmtId="164" fontId="3" fillId="0" borderId="4" xfId="0" applyNumberFormat="1" applyFont="1" applyBorder="1" applyAlignment="1">
      <alignment horizontal="center"/>
    </xf>
    <xf numFmtId="164" fontId="0" fillId="0" borderId="0" xfId="0" applyNumberFormat="1" applyFont="1" applyBorder="1" applyAlignment="1">
      <alignment horizontal="center"/>
    </xf>
    <xf numFmtId="0" fontId="5" fillId="0" borderId="0" xfId="0" applyNumberFormat="1" applyFont="1" applyFill="1" applyBorder="1" applyAlignment="1">
      <alignment vertical="center" wrapText="1"/>
    </xf>
    <xf numFmtId="0" fontId="7" fillId="0" borderId="0" xfId="0" applyNumberFormat="1" applyFont="1" applyFill="1" applyBorder="1" applyAlignment="1">
      <alignment vertical="top" wrapText="1"/>
    </xf>
    <xf numFmtId="0" fontId="16" fillId="0" borderId="0" xfId="0" applyFont="1"/>
    <xf numFmtId="49" fontId="9" fillId="0" borderId="0" xfId="0" applyNumberFormat="1" applyFont="1" applyFill="1" applyBorder="1" applyAlignment="1">
      <alignment wrapText="1"/>
    </xf>
    <xf numFmtId="0" fontId="9" fillId="0" borderId="0" xfId="0" applyNumberFormat="1" applyFont="1" applyFill="1" applyBorder="1" applyAlignment="1">
      <alignment vertical="top" wrapText="1"/>
    </xf>
    <xf numFmtId="165" fontId="3" fillId="0" borderId="0" xfId="0" applyNumberFormat="1" applyFont="1" applyAlignment="1">
      <alignment horizontal="center" vertical="center"/>
    </xf>
    <xf numFmtId="43" fontId="3" fillId="0" borderId="7" xfId="1" applyFont="1" applyBorder="1"/>
    <xf numFmtId="164" fontId="0" fillId="0" borderId="0" xfId="0" applyNumberFormat="1" applyFont="1" applyAlignment="1">
      <alignment horizontal="right"/>
    </xf>
    <xf numFmtId="164" fontId="3" fillId="0" borderId="0" xfId="0" applyNumberFormat="1" applyFont="1" applyAlignment="1">
      <alignment horizontal="right"/>
    </xf>
    <xf numFmtId="164" fontId="3" fillId="0" borderId="0" xfId="0" applyNumberFormat="1" applyFont="1" applyAlignment="1">
      <alignment horizontal="center" vertical="center"/>
    </xf>
    <xf numFmtId="164" fontId="3" fillId="0" borderId="3" xfId="0" applyNumberFormat="1" applyFont="1" applyBorder="1"/>
    <xf numFmtId="166" fontId="0" fillId="0" borderId="0" xfId="0" applyNumberFormat="1"/>
    <xf numFmtId="0" fontId="12" fillId="0" borderId="0" xfId="0" applyFont="1" applyAlignment="1">
      <alignment horizontal="left"/>
    </xf>
    <xf numFmtId="165" fontId="3" fillId="0" borderId="1" xfId="2" applyNumberFormat="1"/>
    <xf numFmtId="165" fontId="3" fillId="0" borderId="1" xfId="1" applyNumberFormat="1" applyFont="1" applyBorder="1"/>
    <xf numFmtId="165" fontId="3" fillId="0" borderId="0" xfId="1" applyNumberFormat="1" applyFont="1" applyAlignment="1">
      <alignment horizontal="center" vertical="center"/>
    </xf>
    <xf numFmtId="165" fontId="1" fillId="0" borderId="0" xfId="1" applyNumberFormat="1" applyFont="1"/>
    <xf numFmtId="0" fontId="0" fillId="4" borderId="0" xfId="0" applyFill="1"/>
    <xf numFmtId="165" fontId="3" fillId="4" borderId="3" xfId="1" applyNumberFormat="1" applyFont="1" applyFill="1" applyBorder="1"/>
    <xf numFmtId="165" fontId="3" fillId="4" borderId="4" xfId="1" applyNumberFormat="1" applyFont="1" applyFill="1" applyBorder="1"/>
    <xf numFmtId="165" fontId="0" fillId="4" borderId="0" xfId="1" applyNumberFormat="1" applyFont="1" applyFill="1" applyBorder="1"/>
    <xf numFmtId="0" fontId="19" fillId="0" borderId="0" xfId="0" applyFont="1"/>
    <xf numFmtId="165" fontId="15" fillId="4" borderId="0" xfId="1" applyNumberFormat="1" applyFont="1" applyFill="1" applyAlignment="1">
      <alignment horizontal="center" vertical="center"/>
    </xf>
    <xf numFmtId="165" fontId="3" fillId="4" borderId="1" xfId="1" applyNumberFormat="1" applyFont="1" applyFill="1" applyBorder="1"/>
    <xf numFmtId="43" fontId="0" fillId="4" borderId="0" xfId="0" applyNumberFormat="1" applyFill="1"/>
    <xf numFmtId="0" fontId="19" fillId="0" borderId="0" xfId="0" applyFont="1" applyAlignment="1">
      <alignment horizontal="left" vertical="top" wrapText="1"/>
    </xf>
    <xf numFmtId="165" fontId="3" fillId="0" borderId="0" xfId="1" applyNumberFormat="1" applyFont="1" applyBorder="1"/>
    <xf numFmtId="165" fontId="3" fillId="4" borderId="0" xfId="1" applyNumberFormat="1" applyFont="1" applyFill="1" applyBorder="1"/>
    <xf numFmtId="0" fontId="0" fillId="0" borderId="0" xfId="0"/>
    <xf numFmtId="0" fontId="0" fillId="0" borderId="8" xfId="0" applyBorder="1"/>
    <xf numFmtId="0" fontId="0" fillId="0" borderId="9" xfId="0" applyBorder="1"/>
    <xf numFmtId="0" fontId="3" fillId="0" borderId="8" xfId="0" applyFont="1" applyBorder="1"/>
    <xf numFmtId="168" fontId="0" fillId="0" borderId="0" xfId="0" applyNumberFormat="1"/>
    <xf numFmtId="0" fontId="3" fillId="0" borderId="10" xfId="2" applyBorder="1" applyAlignment="1">
      <alignment horizontal="left"/>
    </xf>
    <xf numFmtId="165" fontId="3" fillId="0" borderId="10" xfId="2" applyNumberFormat="1" applyBorder="1"/>
    <xf numFmtId="0" fontId="11" fillId="0" borderId="0" xfId="0" applyFont="1" applyAlignment="1">
      <alignment horizontal="left" vertical="top" wrapText="1"/>
    </xf>
    <xf numFmtId="0" fontId="9" fillId="0" borderId="2" xfId="0" applyNumberFormat="1" applyFont="1" applyFill="1" applyBorder="1" applyAlignment="1">
      <alignment horizontal="center" vertical="top" wrapText="1"/>
    </xf>
    <xf numFmtId="0" fontId="9" fillId="0" borderId="0" xfId="0" applyNumberFormat="1" applyFont="1" applyFill="1" applyBorder="1" applyAlignment="1">
      <alignment horizontal="center" vertical="top" wrapText="1"/>
    </xf>
    <xf numFmtId="0" fontId="10" fillId="0" borderId="2" xfId="0" applyNumberFormat="1" applyFont="1" applyFill="1" applyBorder="1" applyAlignment="1">
      <alignment horizontal="center" vertical="top" wrapText="1"/>
    </xf>
    <xf numFmtId="0" fontId="10" fillId="0" borderId="0" xfId="0" applyNumberFormat="1" applyFont="1" applyFill="1" applyBorder="1" applyAlignment="1">
      <alignment horizontal="center" vertical="top" wrapText="1"/>
    </xf>
    <xf numFmtId="0" fontId="0" fillId="0" borderId="0" xfId="0" applyAlignment="1">
      <alignment horizontal="center"/>
    </xf>
    <xf numFmtId="0" fontId="5" fillId="0" borderId="2"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top" wrapText="1"/>
    </xf>
    <xf numFmtId="0" fontId="7" fillId="0" borderId="0" xfId="0" applyNumberFormat="1" applyFont="1" applyFill="1" applyBorder="1" applyAlignment="1">
      <alignment horizontal="center" vertical="top" wrapText="1"/>
    </xf>
    <xf numFmtId="0" fontId="8" fillId="0" borderId="2" xfId="0" applyNumberFormat="1" applyFont="1" applyFill="1" applyBorder="1" applyAlignment="1">
      <alignment horizontal="center" vertical="top" wrapText="1"/>
    </xf>
    <xf numFmtId="0" fontId="8" fillId="0" borderId="0" xfId="0" applyNumberFormat="1" applyFont="1" applyFill="1" applyBorder="1" applyAlignment="1">
      <alignment horizontal="center" vertical="top" wrapText="1"/>
    </xf>
    <xf numFmtId="49" fontId="9" fillId="0" borderId="2" xfId="0" applyNumberFormat="1" applyFont="1" applyFill="1" applyBorder="1" applyAlignment="1">
      <alignment horizontal="center" wrapText="1"/>
    </xf>
    <xf numFmtId="49" fontId="9" fillId="0" borderId="0" xfId="0" applyNumberFormat="1" applyFont="1" applyFill="1" applyBorder="1" applyAlignment="1">
      <alignment horizontal="center" wrapText="1"/>
    </xf>
    <xf numFmtId="49" fontId="10" fillId="0" borderId="2" xfId="0" applyNumberFormat="1" applyFont="1" applyFill="1" applyBorder="1" applyAlignment="1">
      <alignment horizontal="center" wrapText="1"/>
    </xf>
    <xf numFmtId="49" fontId="10" fillId="0" borderId="0" xfId="0" applyNumberFormat="1" applyFont="1" applyFill="1" applyBorder="1" applyAlignment="1">
      <alignment horizontal="center" wrapText="1"/>
    </xf>
    <xf numFmtId="0" fontId="11" fillId="0" borderId="0" xfId="0" applyFont="1" applyAlignment="1">
      <alignment horizontal="left" vertical="top" wrapText="1"/>
    </xf>
    <xf numFmtId="0" fontId="5" fillId="0" borderId="2" xfId="0" applyNumberFormat="1" applyFont="1" applyFill="1" applyBorder="1" applyAlignment="1">
      <alignment horizontal="center"/>
    </xf>
    <xf numFmtId="0" fontId="5" fillId="0" borderId="0" xfId="0" applyNumberFormat="1" applyFont="1" applyFill="1" applyBorder="1" applyAlignment="1">
      <alignment horizontal="center"/>
    </xf>
    <xf numFmtId="0" fontId="7" fillId="0" borderId="2" xfId="0" applyNumberFormat="1" applyFont="1" applyFill="1" applyBorder="1" applyAlignment="1">
      <alignment horizontal="center"/>
    </xf>
    <xf numFmtId="0" fontId="7" fillId="0" borderId="0" xfId="0" applyNumberFormat="1" applyFont="1" applyFill="1" applyBorder="1" applyAlignment="1">
      <alignment horizontal="center"/>
    </xf>
    <xf numFmtId="49" fontId="9" fillId="0" borderId="2" xfId="0" applyNumberFormat="1" applyFont="1" applyFill="1" applyBorder="1" applyAlignment="1">
      <alignment horizontal="center"/>
    </xf>
    <xf numFmtId="49" fontId="9" fillId="0" borderId="0" xfId="0" applyNumberFormat="1" applyFont="1" applyFill="1" applyBorder="1" applyAlignment="1">
      <alignment horizontal="center"/>
    </xf>
    <xf numFmtId="0" fontId="9" fillId="0" borderId="2" xfId="0" applyNumberFormat="1" applyFont="1" applyFill="1" applyBorder="1" applyAlignment="1">
      <alignment horizontal="center"/>
    </xf>
    <xf numFmtId="0" fontId="9" fillId="0" borderId="0" xfId="0" applyNumberFormat="1" applyFont="1" applyFill="1" applyBorder="1" applyAlignment="1">
      <alignment horizontal="center"/>
    </xf>
    <xf numFmtId="0" fontId="13" fillId="0" borderId="0" xfId="0" applyFont="1" applyAlignment="1">
      <alignment horizontal="center"/>
    </xf>
    <xf numFmtId="0" fontId="14" fillId="0" borderId="0" xfId="0" applyFont="1" applyAlignment="1">
      <alignment horizontal="center"/>
    </xf>
    <xf numFmtId="0" fontId="19" fillId="0" borderId="0" xfId="0" applyFont="1" applyAlignment="1">
      <alignment horizontal="left" vertical="top" wrapText="1"/>
    </xf>
    <xf numFmtId="0" fontId="19" fillId="0" borderId="0" xfId="0" applyFont="1" applyAlignment="1">
      <alignment vertical="top" wrapText="1"/>
    </xf>
    <xf numFmtId="0" fontId="12" fillId="0" borderId="0" xfId="0" applyFont="1" applyAlignment="1">
      <alignment horizontal="left" vertical="top" wrapText="1"/>
    </xf>
    <xf numFmtId="0" fontId="11" fillId="0" borderId="0" xfId="0" applyFont="1" applyAlignment="1">
      <alignment vertical="top"/>
    </xf>
  </cellXfs>
  <cellStyles count="17">
    <cellStyle name="Comma" xfId="1" builtinId="3"/>
    <cellStyle name="Millares 2" xfId="3"/>
    <cellStyle name="Millares 2 2" xfId="4"/>
    <cellStyle name="Millares 3" xfId="5"/>
    <cellStyle name="Millares 3 2" xfId="6"/>
    <cellStyle name="Millares 4" xfId="16"/>
    <cellStyle name="Moneda 2" xfId="7"/>
    <cellStyle name="Normal" xfId="0" builtinId="0"/>
    <cellStyle name="Normal 2" xfId="8"/>
    <cellStyle name="Normal 2 2" xfId="9"/>
    <cellStyle name="Normal 2 2 2" xfId="10"/>
    <cellStyle name="Normal 2 3" xfId="11"/>
    <cellStyle name="Normal 3" xfId="12"/>
    <cellStyle name="Normal 3 2" xfId="13"/>
    <cellStyle name="Porcentaje 2" xfId="14"/>
    <cellStyle name="Porcentual 2" xfId="15"/>
    <cellStyle name="Total" xfId="2"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jpe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jpe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jpe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jpe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jpe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jpe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jpe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638176</xdr:colOff>
      <xdr:row>7</xdr:row>
      <xdr:rowOff>0</xdr:rowOff>
    </xdr:from>
    <xdr:ext cx="1568" cy="571500"/>
    <xdr:pic>
      <xdr:nvPicPr>
        <xdr:cNvPr id="2"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1" y="1600200"/>
          <a:ext cx="1568" cy="571500"/>
        </a:xfrm>
        <a:prstGeom prst="rect">
          <a:avLst/>
        </a:prstGeom>
      </xdr:spPr>
    </xdr:pic>
    <xdr:clientData/>
  </xdr:oneCellAnchor>
  <xdr:oneCellAnchor>
    <xdr:from>
      <xdr:col>1</xdr:col>
      <xdr:colOff>800100</xdr:colOff>
      <xdr:row>7</xdr:row>
      <xdr:rowOff>0</xdr:rowOff>
    </xdr:from>
    <xdr:ext cx="0" cy="645860"/>
    <xdr:pic>
      <xdr:nvPicPr>
        <xdr:cNvPr id="3"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9675" y="1600200"/>
          <a:ext cx="0" cy="645860"/>
        </a:xfrm>
        <a:prstGeom prst="rect">
          <a:avLst/>
        </a:prstGeom>
      </xdr:spPr>
    </xdr:pic>
    <xdr:clientData/>
  </xdr:oneCellAnchor>
  <xdr:twoCellAnchor>
    <xdr:from>
      <xdr:col>0</xdr:col>
      <xdr:colOff>9525</xdr:colOff>
      <xdr:row>0</xdr:row>
      <xdr:rowOff>1</xdr:rowOff>
    </xdr:from>
    <xdr:to>
      <xdr:col>0</xdr:col>
      <xdr:colOff>400050</xdr:colOff>
      <xdr:row>5</xdr:row>
      <xdr:rowOff>1</xdr:rowOff>
    </xdr:to>
    <xdr:pic>
      <xdr:nvPicPr>
        <xdr:cNvPr id="4" name="Picture 3"/>
        <xdr:cNvPicPr/>
      </xdr:nvPicPr>
      <xdr:blipFill>
        <a:blip xmlns:r="http://schemas.openxmlformats.org/officeDocument/2006/relationships" r:embed="rId3" cstate="print"/>
        <a:stretch>
          <a:fillRect/>
        </a:stretch>
      </xdr:blipFill>
      <xdr:spPr>
        <a:xfrm>
          <a:off x="9525" y="1"/>
          <a:ext cx="390525" cy="1219200"/>
        </a:xfrm>
        <a:prstGeom prst="rect">
          <a:avLst/>
        </a:prstGeom>
      </xdr:spPr>
    </xdr:pic>
    <xdr:clientData/>
  </xdr:twoCellAnchor>
  <xdr:oneCellAnchor>
    <xdr:from>
      <xdr:col>2</xdr:col>
      <xdr:colOff>843568</xdr:colOff>
      <xdr:row>1</xdr:row>
      <xdr:rowOff>120071</xdr:rowOff>
    </xdr:from>
    <xdr:ext cx="1066920" cy="546679"/>
    <xdr:pic>
      <xdr:nvPicPr>
        <xdr:cNvPr id="5" name="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72643" y="310571"/>
          <a:ext cx="1066920" cy="546679"/>
        </a:xfrm>
        <a:prstGeom prst="rect">
          <a:avLst/>
        </a:prstGeom>
      </xdr:spPr>
    </xdr:pic>
    <xdr:clientData/>
  </xdr:oneCellAnchor>
  <xdr:oneCellAnchor>
    <xdr:from>
      <xdr:col>1</xdr:col>
      <xdr:colOff>158116</xdr:colOff>
      <xdr:row>1</xdr:row>
      <xdr:rowOff>71607</xdr:rowOff>
    </xdr:from>
    <xdr:ext cx="656800" cy="652294"/>
    <xdr:pic>
      <xdr:nvPicPr>
        <xdr:cNvPr id="6" name="4 Imagen"/>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7691" y="262107"/>
          <a:ext cx="656800" cy="652294"/>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390525</xdr:colOff>
      <xdr:row>7</xdr:row>
      <xdr:rowOff>165735</xdr:rowOff>
    </xdr:to>
    <xdr:pic>
      <xdr:nvPicPr>
        <xdr:cNvPr id="2" name="Picture 1"/>
        <xdr:cNvPicPr/>
      </xdr:nvPicPr>
      <xdr:blipFill>
        <a:blip xmlns:r="http://schemas.openxmlformats.org/officeDocument/2006/relationships" r:embed="rId1" cstate="print"/>
        <a:stretch>
          <a:fillRect/>
        </a:stretch>
      </xdr:blipFill>
      <xdr:spPr>
        <a:xfrm>
          <a:off x="0" y="0"/>
          <a:ext cx="390525" cy="1623060"/>
        </a:xfrm>
        <a:prstGeom prst="rect">
          <a:avLst/>
        </a:prstGeom>
      </xdr:spPr>
    </xdr:pic>
    <xdr:clientData/>
  </xdr:twoCellAnchor>
  <xdr:oneCellAnchor>
    <xdr:from>
      <xdr:col>2</xdr:col>
      <xdr:colOff>666750</xdr:colOff>
      <xdr:row>1</xdr:row>
      <xdr:rowOff>177221</xdr:rowOff>
    </xdr:from>
    <xdr:ext cx="1142999" cy="585662"/>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67300" y="367721"/>
          <a:ext cx="1142999" cy="585662"/>
        </a:xfrm>
        <a:prstGeom prst="rect">
          <a:avLst/>
        </a:prstGeom>
      </xdr:spPr>
    </xdr:pic>
    <xdr:clientData/>
  </xdr:oneCellAnchor>
  <xdr:oneCellAnchor>
    <xdr:from>
      <xdr:col>1</xdr:col>
      <xdr:colOff>204175</xdr:colOff>
      <xdr:row>1</xdr:row>
      <xdr:rowOff>28102</xdr:rowOff>
    </xdr:from>
    <xdr:ext cx="829901" cy="824206"/>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3775" y="218602"/>
          <a:ext cx="829901" cy="82420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390525</xdr:colOff>
      <xdr:row>7</xdr:row>
      <xdr:rowOff>165735</xdr:rowOff>
    </xdr:to>
    <xdr:pic>
      <xdr:nvPicPr>
        <xdr:cNvPr id="2" name="Picture 1"/>
        <xdr:cNvPicPr/>
      </xdr:nvPicPr>
      <xdr:blipFill>
        <a:blip xmlns:r="http://schemas.openxmlformats.org/officeDocument/2006/relationships" r:embed="rId1" cstate="print"/>
        <a:stretch>
          <a:fillRect/>
        </a:stretch>
      </xdr:blipFill>
      <xdr:spPr>
        <a:xfrm>
          <a:off x="0" y="0"/>
          <a:ext cx="390525" cy="1623060"/>
        </a:xfrm>
        <a:prstGeom prst="rect">
          <a:avLst/>
        </a:prstGeom>
      </xdr:spPr>
    </xdr:pic>
    <xdr:clientData/>
  </xdr:twoCellAnchor>
  <xdr:oneCellAnchor>
    <xdr:from>
      <xdr:col>2</xdr:col>
      <xdr:colOff>666750</xdr:colOff>
      <xdr:row>1</xdr:row>
      <xdr:rowOff>177221</xdr:rowOff>
    </xdr:from>
    <xdr:ext cx="1142999" cy="585662"/>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67300" y="367721"/>
          <a:ext cx="1142999" cy="585662"/>
        </a:xfrm>
        <a:prstGeom prst="rect">
          <a:avLst/>
        </a:prstGeom>
      </xdr:spPr>
    </xdr:pic>
    <xdr:clientData/>
  </xdr:oneCellAnchor>
  <xdr:oneCellAnchor>
    <xdr:from>
      <xdr:col>1</xdr:col>
      <xdr:colOff>204175</xdr:colOff>
      <xdr:row>1</xdr:row>
      <xdr:rowOff>28102</xdr:rowOff>
    </xdr:from>
    <xdr:ext cx="829901" cy="824206"/>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3775" y="218602"/>
          <a:ext cx="829901" cy="824206"/>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7</xdr:col>
      <xdr:colOff>80595</xdr:colOff>
      <xdr:row>1</xdr:row>
      <xdr:rowOff>140586</xdr:rowOff>
    </xdr:from>
    <xdr:ext cx="1142999" cy="585662"/>
    <xdr:pic>
      <xdr:nvPicPr>
        <xdr:cNvPr id="2"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18480" y="335971"/>
          <a:ext cx="1142999" cy="585662"/>
        </a:xfrm>
        <a:prstGeom prst="rect">
          <a:avLst/>
        </a:prstGeom>
      </xdr:spPr>
    </xdr:pic>
    <xdr:clientData/>
  </xdr:oneCellAnchor>
  <xdr:oneCellAnchor>
    <xdr:from>
      <xdr:col>0</xdr:col>
      <xdr:colOff>1645136</xdr:colOff>
      <xdr:row>1</xdr:row>
      <xdr:rowOff>28102</xdr:rowOff>
    </xdr:from>
    <xdr:ext cx="829901" cy="824206"/>
    <xdr:pic>
      <xdr:nvPicPr>
        <xdr:cNvPr id="3"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5136" y="223487"/>
          <a:ext cx="829901" cy="824206"/>
        </a:xfrm>
        <a:prstGeom prst="rect">
          <a:avLst/>
        </a:prstGeom>
      </xdr:spPr>
    </xdr:pic>
    <xdr:clientData/>
  </xdr:oneCellAnchor>
  <xdr:twoCellAnchor>
    <xdr:from>
      <xdr:col>0</xdr:col>
      <xdr:colOff>0</xdr:colOff>
      <xdr:row>0</xdr:row>
      <xdr:rowOff>0</xdr:rowOff>
    </xdr:from>
    <xdr:to>
      <xdr:col>0</xdr:col>
      <xdr:colOff>348657</xdr:colOff>
      <xdr:row>7</xdr:row>
      <xdr:rowOff>36195</xdr:rowOff>
    </xdr:to>
    <xdr:pic>
      <xdr:nvPicPr>
        <xdr:cNvPr id="4" name="Picture 3"/>
        <xdr:cNvPicPr/>
      </xdr:nvPicPr>
      <xdr:blipFill>
        <a:blip xmlns:r="http://schemas.openxmlformats.org/officeDocument/2006/relationships" r:embed="rId3" cstate="print"/>
        <a:stretch>
          <a:fillRect/>
        </a:stretch>
      </xdr:blipFill>
      <xdr:spPr>
        <a:xfrm>
          <a:off x="1779396" y="0"/>
          <a:ext cx="390525" cy="153298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390525</xdr:colOff>
      <xdr:row>8</xdr:row>
      <xdr:rowOff>112395</xdr:rowOff>
    </xdr:to>
    <xdr:pic>
      <xdr:nvPicPr>
        <xdr:cNvPr id="2" name="Picture 1"/>
        <xdr:cNvPicPr/>
      </xdr:nvPicPr>
      <xdr:blipFill>
        <a:blip xmlns:r="http://schemas.openxmlformats.org/officeDocument/2006/relationships" r:embed="rId1" cstate="print"/>
        <a:stretch>
          <a:fillRect/>
        </a:stretch>
      </xdr:blipFill>
      <xdr:spPr>
        <a:xfrm>
          <a:off x="0" y="0"/>
          <a:ext cx="390525" cy="1760220"/>
        </a:xfrm>
        <a:prstGeom prst="rect">
          <a:avLst/>
        </a:prstGeom>
      </xdr:spPr>
    </xdr:pic>
    <xdr:clientData/>
  </xdr:twoCellAnchor>
  <xdr:oneCellAnchor>
    <xdr:from>
      <xdr:col>2</xdr:col>
      <xdr:colOff>255270</xdr:colOff>
      <xdr:row>1</xdr:row>
      <xdr:rowOff>169601</xdr:rowOff>
    </xdr:from>
    <xdr:ext cx="1142999" cy="585662"/>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32095" y="360101"/>
          <a:ext cx="1142999" cy="585662"/>
        </a:xfrm>
        <a:prstGeom prst="rect">
          <a:avLst/>
        </a:prstGeom>
      </xdr:spPr>
    </xdr:pic>
    <xdr:clientData/>
  </xdr:oneCellAnchor>
  <xdr:oneCellAnchor>
    <xdr:from>
      <xdr:col>1</xdr:col>
      <xdr:colOff>204175</xdr:colOff>
      <xdr:row>1</xdr:row>
      <xdr:rowOff>28102</xdr:rowOff>
    </xdr:from>
    <xdr:ext cx="829901" cy="824206"/>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9950" y="218602"/>
          <a:ext cx="829901" cy="824206"/>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2</xdr:col>
      <xdr:colOff>666750</xdr:colOff>
      <xdr:row>1</xdr:row>
      <xdr:rowOff>177221</xdr:rowOff>
    </xdr:from>
    <xdr:ext cx="1142999" cy="585662"/>
    <xdr:pic>
      <xdr:nvPicPr>
        <xdr:cNvPr id="2"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72100" y="367721"/>
          <a:ext cx="1142999" cy="585662"/>
        </a:xfrm>
        <a:prstGeom prst="rect">
          <a:avLst/>
        </a:prstGeom>
      </xdr:spPr>
    </xdr:pic>
    <xdr:clientData/>
  </xdr:oneCellAnchor>
  <xdr:oneCellAnchor>
    <xdr:from>
      <xdr:col>1</xdr:col>
      <xdr:colOff>417535</xdr:colOff>
      <xdr:row>1</xdr:row>
      <xdr:rowOff>58582</xdr:rowOff>
    </xdr:from>
    <xdr:ext cx="829901" cy="824206"/>
    <xdr:pic>
      <xdr:nvPicPr>
        <xdr:cNvPr id="3"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3785" y="249082"/>
          <a:ext cx="829901" cy="824206"/>
        </a:xfrm>
        <a:prstGeom prst="rect">
          <a:avLst/>
        </a:prstGeom>
      </xdr:spPr>
    </xdr:pic>
    <xdr:clientData/>
  </xdr:oneCellAnchor>
  <xdr:twoCellAnchor>
    <xdr:from>
      <xdr:col>0</xdr:col>
      <xdr:colOff>0</xdr:colOff>
      <xdr:row>0</xdr:row>
      <xdr:rowOff>0</xdr:rowOff>
    </xdr:from>
    <xdr:to>
      <xdr:col>0</xdr:col>
      <xdr:colOff>390525</xdr:colOff>
      <xdr:row>7</xdr:row>
      <xdr:rowOff>36195</xdr:rowOff>
    </xdr:to>
    <xdr:pic>
      <xdr:nvPicPr>
        <xdr:cNvPr id="4" name="Picture 3"/>
        <xdr:cNvPicPr/>
      </xdr:nvPicPr>
      <xdr:blipFill>
        <a:blip xmlns:r="http://schemas.openxmlformats.org/officeDocument/2006/relationships" r:embed="rId3" cstate="print"/>
        <a:stretch>
          <a:fillRect/>
        </a:stretch>
      </xdr:blipFill>
      <xdr:spPr>
        <a:xfrm>
          <a:off x="0" y="0"/>
          <a:ext cx="390525" cy="149352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390525</xdr:colOff>
      <xdr:row>7</xdr:row>
      <xdr:rowOff>165735</xdr:rowOff>
    </xdr:to>
    <xdr:pic>
      <xdr:nvPicPr>
        <xdr:cNvPr id="2" name="Picture 1"/>
        <xdr:cNvPicPr/>
      </xdr:nvPicPr>
      <xdr:blipFill>
        <a:blip xmlns:r="http://schemas.openxmlformats.org/officeDocument/2006/relationships" r:embed="rId1" cstate="print"/>
        <a:stretch>
          <a:fillRect/>
        </a:stretch>
      </xdr:blipFill>
      <xdr:spPr>
        <a:xfrm>
          <a:off x="0" y="0"/>
          <a:ext cx="390525" cy="1623060"/>
        </a:xfrm>
        <a:prstGeom prst="rect">
          <a:avLst/>
        </a:prstGeom>
      </xdr:spPr>
    </xdr:pic>
    <xdr:clientData/>
  </xdr:twoCellAnchor>
  <xdr:oneCellAnchor>
    <xdr:from>
      <xdr:col>2</xdr:col>
      <xdr:colOff>1838325</xdr:colOff>
      <xdr:row>2</xdr:row>
      <xdr:rowOff>40061</xdr:rowOff>
    </xdr:from>
    <xdr:ext cx="1142999" cy="585662"/>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00700" y="497261"/>
          <a:ext cx="1142999" cy="585662"/>
        </a:xfrm>
        <a:prstGeom prst="rect">
          <a:avLst/>
        </a:prstGeom>
      </xdr:spPr>
    </xdr:pic>
    <xdr:clientData/>
  </xdr:oneCellAnchor>
  <xdr:oneCellAnchor>
    <xdr:from>
      <xdr:col>1</xdr:col>
      <xdr:colOff>219415</xdr:colOff>
      <xdr:row>1</xdr:row>
      <xdr:rowOff>35722</xdr:rowOff>
    </xdr:from>
    <xdr:ext cx="829901" cy="824206"/>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4715" y="226222"/>
          <a:ext cx="829901" cy="824206"/>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2</xdr:col>
      <xdr:colOff>857250</xdr:colOff>
      <xdr:row>1</xdr:row>
      <xdr:rowOff>184841</xdr:rowOff>
    </xdr:from>
    <xdr:ext cx="1142999" cy="585662"/>
    <xdr:pic>
      <xdr:nvPicPr>
        <xdr:cNvPr id="2"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14925" y="375341"/>
          <a:ext cx="1142999" cy="585662"/>
        </a:xfrm>
        <a:prstGeom prst="rect">
          <a:avLst/>
        </a:prstGeom>
      </xdr:spPr>
    </xdr:pic>
    <xdr:clientData/>
  </xdr:oneCellAnchor>
  <xdr:oneCellAnchor>
    <xdr:from>
      <xdr:col>1</xdr:col>
      <xdr:colOff>280375</xdr:colOff>
      <xdr:row>1</xdr:row>
      <xdr:rowOff>35722</xdr:rowOff>
    </xdr:from>
    <xdr:ext cx="829901" cy="824206"/>
    <xdr:pic>
      <xdr:nvPicPr>
        <xdr:cNvPr id="3"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6150" y="226222"/>
          <a:ext cx="829901" cy="824206"/>
        </a:xfrm>
        <a:prstGeom prst="rect">
          <a:avLst/>
        </a:prstGeom>
      </xdr:spPr>
    </xdr:pic>
    <xdr:clientData/>
  </xdr:oneCellAnchor>
  <xdr:twoCellAnchor>
    <xdr:from>
      <xdr:col>0</xdr:col>
      <xdr:colOff>0</xdr:colOff>
      <xdr:row>0</xdr:row>
      <xdr:rowOff>0</xdr:rowOff>
    </xdr:from>
    <xdr:to>
      <xdr:col>0</xdr:col>
      <xdr:colOff>390525</xdr:colOff>
      <xdr:row>7</xdr:row>
      <xdr:rowOff>36195</xdr:rowOff>
    </xdr:to>
    <xdr:pic>
      <xdr:nvPicPr>
        <xdr:cNvPr id="4" name="Picture 3"/>
        <xdr:cNvPicPr/>
      </xdr:nvPicPr>
      <xdr:blipFill>
        <a:blip xmlns:r="http://schemas.openxmlformats.org/officeDocument/2006/relationships" r:embed="rId3" cstate="print"/>
        <a:stretch>
          <a:fillRect/>
        </a:stretch>
      </xdr:blipFill>
      <xdr:spPr>
        <a:xfrm>
          <a:off x="0" y="0"/>
          <a:ext cx="390525" cy="136969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17751</xdr:colOff>
      <xdr:row>0</xdr:row>
      <xdr:rowOff>0</xdr:rowOff>
    </xdr:from>
    <xdr:to>
      <xdr:col>0</xdr:col>
      <xdr:colOff>372774</xdr:colOff>
      <xdr:row>7</xdr:row>
      <xdr:rowOff>165735</xdr:rowOff>
    </xdr:to>
    <xdr:pic>
      <xdr:nvPicPr>
        <xdr:cNvPr id="2" name="Picture 1"/>
        <xdr:cNvPicPr/>
      </xdr:nvPicPr>
      <xdr:blipFill>
        <a:blip xmlns:r="http://schemas.openxmlformats.org/officeDocument/2006/relationships" r:embed="rId1" cstate="print"/>
        <a:stretch>
          <a:fillRect/>
        </a:stretch>
      </xdr:blipFill>
      <xdr:spPr>
        <a:xfrm>
          <a:off x="17751" y="0"/>
          <a:ext cx="355023" cy="1623060"/>
        </a:xfrm>
        <a:prstGeom prst="rect">
          <a:avLst/>
        </a:prstGeom>
      </xdr:spPr>
    </xdr:pic>
    <xdr:clientData/>
  </xdr:twoCellAnchor>
  <xdr:oneCellAnchor>
    <xdr:from>
      <xdr:col>2</xdr:col>
      <xdr:colOff>1609725</xdr:colOff>
      <xdr:row>2</xdr:row>
      <xdr:rowOff>74351</xdr:rowOff>
    </xdr:from>
    <xdr:ext cx="1142999" cy="585662"/>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72050" y="531551"/>
          <a:ext cx="1142999" cy="585662"/>
        </a:xfrm>
        <a:prstGeom prst="rect">
          <a:avLst/>
        </a:prstGeom>
      </xdr:spPr>
    </xdr:pic>
    <xdr:clientData/>
  </xdr:oneCellAnchor>
  <xdr:oneCellAnchor>
    <xdr:from>
      <xdr:col>1</xdr:col>
      <xdr:colOff>120355</xdr:colOff>
      <xdr:row>1</xdr:row>
      <xdr:rowOff>66202</xdr:rowOff>
    </xdr:from>
    <xdr:ext cx="829901" cy="824206"/>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6130" y="256702"/>
          <a:ext cx="829901" cy="824206"/>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xdr:from>
      <xdr:col>0</xdr:col>
      <xdr:colOff>25743</xdr:colOff>
      <xdr:row>0</xdr:row>
      <xdr:rowOff>0</xdr:rowOff>
    </xdr:from>
    <xdr:to>
      <xdr:col>0</xdr:col>
      <xdr:colOff>416268</xdr:colOff>
      <xdr:row>7</xdr:row>
      <xdr:rowOff>165735</xdr:rowOff>
    </xdr:to>
    <xdr:pic>
      <xdr:nvPicPr>
        <xdr:cNvPr id="2" name="Picture 1"/>
        <xdr:cNvPicPr/>
      </xdr:nvPicPr>
      <xdr:blipFill>
        <a:blip xmlns:r="http://schemas.openxmlformats.org/officeDocument/2006/relationships" r:embed="rId1" cstate="print"/>
        <a:stretch>
          <a:fillRect/>
        </a:stretch>
      </xdr:blipFill>
      <xdr:spPr>
        <a:xfrm>
          <a:off x="514865" y="0"/>
          <a:ext cx="390525" cy="1555870"/>
        </a:xfrm>
        <a:prstGeom prst="rect">
          <a:avLst/>
        </a:prstGeom>
      </xdr:spPr>
    </xdr:pic>
    <xdr:clientData/>
  </xdr:twoCellAnchor>
  <xdr:oneCellAnchor>
    <xdr:from>
      <xdr:col>41</xdr:col>
      <xdr:colOff>549518</xdr:colOff>
      <xdr:row>2</xdr:row>
      <xdr:rowOff>24439</xdr:rowOff>
    </xdr:from>
    <xdr:ext cx="1142999" cy="585662"/>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848845" y="488477"/>
          <a:ext cx="1142999" cy="585662"/>
        </a:xfrm>
        <a:prstGeom prst="rect">
          <a:avLst/>
        </a:prstGeom>
      </xdr:spPr>
    </xdr:pic>
    <xdr:clientData/>
  </xdr:oneCellAnchor>
  <xdr:oneCellAnchor>
    <xdr:from>
      <xdr:col>0</xdr:col>
      <xdr:colOff>1870653</xdr:colOff>
      <xdr:row>0</xdr:row>
      <xdr:rowOff>190900</xdr:rowOff>
    </xdr:from>
    <xdr:ext cx="1121174" cy="1113480"/>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70653" y="190900"/>
          <a:ext cx="1121174" cy="1113480"/>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twoCellAnchor>
    <xdr:from>
      <xdr:col>0</xdr:col>
      <xdr:colOff>25743</xdr:colOff>
      <xdr:row>0</xdr:row>
      <xdr:rowOff>0</xdr:rowOff>
    </xdr:from>
    <xdr:to>
      <xdr:col>0</xdr:col>
      <xdr:colOff>416268</xdr:colOff>
      <xdr:row>7</xdr:row>
      <xdr:rowOff>165735</xdr:rowOff>
    </xdr:to>
    <xdr:pic>
      <xdr:nvPicPr>
        <xdr:cNvPr id="2" name="Picture 1"/>
        <xdr:cNvPicPr/>
      </xdr:nvPicPr>
      <xdr:blipFill>
        <a:blip xmlns:r="http://schemas.openxmlformats.org/officeDocument/2006/relationships" r:embed="rId1" cstate="print"/>
        <a:stretch>
          <a:fillRect/>
        </a:stretch>
      </xdr:blipFill>
      <xdr:spPr>
        <a:xfrm>
          <a:off x="25743" y="0"/>
          <a:ext cx="390525" cy="1623060"/>
        </a:xfrm>
        <a:prstGeom prst="rect">
          <a:avLst/>
        </a:prstGeom>
      </xdr:spPr>
    </xdr:pic>
    <xdr:clientData/>
  </xdr:twoCellAnchor>
  <xdr:oneCellAnchor>
    <xdr:from>
      <xdr:col>4</xdr:col>
      <xdr:colOff>840526</xdr:colOff>
      <xdr:row>1</xdr:row>
      <xdr:rowOff>183189</xdr:rowOff>
    </xdr:from>
    <xdr:ext cx="1549080" cy="793734"/>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78988" y="378574"/>
          <a:ext cx="1549080" cy="793734"/>
        </a:xfrm>
        <a:prstGeom prst="rect">
          <a:avLst/>
        </a:prstGeom>
      </xdr:spPr>
    </xdr:pic>
    <xdr:clientData/>
  </xdr:oneCellAnchor>
  <xdr:oneCellAnchor>
    <xdr:from>
      <xdr:col>0</xdr:col>
      <xdr:colOff>1479883</xdr:colOff>
      <xdr:row>0</xdr:row>
      <xdr:rowOff>190900</xdr:rowOff>
    </xdr:from>
    <xdr:ext cx="1121174" cy="1113480"/>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79883" y="190900"/>
          <a:ext cx="1121174" cy="111348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17751</xdr:colOff>
      <xdr:row>0</xdr:row>
      <xdr:rowOff>0</xdr:rowOff>
    </xdr:from>
    <xdr:to>
      <xdr:col>0</xdr:col>
      <xdr:colOff>372774</xdr:colOff>
      <xdr:row>7</xdr:row>
      <xdr:rowOff>165735</xdr:rowOff>
    </xdr:to>
    <xdr:pic>
      <xdr:nvPicPr>
        <xdr:cNvPr id="2" name="Picture 1"/>
        <xdr:cNvPicPr/>
      </xdr:nvPicPr>
      <xdr:blipFill>
        <a:blip xmlns:r="http://schemas.openxmlformats.org/officeDocument/2006/relationships" r:embed="rId1" cstate="print"/>
        <a:stretch>
          <a:fillRect/>
        </a:stretch>
      </xdr:blipFill>
      <xdr:spPr>
        <a:xfrm>
          <a:off x="0" y="0"/>
          <a:ext cx="0" cy="32232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590550</xdr:colOff>
      <xdr:row>1</xdr:row>
      <xdr:rowOff>81970</xdr:rowOff>
    </xdr:from>
    <xdr:ext cx="1348513" cy="690964"/>
    <xdr:pic>
      <xdr:nvPicPr>
        <xdr:cNvPr id="2"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53100" y="272470"/>
          <a:ext cx="1348513" cy="690964"/>
        </a:xfrm>
        <a:prstGeom prst="rect">
          <a:avLst/>
        </a:prstGeom>
      </xdr:spPr>
    </xdr:pic>
    <xdr:clientData/>
  </xdr:oneCellAnchor>
  <xdr:oneCellAnchor>
    <xdr:from>
      <xdr:col>1</xdr:col>
      <xdr:colOff>386716</xdr:colOff>
      <xdr:row>1</xdr:row>
      <xdr:rowOff>71606</xdr:rowOff>
    </xdr:from>
    <xdr:ext cx="756284" cy="751095"/>
    <xdr:pic>
      <xdr:nvPicPr>
        <xdr:cNvPr id="3"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6766" y="262106"/>
          <a:ext cx="756284" cy="751095"/>
        </a:xfrm>
        <a:prstGeom prst="rect">
          <a:avLst/>
        </a:prstGeom>
      </xdr:spPr>
    </xdr:pic>
    <xdr:clientData/>
  </xdr:oneCellAnchor>
  <xdr:twoCellAnchor>
    <xdr:from>
      <xdr:col>0</xdr:col>
      <xdr:colOff>0</xdr:colOff>
      <xdr:row>0</xdr:row>
      <xdr:rowOff>0</xdr:rowOff>
    </xdr:from>
    <xdr:to>
      <xdr:col>0</xdr:col>
      <xdr:colOff>390525</xdr:colOff>
      <xdr:row>5</xdr:row>
      <xdr:rowOff>142875</xdr:rowOff>
    </xdr:to>
    <xdr:pic>
      <xdr:nvPicPr>
        <xdr:cNvPr id="4" name="Picture 3"/>
        <xdr:cNvPicPr/>
      </xdr:nvPicPr>
      <xdr:blipFill>
        <a:blip xmlns:r="http://schemas.openxmlformats.org/officeDocument/2006/relationships" r:embed="rId3" cstate="print"/>
        <a:stretch>
          <a:fillRect/>
        </a:stretch>
      </xdr:blipFill>
      <xdr:spPr>
        <a:xfrm>
          <a:off x="0" y="0"/>
          <a:ext cx="390525" cy="1219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342900</xdr:colOff>
      <xdr:row>1</xdr:row>
      <xdr:rowOff>15296</xdr:rowOff>
    </xdr:from>
    <xdr:ext cx="1142999" cy="585662"/>
    <xdr:pic>
      <xdr:nvPicPr>
        <xdr:cNvPr id="2"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43575" y="205796"/>
          <a:ext cx="1142999" cy="585662"/>
        </a:xfrm>
        <a:prstGeom prst="rect">
          <a:avLst/>
        </a:prstGeom>
      </xdr:spPr>
    </xdr:pic>
    <xdr:clientData/>
  </xdr:oneCellAnchor>
  <xdr:oneCellAnchor>
    <xdr:from>
      <xdr:col>1</xdr:col>
      <xdr:colOff>365760</xdr:colOff>
      <xdr:row>1</xdr:row>
      <xdr:rowOff>39457</xdr:rowOff>
    </xdr:from>
    <xdr:ext cx="754380" cy="749203"/>
    <xdr:pic>
      <xdr:nvPicPr>
        <xdr:cNvPr id="3"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2960" y="229957"/>
          <a:ext cx="754380" cy="749203"/>
        </a:xfrm>
        <a:prstGeom prst="rect">
          <a:avLst/>
        </a:prstGeom>
      </xdr:spPr>
    </xdr:pic>
    <xdr:clientData/>
  </xdr:oneCellAnchor>
  <xdr:twoCellAnchor>
    <xdr:from>
      <xdr:col>0</xdr:col>
      <xdr:colOff>-19527</xdr:colOff>
      <xdr:row>0</xdr:row>
      <xdr:rowOff>-124616</xdr:rowOff>
    </xdr:from>
    <xdr:to>
      <xdr:col>0</xdr:col>
      <xdr:colOff>410051</xdr:colOff>
      <xdr:row>6</xdr:row>
      <xdr:rowOff>84611</xdr:rowOff>
    </xdr:to>
    <xdr:pic>
      <xdr:nvPicPr>
        <xdr:cNvPr id="4" name="Picture 3"/>
        <xdr:cNvPicPr/>
      </xdr:nvPicPr>
      <xdr:blipFill>
        <a:blip xmlns:r="http://schemas.openxmlformats.org/officeDocument/2006/relationships" r:embed="rId3" cstate="print"/>
        <a:stretch>
          <a:fillRect/>
        </a:stretch>
      </xdr:blipFill>
      <xdr:spPr>
        <a:xfrm>
          <a:off x="-19527" y="-124616"/>
          <a:ext cx="429578" cy="14760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4781550</xdr:colOff>
      <xdr:row>1</xdr:row>
      <xdr:rowOff>120071</xdr:rowOff>
    </xdr:from>
    <xdr:ext cx="1253263" cy="593354"/>
    <xdr:pic>
      <xdr:nvPicPr>
        <xdr:cNvPr id="2"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91125" y="310571"/>
          <a:ext cx="1253263" cy="593354"/>
        </a:xfrm>
        <a:prstGeom prst="rect">
          <a:avLst/>
        </a:prstGeom>
      </xdr:spPr>
    </xdr:pic>
    <xdr:clientData/>
  </xdr:oneCellAnchor>
  <xdr:oneCellAnchor>
    <xdr:from>
      <xdr:col>1</xdr:col>
      <xdr:colOff>120016</xdr:colOff>
      <xdr:row>1</xdr:row>
      <xdr:rowOff>43031</xdr:rowOff>
    </xdr:from>
    <xdr:ext cx="756284" cy="751095"/>
    <xdr:pic>
      <xdr:nvPicPr>
        <xdr:cNvPr id="3"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9591" y="233531"/>
          <a:ext cx="756284" cy="751095"/>
        </a:xfrm>
        <a:prstGeom prst="rect">
          <a:avLst/>
        </a:prstGeom>
      </xdr:spPr>
    </xdr:pic>
    <xdr:clientData/>
  </xdr:oneCellAnchor>
  <xdr:twoCellAnchor>
    <xdr:from>
      <xdr:col>0</xdr:col>
      <xdr:colOff>-19527</xdr:colOff>
      <xdr:row>0</xdr:row>
      <xdr:rowOff>-362282</xdr:rowOff>
    </xdr:from>
    <xdr:to>
      <xdr:col>0</xdr:col>
      <xdr:colOff>410051</xdr:colOff>
      <xdr:row>7</xdr:row>
      <xdr:rowOff>139397</xdr:rowOff>
    </xdr:to>
    <xdr:pic>
      <xdr:nvPicPr>
        <xdr:cNvPr id="4" name="Picture 3"/>
        <xdr:cNvPicPr/>
      </xdr:nvPicPr>
      <xdr:blipFill>
        <a:blip xmlns:r="http://schemas.openxmlformats.org/officeDocument/2006/relationships" r:embed="rId3" cstate="print"/>
        <a:stretch>
          <a:fillRect/>
        </a:stretch>
      </xdr:blipFill>
      <xdr:spPr>
        <a:xfrm>
          <a:off x="-19527" y="-362282"/>
          <a:ext cx="429578" cy="195900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xdr:col>
      <xdr:colOff>200025</xdr:colOff>
      <xdr:row>1</xdr:row>
      <xdr:rowOff>62921</xdr:rowOff>
    </xdr:from>
    <xdr:ext cx="1343445" cy="688368"/>
    <xdr:pic>
      <xdr:nvPicPr>
        <xdr:cNvPr id="2"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14975" y="253421"/>
          <a:ext cx="1343445" cy="688368"/>
        </a:xfrm>
        <a:prstGeom prst="rect">
          <a:avLst/>
        </a:prstGeom>
      </xdr:spPr>
    </xdr:pic>
    <xdr:clientData/>
  </xdr:oneCellAnchor>
  <xdr:oneCellAnchor>
    <xdr:from>
      <xdr:col>1</xdr:col>
      <xdr:colOff>320040</xdr:colOff>
      <xdr:row>1</xdr:row>
      <xdr:rowOff>157331</xdr:rowOff>
    </xdr:from>
    <xdr:ext cx="822960" cy="817315"/>
    <xdr:pic>
      <xdr:nvPicPr>
        <xdr:cNvPr id="3"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9615" y="347831"/>
          <a:ext cx="822960" cy="817315"/>
        </a:xfrm>
        <a:prstGeom prst="rect">
          <a:avLst/>
        </a:prstGeom>
      </xdr:spPr>
    </xdr:pic>
    <xdr:clientData/>
  </xdr:oneCellAnchor>
  <xdr:twoCellAnchor>
    <xdr:from>
      <xdr:col>0</xdr:col>
      <xdr:colOff>0</xdr:colOff>
      <xdr:row>0</xdr:row>
      <xdr:rowOff>0</xdr:rowOff>
    </xdr:from>
    <xdr:to>
      <xdr:col>0</xdr:col>
      <xdr:colOff>390525</xdr:colOff>
      <xdr:row>5</xdr:row>
      <xdr:rowOff>142875</xdr:rowOff>
    </xdr:to>
    <xdr:pic>
      <xdr:nvPicPr>
        <xdr:cNvPr id="4" name="Picture 3"/>
        <xdr:cNvPicPr/>
      </xdr:nvPicPr>
      <xdr:blipFill>
        <a:blip xmlns:r="http://schemas.openxmlformats.org/officeDocument/2006/relationships" r:embed="rId3" cstate="print"/>
        <a:stretch>
          <a:fillRect/>
        </a:stretch>
      </xdr:blipFill>
      <xdr:spPr>
        <a:xfrm>
          <a:off x="0" y="0"/>
          <a:ext cx="390525" cy="1219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3</xdr:col>
      <xdr:colOff>466725</xdr:colOff>
      <xdr:row>1</xdr:row>
      <xdr:rowOff>262945</xdr:rowOff>
    </xdr:from>
    <xdr:ext cx="1215163" cy="622637"/>
    <xdr:pic>
      <xdr:nvPicPr>
        <xdr:cNvPr id="2"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6400" y="453445"/>
          <a:ext cx="1215163" cy="622637"/>
        </a:xfrm>
        <a:prstGeom prst="rect">
          <a:avLst/>
        </a:prstGeom>
      </xdr:spPr>
    </xdr:pic>
    <xdr:clientData/>
  </xdr:oneCellAnchor>
  <xdr:oneCellAnchor>
    <xdr:from>
      <xdr:col>1</xdr:col>
      <xdr:colOff>177165</xdr:colOff>
      <xdr:row>1</xdr:row>
      <xdr:rowOff>14457</xdr:rowOff>
    </xdr:from>
    <xdr:ext cx="784859" cy="779474"/>
    <xdr:pic>
      <xdr:nvPicPr>
        <xdr:cNvPr id="3"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7215" y="204957"/>
          <a:ext cx="784859" cy="779474"/>
        </a:xfrm>
        <a:prstGeom prst="rect">
          <a:avLst/>
        </a:prstGeom>
      </xdr:spPr>
    </xdr:pic>
    <xdr:clientData/>
  </xdr:oneCellAnchor>
  <xdr:twoCellAnchor>
    <xdr:from>
      <xdr:col>0</xdr:col>
      <xdr:colOff>0</xdr:colOff>
      <xdr:row>0</xdr:row>
      <xdr:rowOff>0</xdr:rowOff>
    </xdr:from>
    <xdr:to>
      <xdr:col>0</xdr:col>
      <xdr:colOff>390525</xdr:colOff>
      <xdr:row>5</xdr:row>
      <xdr:rowOff>142875</xdr:rowOff>
    </xdr:to>
    <xdr:pic>
      <xdr:nvPicPr>
        <xdr:cNvPr id="4" name="Picture 3"/>
        <xdr:cNvPicPr/>
      </xdr:nvPicPr>
      <xdr:blipFill>
        <a:blip xmlns:r="http://schemas.openxmlformats.org/officeDocument/2006/relationships" r:embed="rId3" cstate="print"/>
        <a:stretch>
          <a:fillRect/>
        </a:stretch>
      </xdr:blipFill>
      <xdr:spPr>
        <a:xfrm>
          <a:off x="0" y="0"/>
          <a:ext cx="390525" cy="1219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10</xdr:col>
      <xdr:colOff>215507</xdr:colOff>
      <xdr:row>1</xdr:row>
      <xdr:rowOff>199554</xdr:rowOff>
    </xdr:from>
    <xdr:ext cx="1142999" cy="585662"/>
    <xdr:pic>
      <xdr:nvPicPr>
        <xdr:cNvPr id="2"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94386" y="385675"/>
          <a:ext cx="1142999" cy="585662"/>
        </a:xfrm>
        <a:prstGeom prst="rect">
          <a:avLst/>
        </a:prstGeom>
      </xdr:spPr>
    </xdr:pic>
    <xdr:clientData/>
  </xdr:oneCellAnchor>
  <xdr:oneCellAnchor>
    <xdr:from>
      <xdr:col>1</xdr:col>
      <xdr:colOff>1298497</xdr:colOff>
      <xdr:row>1</xdr:row>
      <xdr:rowOff>19858</xdr:rowOff>
    </xdr:from>
    <xdr:ext cx="783124" cy="777751"/>
    <xdr:pic>
      <xdr:nvPicPr>
        <xdr:cNvPr id="3"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11600" y="205979"/>
          <a:ext cx="783124" cy="777751"/>
        </a:xfrm>
        <a:prstGeom prst="rect">
          <a:avLst/>
        </a:prstGeom>
      </xdr:spPr>
    </xdr:pic>
    <xdr:clientData/>
  </xdr:oneCellAnchor>
  <xdr:twoCellAnchor>
    <xdr:from>
      <xdr:col>0</xdr:col>
      <xdr:colOff>0</xdr:colOff>
      <xdr:row>0</xdr:row>
      <xdr:rowOff>-196419</xdr:rowOff>
    </xdr:from>
    <xdr:to>
      <xdr:col>0</xdr:col>
      <xdr:colOff>390525</xdr:colOff>
      <xdr:row>6</xdr:row>
      <xdr:rowOff>156413</xdr:rowOff>
    </xdr:to>
    <xdr:pic>
      <xdr:nvPicPr>
        <xdr:cNvPr id="4" name="Picture 3"/>
        <xdr:cNvPicPr/>
      </xdr:nvPicPr>
      <xdr:blipFill>
        <a:blip xmlns:r="http://schemas.openxmlformats.org/officeDocument/2006/relationships" r:embed="rId3" cstate="print"/>
        <a:stretch>
          <a:fillRect/>
        </a:stretch>
      </xdr:blipFill>
      <xdr:spPr>
        <a:xfrm>
          <a:off x="0" y="-196419"/>
          <a:ext cx="390525" cy="161965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390525</xdr:colOff>
      <xdr:row>7</xdr:row>
      <xdr:rowOff>36195</xdr:rowOff>
    </xdr:to>
    <xdr:pic>
      <xdr:nvPicPr>
        <xdr:cNvPr id="2" name="Picture 1"/>
        <xdr:cNvPicPr/>
      </xdr:nvPicPr>
      <xdr:blipFill>
        <a:blip xmlns:r="http://schemas.openxmlformats.org/officeDocument/2006/relationships" r:embed="rId1" cstate="print"/>
        <a:stretch>
          <a:fillRect/>
        </a:stretch>
      </xdr:blipFill>
      <xdr:spPr>
        <a:xfrm>
          <a:off x="0" y="0"/>
          <a:ext cx="390525" cy="1493520"/>
        </a:xfrm>
        <a:prstGeom prst="rect">
          <a:avLst/>
        </a:prstGeom>
      </xdr:spPr>
    </xdr:pic>
    <xdr:clientData/>
  </xdr:twoCellAnchor>
  <xdr:oneCellAnchor>
    <xdr:from>
      <xdr:col>2</xdr:col>
      <xdr:colOff>133350</xdr:colOff>
      <xdr:row>1</xdr:row>
      <xdr:rowOff>148646</xdr:rowOff>
    </xdr:from>
    <xdr:ext cx="1142999" cy="585662"/>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43450" y="339146"/>
          <a:ext cx="1142999" cy="585662"/>
        </a:xfrm>
        <a:prstGeom prst="rect">
          <a:avLst/>
        </a:prstGeom>
      </xdr:spPr>
    </xdr:pic>
    <xdr:clientData/>
  </xdr:oneCellAnchor>
  <xdr:oneCellAnchor>
    <xdr:from>
      <xdr:col>1</xdr:col>
      <xdr:colOff>23200</xdr:colOff>
      <xdr:row>1</xdr:row>
      <xdr:rowOff>18577</xdr:rowOff>
    </xdr:from>
    <xdr:ext cx="829901" cy="824206"/>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2800" y="209077"/>
          <a:ext cx="829901" cy="82420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tabSelected="1" workbookViewId="0">
      <selection activeCell="B31" sqref="B31"/>
    </sheetView>
  </sheetViews>
  <sheetFormatPr defaultColWidth="9.140625" defaultRowHeight="15" x14ac:dyDescent="0.25"/>
  <cols>
    <col min="1" max="1" width="6.140625" customWidth="1"/>
    <col min="2" max="2" width="54.28515625" customWidth="1"/>
    <col min="3" max="3" width="25.85546875" customWidth="1"/>
  </cols>
  <sheetData>
    <row r="1" spans="1:12" x14ac:dyDescent="0.25">
      <c r="B1" s="1"/>
    </row>
    <row r="2" spans="1:12" ht="28.5" x14ac:dyDescent="0.25">
      <c r="B2" s="116" t="s">
        <v>0</v>
      </c>
      <c r="C2" s="117"/>
      <c r="D2" s="118"/>
      <c r="E2" s="119"/>
      <c r="F2" s="119"/>
      <c r="G2" s="119"/>
      <c r="H2" s="119"/>
      <c r="I2" s="119"/>
    </row>
    <row r="3" spans="1:12" ht="21" x14ac:dyDescent="0.25">
      <c r="B3" s="120" t="s">
        <v>1</v>
      </c>
      <c r="C3" s="121"/>
      <c r="D3" s="122"/>
      <c r="E3" s="123"/>
      <c r="F3" s="123"/>
      <c r="G3" s="123"/>
      <c r="H3" s="123"/>
      <c r="I3" s="123"/>
    </row>
    <row r="4" spans="1:12" ht="15.75" x14ac:dyDescent="0.25">
      <c r="B4" s="124" t="s">
        <v>2</v>
      </c>
      <c r="C4" s="125"/>
      <c r="D4" s="126"/>
      <c r="E4" s="127"/>
      <c r="F4" s="127"/>
      <c r="G4" s="127"/>
      <c r="H4" s="127"/>
      <c r="I4" s="127"/>
    </row>
    <row r="5" spans="1:12" s="2" customFormat="1" ht="15.75" x14ac:dyDescent="0.25">
      <c r="A5"/>
      <c r="B5" s="111" t="s">
        <v>3</v>
      </c>
      <c r="C5" s="112"/>
      <c r="D5" s="113"/>
      <c r="E5" s="114"/>
      <c r="F5" s="114"/>
      <c r="G5" s="114"/>
      <c r="H5" s="114"/>
      <c r="I5" s="114"/>
      <c r="J5"/>
      <c r="K5"/>
      <c r="L5"/>
    </row>
    <row r="6" spans="1:12" x14ac:dyDescent="0.25">
      <c r="B6" s="111" t="s">
        <v>4</v>
      </c>
      <c r="C6" s="112"/>
      <c r="D6" s="111"/>
      <c r="E6" s="112"/>
      <c r="F6" s="112"/>
      <c r="G6" s="112"/>
      <c r="H6" s="112"/>
      <c r="I6" s="112"/>
    </row>
    <row r="7" spans="1:12" x14ac:dyDescent="0.25">
      <c r="B7" s="115" t="s">
        <v>5</v>
      </c>
      <c r="C7" s="115"/>
    </row>
    <row r="9" spans="1:12" x14ac:dyDescent="0.25">
      <c r="B9" s="3" t="s">
        <v>6</v>
      </c>
      <c r="C9" s="4">
        <v>1930</v>
      </c>
      <c r="H9" t="s">
        <v>7</v>
      </c>
    </row>
    <row r="10" spans="1:12" x14ac:dyDescent="0.25">
      <c r="B10" s="5" t="s">
        <v>8</v>
      </c>
      <c r="C10" s="7"/>
    </row>
    <row r="11" spans="1:12" x14ac:dyDescent="0.25">
      <c r="B11" s="6" t="s">
        <v>9</v>
      </c>
      <c r="C11" s="7">
        <v>99675</v>
      </c>
    </row>
    <row r="12" spans="1:12" x14ac:dyDescent="0.25">
      <c r="B12" s="6" t="s">
        <v>10</v>
      </c>
      <c r="C12" s="7">
        <v>167607.5</v>
      </c>
    </row>
    <row r="13" spans="1:12" x14ac:dyDescent="0.25">
      <c r="B13" s="6" t="s">
        <v>11</v>
      </c>
      <c r="C13" s="7">
        <v>87865</v>
      </c>
    </row>
    <row r="14" spans="1:12" x14ac:dyDescent="0.25">
      <c r="B14" s="6" t="s">
        <v>12</v>
      </c>
      <c r="C14" s="7">
        <v>105870</v>
      </c>
    </row>
    <row r="15" spans="1:12" x14ac:dyDescent="0.25">
      <c r="B15" s="6" t="s">
        <v>13</v>
      </c>
      <c r="C15" s="7">
        <v>336953.5</v>
      </c>
    </row>
    <row r="16" spans="1:12" x14ac:dyDescent="0.25">
      <c r="B16" s="6" t="s">
        <v>14</v>
      </c>
      <c r="C16" s="7">
        <v>129877.06</v>
      </c>
    </row>
    <row r="17" spans="2:8" x14ac:dyDescent="0.25">
      <c r="B17" s="6" t="s">
        <v>15</v>
      </c>
      <c r="C17" s="7">
        <v>454304</v>
      </c>
    </row>
    <row r="18" spans="2:8" x14ac:dyDescent="0.25">
      <c r="B18" s="6" t="s">
        <v>16</v>
      </c>
      <c r="C18" s="7">
        <v>39444</v>
      </c>
    </row>
    <row r="19" spans="2:8" x14ac:dyDescent="0.25">
      <c r="B19" s="6" t="s">
        <v>17</v>
      </c>
      <c r="C19" s="7">
        <v>346702.24</v>
      </c>
      <c r="H19" t="s">
        <v>7</v>
      </c>
    </row>
    <row r="20" spans="2:8" x14ac:dyDescent="0.25">
      <c r="B20" s="6" t="s">
        <v>18</v>
      </c>
      <c r="C20" s="7">
        <v>160854.75</v>
      </c>
      <c r="G20" s="8"/>
    </row>
    <row r="21" spans="2:8" x14ac:dyDescent="0.25">
      <c r="B21" s="6" t="s">
        <v>19</v>
      </c>
      <c r="C21" s="7">
        <v>262509.92</v>
      </c>
      <c r="E21" t="s">
        <v>7</v>
      </c>
    </row>
    <row r="22" spans="2:8" ht="15.75" customHeight="1" x14ac:dyDescent="0.25">
      <c r="B22" s="6" t="s">
        <v>20</v>
      </c>
      <c r="C22" s="7">
        <v>486213.94</v>
      </c>
    </row>
    <row r="23" spans="2:8" ht="13.5" customHeight="1" x14ac:dyDescent="0.25">
      <c r="B23" s="6" t="s">
        <v>21</v>
      </c>
      <c r="C23" s="9">
        <v>205095</v>
      </c>
    </row>
    <row r="24" spans="2:8" x14ac:dyDescent="0.25">
      <c r="B24" s="10" t="s">
        <v>22</v>
      </c>
      <c r="C24" s="9">
        <f>SUM(C11:C23)</f>
        <v>2882971.91</v>
      </c>
    </row>
    <row r="25" spans="2:8" x14ac:dyDescent="0.25">
      <c r="B25" s="10" t="s">
        <v>23</v>
      </c>
      <c r="C25" s="7">
        <v>0</v>
      </c>
    </row>
    <row r="26" spans="2:8" x14ac:dyDescent="0.25">
      <c r="B26" s="11" t="s">
        <v>13</v>
      </c>
      <c r="C26" s="12">
        <v>2708463.36</v>
      </c>
    </row>
    <row r="27" spans="2:8" ht="15.75" thickBot="1" x14ac:dyDescent="0.3">
      <c r="B27" s="13" t="s">
        <v>466</v>
      </c>
      <c r="C27" s="14">
        <f>C24+C26</f>
        <v>5591435.2699999996</v>
      </c>
    </row>
    <row r="28" spans="2:8" ht="15.75" thickTop="1" x14ac:dyDescent="0.25">
      <c r="B28" s="15" t="s">
        <v>409</v>
      </c>
      <c r="D28" t="s">
        <v>7</v>
      </c>
    </row>
    <row r="29" spans="2:8" x14ac:dyDescent="0.25">
      <c r="B29" s="141" t="s">
        <v>472</v>
      </c>
      <c r="C29" s="128"/>
      <c r="D29" s="128"/>
      <c r="E29" s="128"/>
    </row>
    <row r="30" spans="2:8" x14ac:dyDescent="0.25">
      <c r="B30" s="19" t="s">
        <v>468</v>
      </c>
      <c r="C30" s="103"/>
      <c r="D30" s="103"/>
      <c r="E30" s="103"/>
    </row>
    <row r="31" spans="2:8" x14ac:dyDescent="0.25">
      <c r="B31" t="s">
        <v>7</v>
      </c>
    </row>
    <row r="32" spans="2:8" x14ac:dyDescent="0.25">
      <c r="B32" s="16"/>
    </row>
    <row r="33" spans="2:2" x14ac:dyDescent="0.25">
      <c r="B33" t="s">
        <v>7</v>
      </c>
    </row>
    <row r="34" spans="2:2" x14ac:dyDescent="0.25">
      <c r="B34" t="s">
        <v>7</v>
      </c>
    </row>
  </sheetData>
  <mergeCells count="12">
    <mergeCell ref="B29:E29"/>
    <mergeCell ref="B2:C2"/>
    <mergeCell ref="D2:I2"/>
    <mergeCell ref="B3:C3"/>
    <mergeCell ref="D3:I3"/>
    <mergeCell ref="B4:C4"/>
    <mergeCell ref="D4:I4"/>
    <mergeCell ref="B5:C5"/>
    <mergeCell ref="D5:I5"/>
    <mergeCell ref="B6:C6"/>
    <mergeCell ref="D6:I6"/>
    <mergeCell ref="B7:C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1"/>
  <sheetViews>
    <sheetView showGridLines="0" topLeftCell="A33" workbookViewId="0">
      <selection activeCell="B50" sqref="B50:B51"/>
    </sheetView>
  </sheetViews>
  <sheetFormatPr defaultColWidth="9.140625" defaultRowHeight="15" x14ac:dyDescent="0.25"/>
  <cols>
    <col min="2" max="2" width="56.85546875" customWidth="1"/>
    <col min="3" max="3" width="14.140625" bestFit="1" customWidth="1"/>
  </cols>
  <sheetData>
    <row r="2" spans="2:4" ht="21" x14ac:dyDescent="0.25">
      <c r="B2" s="116" t="s">
        <v>0</v>
      </c>
      <c r="C2" s="117"/>
      <c r="D2" s="117"/>
    </row>
    <row r="3" spans="2:4" ht="18.75" x14ac:dyDescent="0.25">
      <c r="B3" s="120" t="s">
        <v>1</v>
      </c>
      <c r="C3" s="121"/>
      <c r="D3" s="121"/>
    </row>
    <row r="4" spans="2:4" x14ac:dyDescent="0.25">
      <c r="B4" s="124" t="s">
        <v>2</v>
      </c>
      <c r="C4" s="125"/>
      <c r="D4" s="125"/>
    </row>
    <row r="5" spans="2:4" x14ac:dyDescent="0.25">
      <c r="B5" s="111" t="s">
        <v>3</v>
      </c>
      <c r="C5" s="112"/>
      <c r="D5" s="112"/>
    </row>
    <row r="6" spans="2:4" x14ac:dyDescent="0.25">
      <c r="B6" s="111" t="s">
        <v>142</v>
      </c>
      <c r="C6" s="112"/>
      <c r="D6" s="112"/>
    </row>
    <row r="7" spans="2:4" x14ac:dyDescent="0.25">
      <c r="B7" s="115" t="s">
        <v>5</v>
      </c>
      <c r="C7" s="115"/>
      <c r="D7" s="115"/>
    </row>
    <row r="9" spans="2:4" x14ac:dyDescent="0.25">
      <c r="B9" s="3" t="s">
        <v>6</v>
      </c>
      <c r="C9" s="4">
        <v>1953</v>
      </c>
    </row>
    <row r="10" spans="2:4" x14ac:dyDescent="0.25">
      <c r="B10" s="16" t="s">
        <v>8</v>
      </c>
    </row>
    <row r="11" spans="2:4" x14ac:dyDescent="0.25">
      <c r="B11" t="s">
        <v>9</v>
      </c>
      <c r="C11" s="23">
        <v>536156.26</v>
      </c>
    </row>
    <row r="12" spans="2:4" x14ac:dyDescent="0.25">
      <c r="B12" t="s">
        <v>10</v>
      </c>
      <c r="C12" s="23">
        <v>601560</v>
      </c>
    </row>
    <row r="13" spans="2:4" x14ac:dyDescent="0.25">
      <c r="B13" t="s">
        <v>143</v>
      </c>
      <c r="C13" s="23">
        <v>24779988.629999999</v>
      </c>
    </row>
    <row r="14" spans="2:4" x14ac:dyDescent="0.25">
      <c r="B14" t="s">
        <v>144</v>
      </c>
      <c r="C14" s="23">
        <v>3672736.59</v>
      </c>
    </row>
    <row r="15" spans="2:4" x14ac:dyDescent="0.25">
      <c r="B15" t="s">
        <v>119</v>
      </c>
      <c r="C15" s="23">
        <v>19380</v>
      </c>
    </row>
    <row r="16" spans="2:4" x14ac:dyDescent="0.25">
      <c r="B16" t="s">
        <v>103</v>
      </c>
      <c r="C16" s="23">
        <v>1138340</v>
      </c>
    </row>
    <row r="17" spans="2:3" x14ac:dyDescent="0.25">
      <c r="B17" t="s">
        <v>145</v>
      </c>
      <c r="C17" s="23">
        <v>1933111.94</v>
      </c>
    </row>
    <row r="18" spans="2:3" x14ac:dyDescent="0.25">
      <c r="B18" t="s">
        <v>115</v>
      </c>
      <c r="C18" s="23">
        <v>8377315.2599999998</v>
      </c>
    </row>
    <row r="19" spans="2:3" x14ac:dyDescent="0.25">
      <c r="B19" t="s">
        <v>120</v>
      </c>
      <c r="C19" s="23">
        <v>63190</v>
      </c>
    </row>
    <row r="20" spans="2:3" x14ac:dyDescent="0.25">
      <c r="B20" t="s">
        <v>116</v>
      </c>
      <c r="C20" s="23">
        <v>4776337.7</v>
      </c>
    </row>
    <row r="21" spans="2:3" x14ac:dyDescent="0.25">
      <c r="B21" t="s">
        <v>121</v>
      </c>
      <c r="C21" s="23">
        <v>2882050.86</v>
      </c>
    </row>
    <row r="22" spans="2:3" x14ac:dyDescent="0.25">
      <c r="B22" t="s">
        <v>146</v>
      </c>
      <c r="C22" s="23">
        <v>3328434</v>
      </c>
    </row>
    <row r="23" spans="2:3" x14ac:dyDescent="0.25">
      <c r="B23" t="s">
        <v>147</v>
      </c>
      <c r="C23" s="23">
        <v>1278697.96</v>
      </c>
    </row>
    <row r="24" spans="2:3" x14ac:dyDescent="0.25">
      <c r="B24" t="s">
        <v>148</v>
      </c>
      <c r="C24" s="23">
        <v>4671886</v>
      </c>
    </row>
    <row r="25" spans="2:3" x14ac:dyDescent="0.25">
      <c r="B25" t="s">
        <v>149</v>
      </c>
      <c r="C25" s="23">
        <v>3092860</v>
      </c>
    </row>
    <row r="26" spans="2:3" x14ac:dyDescent="0.25">
      <c r="B26" t="s">
        <v>150</v>
      </c>
      <c r="C26" s="23">
        <v>1485952</v>
      </c>
    </row>
    <row r="27" spans="2:3" x14ac:dyDescent="0.25">
      <c r="B27" t="s">
        <v>136</v>
      </c>
      <c r="C27" s="23">
        <v>738002</v>
      </c>
    </row>
    <row r="28" spans="2:3" x14ac:dyDescent="0.25">
      <c r="B28" s="16" t="s">
        <v>117</v>
      </c>
      <c r="C28" s="24">
        <f>SUM(C11:C27)</f>
        <v>63375999.200000003</v>
      </c>
    </row>
    <row r="29" spans="2:3" x14ac:dyDescent="0.25">
      <c r="B29" s="16" t="s">
        <v>23</v>
      </c>
      <c r="C29" s="25"/>
    </row>
    <row r="30" spans="2:3" x14ac:dyDescent="0.25">
      <c r="B30" t="s">
        <v>151</v>
      </c>
      <c r="C30" s="25">
        <v>1000</v>
      </c>
    </row>
    <row r="31" spans="2:3" x14ac:dyDescent="0.25">
      <c r="B31" t="s">
        <v>152</v>
      </c>
      <c r="C31" s="25">
        <v>43500</v>
      </c>
    </row>
    <row r="32" spans="2:3" x14ac:dyDescent="0.25">
      <c r="B32" t="s">
        <v>128</v>
      </c>
      <c r="C32" s="25">
        <v>145000</v>
      </c>
    </row>
    <row r="33" spans="2:3" x14ac:dyDescent="0.25">
      <c r="B33" t="s">
        <v>153</v>
      </c>
      <c r="C33" s="25">
        <v>2900</v>
      </c>
    </row>
    <row r="34" spans="2:3" x14ac:dyDescent="0.25">
      <c r="B34" t="s">
        <v>129</v>
      </c>
      <c r="C34" s="25">
        <v>20458352.719999999</v>
      </c>
    </row>
    <row r="35" spans="2:3" x14ac:dyDescent="0.25">
      <c r="B35" t="s">
        <v>130</v>
      </c>
      <c r="C35" s="25">
        <v>423500</v>
      </c>
    </row>
    <row r="36" spans="2:3" x14ac:dyDescent="0.25">
      <c r="B36" t="s">
        <v>131</v>
      </c>
      <c r="C36" s="25">
        <v>402500</v>
      </c>
    </row>
    <row r="37" spans="2:3" x14ac:dyDescent="0.25">
      <c r="B37" t="s">
        <v>154</v>
      </c>
      <c r="C37" s="25">
        <v>34000</v>
      </c>
    </row>
    <row r="38" spans="2:3" x14ac:dyDescent="0.25">
      <c r="B38" t="s">
        <v>155</v>
      </c>
      <c r="C38" s="25">
        <v>2600</v>
      </c>
    </row>
    <row r="39" spans="2:3" x14ac:dyDescent="0.25">
      <c r="B39" t="s">
        <v>156</v>
      </c>
      <c r="C39" s="25">
        <v>11500</v>
      </c>
    </row>
    <row r="40" spans="2:3" x14ac:dyDescent="0.25">
      <c r="B40" t="s">
        <v>157</v>
      </c>
      <c r="C40" s="25">
        <v>8000</v>
      </c>
    </row>
    <row r="41" spans="2:3" x14ac:dyDescent="0.25">
      <c r="B41" s="16" t="s">
        <v>64</v>
      </c>
      <c r="C41" s="24">
        <f>SUM(C30:C40)</f>
        <v>21532852.719999999</v>
      </c>
    </row>
    <row r="42" spans="2:3" x14ac:dyDescent="0.25">
      <c r="B42" s="16" t="s">
        <v>158</v>
      </c>
      <c r="C42" s="25"/>
    </row>
    <row r="43" spans="2:3" x14ac:dyDescent="0.25">
      <c r="B43" t="s">
        <v>159</v>
      </c>
      <c r="C43" s="25">
        <v>2262000</v>
      </c>
    </row>
    <row r="44" spans="2:3" x14ac:dyDescent="0.25">
      <c r="B44" t="s">
        <v>160</v>
      </c>
      <c r="C44" s="25">
        <v>700750</v>
      </c>
    </row>
    <row r="45" spans="2:3" x14ac:dyDescent="0.25">
      <c r="B45" s="16" t="s">
        <v>161</v>
      </c>
      <c r="C45" s="24">
        <f>SUM(C43:C44)</f>
        <v>2962750</v>
      </c>
    </row>
    <row r="46" spans="2:3" x14ac:dyDescent="0.25">
      <c r="B46" s="39" t="s">
        <v>466</v>
      </c>
      <c r="C46" s="59">
        <f>C28+C41+C45</f>
        <v>87871601.920000002</v>
      </c>
    </row>
    <row r="47" spans="2:3" x14ac:dyDescent="0.25">
      <c r="B47" s="45" t="s">
        <v>37</v>
      </c>
      <c r="C47" s="60">
        <v>1214968.08</v>
      </c>
    </row>
    <row r="48" spans="2:3" ht="15.75" thickBot="1" x14ac:dyDescent="0.3">
      <c r="B48" s="42" t="s">
        <v>38</v>
      </c>
      <c r="C48" s="61">
        <f>+C46+C47</f>
        <v>89086570</v>
      </c>
    </row>
    <row r="49" spans="2:2" ht="15.75" thickTop="1" x14ac:dyDescent="0.25">
      <c r="B49" s="19" t="s">
        <v>411</v>
      </c>
    </row>
    <row r="50" spans="2:2" x14ac:dyDescent="0.25">
      <c r="B50" s="87" t="s">
        <v>470</v>
      </c>
    </row>
    <row r="51" spans="2:2" x14ac:dyDescent="0.25">
      <c r="B51" s="19" t="s">
        <v>468</v>
      </c>
    </row>
  </sheetData>
  <mergeCells count="6">
    <mergeCell ref="B7:D7"/>
    <mergeCell ref="B2:D2"/>
    <mergeCell ref="B3:D3"/>
    <mergeCell ref="B4:D4"/>
    <mergeCell ref="B5:D5"/>
    <mergeCell ref="B6:D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51"/>
  <sheetViews>
    <sheetView showGridLines="0" topLeftCell="A16" workbookViewId="0">
      <selection activeCell="B47" sqref="B47:B48"/>
    </sheetView>
  </sheetViews>
  <sheetFormatPr defaultColWidth="9.140625" defaultRowHeight="15" x14ac:dyDescent="0.25"/>
  <cols>
    <col min="2" max="2" width="56.85546875" customWidth="1"/>
    <col min="3" max="3" width="15.140625" bestFit="1" customWidth="1"/>
    <col min="4" max="4" width="14.140625" bestFit="1" customWidth="1"/>
  </cols>
  <sheetData>
    <row r="2" spans="2:4" ht="21" x14ac:dyDescent="0.25">
      <c r="B2" s="116" t="s">
        <v>0</v>
      </c>
      <c r="C2" s="117"/>
      <c r="D2" s="117"/>
    </row>
    <row r="3" spans="2:4" ht="18.75" x14ac:dyDescent="0.25">
      <c r="B3" s="120" t="s">
        <v>1</v>
      </c>
      <c r="C3" s="121"/>
      <c r="D3" s="121"/>
    </row>
    <row r="4" spans="2:4" x14ac:dyDescent="0.25">
      <c r="B4" s="124" t="s">
        <v>2</v>
      </c>
      <c r="C4" s="125"/>
      <c r="D4" s="125"/>
    </row>
    <row r="5" spans="2:4" x14ac:dyDescent="0.25">
      <c r="B5" s="111" t="s">
        <v>3</v>
      </c>
      <c r="C5" s="112"/>
      <c r="D5" s="112"/>
    </row>
    <row r="6" spans="2:4" x14ac:dyDescent="0.25">
      <c r="B6" s="111" t="s">
        <v>162</v>
      </c>
      <c r="C6" s="112"/>
      <c r="D6" s="112"/>
    </row>
    <row r="7" spans="2:4" x14ac:dyDescent="0.25">
      <c r="B7" s="115" t="s">
        <v>5</v>
      </c>
      <c r="C7" s="115"/>
      <c r="D7" s="115"/>
    </row>
    <row r="9" spans="2:4" x14ac:dyDescent="0.25">
      <c r="B9" s="3" t="s">
        <v>6</v>
      </c>
      <c r="C9" s="4">
        <v>1954</v>
      </c>
    </row>
    <row r="10" spans="2:4" x14ac:dyDescent="0.25">
      <c r="B10" s="16" t="s">
        <v>8</v>
      </c>
    </row>
    <row r="11" spans="2:4" x14ac:dyDescent="0.25">
      <c r="B11" t="s">
        <v>9</v>
      </c>
      <c r="C11" s="23">
        <v>530736.26</v>
      </c>
    </row>
    <row r="12" spans="2:4" x14ac:dyDescent="0.25">
      <c r="B12" t="s">
        <v>10</v>
      </c>
      <c r="C12" s="23">
        <v>585900</v>
      </c>
    </row>
    <row r="13" spans="2:4" x14ac:dyDescent="0.25">
      <c r="B13" t="s">
        <v>143</v>
      </c>
      <c r="C13" s="23">
        <v>17875313.300000001</v>
      </c>
    </row>
    <row r="14" spans="2:4" x14ac:dyDescent="0.25">
      <c r="B14" t="s">
        <v>144</v>
      </c>
      <c r="C14" s="23">
        <v>4051105.77</v>
      </c>
    </row>
    <row r="15" spans="2:4" x14ac:dyDescent="0.25">
      <c r="B15" t="s">
        <v>330</v>
      </c>
      <c r="C15" s="23">
        <v>14727</v>
      </c>
    </row>
    <row r="16" spans="2:4" x14ac:dyDescent="0.25">
      <c r="B16" t="s">
        <v>289</v>
      </c>
      <c r="C16" s="23">
        <v>7119464.6900000004</v>
      </c>
    </row>
    <row r="17" spans="2:4" x14ac:dyDescent="0.25">
      <c r="B17" t="s">
        <v>331</v>
      </c>
      <c r="C17" s="23">
        <v>2929613.33</v>
      </c>
    </row>
    <row r="18" spans="2:4" x14ac:dyDescent="0.25">
      <c r="B18" t="s">
        <v>359</v>
      </c>
      <c r="C18" s="23">
        <v>7358601.9000000004</v>
      </c>
    </row>
    <row r="19" spans="2:4" x14ac:dyDescent="0.25">
      <c r="B19" t="s">
        <v>360</v>
      </c>
      <c r="C19" s="23">
        <v>57280</v>
      </c>
    </row>
    <row r="20" spans="2:4" x14ac:dyDescent="0.25">
      <c r="B20" t="s">
        <v>76</v>
      </c>
      <c r="C20" s="23">
        <v>4465086.96</v>
      </c>
    </row>
    <row r="21" spans="2:4" x14ac:dyDescent="0.25">
      <c r="B21" t="s">
        <v>361</v>
      </c>
      <c r="C21" s="23">
        <v>794753.29</v>
      </c>
    </row>
    <row r="22" spans="2:4" x14ac:dyDescent="0.25">
      <c r="B22" t="s">
        <v>362</v>
      </c>
      <c r="C22" s="23">
        <v>5394558.75</v>
      </c>
    </row>
    <row r="23" spans="2:4" x14ac:dyDescent="0.25">
      <c r="B23" t="s">
        <v>363</v>
      </c>
      <c r="C23" s="23">
        <v>803090</v>
      </c>
    </row>
    <row r="24" spans="2:4" x14ac:dyDescent="0.25">
      <c r="B24" t="s">
        <v>364</v>
      </c>
      <c r="C24" s="23">
        <v>5676526.6500000004</v>
      </c>
    </row>
    <row r="25" spans="2:4" x14ac:dyDescent="0.25">
      <c r="B25" t="s">
        <v>365</v>
      </c>
      <c r="C25" s="23">
        <v>1969844</v>
      </c>
    </row>
    <row r="26" spans="2:4" x14ac:dyDescent="0.25">
      <c r="B26" t="s">
        <v>366</v>
      </c>
      <c r="C26" s="23">
        <v>1508712.61</v>
      </c>
    </row>
    <row r="27" spans="2:4" x14ac:dyDescent="0.25">
      <c r="B27" t="s">
        <v>367</v>
      </c>
      <c r="C27" s="23">
        <v>518100</v>
      </c>
    </row>
    <row r="28" spans="2:4" x14ac:dyDescent="0.25">
      <c r="B28" s="16" t="s">
        <v>117</v>
      </c>
      <c r="C28" s="24">
        <f>SUM(C11:C27)</f>
        <v>61653414.509999998</v>
      </c>
      <c r="D28" s="35"/>
    </row>
    <row r="29" spans="2:4" x14ac:dyDescent="0.25">
      <c r="B29" s="16" t="s">
        <v>23</v>
      </c>
      <c r="C29" s="25"/>
    </row>
    <row r="30" spans="2:4" x14ac:dyDescent="0.25">
      <c r="B30" t="s">
        <v>151</v>
      </c>
      <c r="C30" s="25">
        <v>1050900</v>
      </c>
    </row>
    <row r="31" spans="2:4" x14ac:dyDescent="0.25">
      <c r="B31" t="s">
        <v>152</v>
      </c>
      <c r="C31" s="25">
        <v>15000</v>
      </c>
    </row>
    <row r="32" spans="2:4" x14ac:dyDescent="0.25">
      <c r="B32" t="s">
        <v>128</v>
      </c>
      <c r="C32" s="25">
        <v>170000</v>
      </c>
    </row>
    <row r="33" spans="2:5" x14ac:dyDescent="0.25">
      <c r="B33" t="s">
        <v>153</v>
      </c>
      <c r="C33" s="25">
        <v>7000</v>
      </c>
    </row>
    <row r="34" spans="2:5" x14ac:dyDescent="0.25">
      <c r="B34" t="s">
        <v>129</v>
      </c>
      <c r="C34" s="25">
        <v>23381240.850000001</v>
      </c>
    </row>
    <row r="35" spans="2:5" x14ac:dyDescent="0.25">
      <c r="B35" t="s">
        <v>130</v>
      </c>
      <c r="C35" s="25">
        <v>456000</v>
      </c>
    </row>
    <row r="36" spans="2:5" x14ac:dyDescent="0.25">
      <c r="B36" t="s">
        <v>131</v>
      </c>
      <c r="C36" s="25">
        <v>154900</v>
      </c>
    </row>
    <row r="37" spans="2:5" x14ac:dyDescent="0.25">
      <c r="B37" t="s">
        <v>154</v>
      </c>
      <c r="C37" s="25">
        <v>16410</v>
      </c>
    </row>
    <row r="38" spans="2:5" x14ac:dyDescent="0.25">
      <c r="B38" t="s">
        <v>155</v>
      </c>
      <c r="C38" s="25">
        <v>3800</v>
      </c>
    </row>
    <row r="39" spans="2:5" x14ac:dyDescent="0.25">
      <c r="B39" t="s">
        <v>156</v>
      </c>
      <c r="C39" s="25">
        <v>23000</v>
      </c>
    </row>
    <row r="40" spans="2:5" x14ac:dyDescent="0.25">
      <c r="B40" t="s">
        <v>157</v>
      </c>
      <c r="C40" s="25">
        <v>7000</v>
      </c>
    </row>
    <row r="41" spans="2:5" x14ac:dyDescent="0.25">
      <c r="B41" s="16" t="s">
        <v>64</v>
      </c>
      <c r="C41" s="24">
        <f>SUM(C30:C40)</f>
        <v>25285250.850000001</v>
      </c>
    </row>
    <row r="42" spans="2:5" x14ac:dyDescent="0.25">
      <c r="B42" s="16" t="s">
        <v>158</v>
      </c>
      <c r="C42" s="25"/>
    </row>
    <row r="43" spans="2:5" x14ac:dyDescent="0.25">
      <c r="B43" s="16" t="s">
        <v>161</v>
      </c>
      <c r="C43" s="24">
        <v>3759500</v>
      </c>
    </row>
    <row r="44" spans="2:5" x14ac:dyDescent="0.25">
      <c r="B44" s="16" t="s">
        <v>415</v>
      </c>
      <c r="C44" s="24">
        <v>6124164.6399999997</v>
      </c>
    </row>
    <row r="45" spans="2:5" ht="15.75" thickBot="1" x14ac:dyDescent="0.3">
      <c r="B45" s="38" t="s">
        <v>469</v>
      </c>
      <c r="C45" s="88">
        <f>(C28+C41+C43+C44)</f>
        <v>96822330</v>
      </c>
      <c r="E45" s="35"/>
    </row>
    <row r="46" spans="2:5" ht="15.75" thickTop="1" x14ac:dyDescent="0.25">
      <c r="B46" s="19" t="s">
        <v>412</v>
      </c>
      <c r="C46" s="23"/>
      <c r="D46" s="35"/>
    </row>
    <row r="47" spans="2:5" x14ac:dyDescent="0.25">
      <c r="B47" s="87" t="s">
        <v>470</v>
      </c>
      <c r="D47" s="35"/>
      <c r="E47" s="35"/>
    </row>
    <row r="48" spans="2:5" x14ac:dyDescent="0.25">
      <c r="B48" s="19" t="s">
        <v>468</v>
      </c>
      <c r="C48" s="35"/>
    </row>
    <row r="49" spans="2:3" x14ac:dyDescent="0.25">
      <c r="B49" s="128"/>
      <c r="C49" s="128"/>
    </row>
    <row r="50" spans="2:3" ht="9" customHeight="1" x14ac:dyDescent="0.25">
      <c r="B50" s="128"/>
      <c r="C50" s="128"/>
    </row>
    <row r="51" spans="2:3" ht="16.5" customHeight="1" x14ac:dyDescent="0.25"/>
  </sheetData>
  <mergeCells count="7">
    <mergeCell ref="B7:D7"/>
    <mergeCell ref="B49:C50"/>
    <mergeCell ref="B2:D2"/>
    <mergeCell ref="B3:D3"/>
    <mergeCell ref="B4:D4"/>
    <mergeCell ref="B5:D5"/>
    <mergeCell ref="B6:D6"/>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65"/>
  <sheetViews>
    <sheetView showGridLines="0" topLeftCell="A34" zoomScale="78" zoomScaleNormal="78" workbookViewId="0">
      <selection activeCell="A64" sqref="A64:A65"/>
    </sheetView>
  </sheetViews>
  <sheetFormatPr defaultColWidth="9.140625" defaultRowHeight="15" x14ac:dyDescent="0.25"/>
  <cols>
    <col min="1" max="1" width="53.85546875" bestFit="1" customWidth="1"/>
    <col min="2" max="4" width="16.28515625" customWidth="1"/>
    <col min="5" max="5" width="15.28515625" customWidth="1"/>
    <col min="6" max="8" width="16.28515625" customWidth="1"/>
    <col min="9" max="10" width="16.28515625" bestFit="1" customWidth="1"/>
  </cols>
  <sheetData>
    <row r="2" spans="1:10" ht="21" x14ac:dyDescent="0.25">
      <c r="A2" s="116" t="s">
        <v>0</v>
      </c>
      <c r="B2" s="117"/>
      <c r="C2" s="117"/>
      <c r="D2" s="117"/>
      <c r="E2" s="117"/>
      <c r="F2" s="117"/>
      <c r="G2" s="117"/>
      <c r="H2" s="117"/>
      <c r="I2" s="117"/>
    </row>
    <row r="3" spans="1:10" ht="18.75" x14ac:dyDescent="0.25">
      <c r="A3" s="120" t="s">
        <v>1</v>
      </c>
      <c r="B3" s="121"/>
      <c r="C3" s="121"/>
      <c r="D3" s="121"/>
      <c r="E3" s="121"/>
      <c r="F3" s="121"/>
      <c r="G3" s="121"/>
      <c r="H3" s="121"/>
      <c r="I3" s="121"/>
    </row>
    <row r="4" spans="1:10" x14ac:dyDescent="0.25">
      <c r="A4" s="124" t="s">
        <v>2</v>
      </c>
      <c r="B4" s="125"/>
      <c r="C4" s="125"/>
      <c r="D4" s="125"/>
      <c r="E4" s="125"/>
      <c r="F4" s="125"/>
      <c r="G4" s="125"/>
      <c r="H4" s="125"/>
      <c r="I4" s="125"/>
    </row>
    <row r="5" spans="1:10" ht="18.75" customHeight="1" x14ac:dyDescent="0.25">
      <c r="A5" s="111" t="s">
        <v>3</v>
      </c>
      <c r="B5" s="112"/>
      <c r="C5" s="112"/>
      <c r="D5" s="112"/>
      <c r="E5" s="112"/>
      <c r="F5" s="112"/>
      <c r="G5" s="112"/>
      <c r="H5" s="112"/>
      <c r="I5" s="112"/>
    </row>
    <row r="6" spans="1:10" x14ac:dyDescent="0.25">
      <c r="A6" s="111" t="s">
        <v>300</v>
      </c>
      <c r="B6" s="112"/>
      <c r="C6" s="112"/>
      <c r="D6" s="112"/>
      <c r="E6" s="112"/>
      <c r="F6" s="112"/>
      <c r="G6" s="112"/>
      <c r="H6" s="112"/>
      <c r="I6" s="112"/>
    </row>
    <row r="7" spans="1:10" x14ac:dyDescent="0.25">
      <c r="A7" s="115" t="s">
        <v>5</v>
      </c>
      <c r="B7" s="115"/>
      <c r="C7" s="115"/>
      <c r="D7" s="115"/>
      <c r="E7" s="115"/>
      <c r="F7" s="115"/>
      <c r="G7" s="115"/>
      <c r="H7" s="115"/>
      <c r="I7" s="115"/>
    </row>
    <row r="9" spans="1:10" x14ac:dyDescent="0.25">
      <c r="A9" s="3" t="s">
        <v>6</v>
      </c>
      <c r="B9" s="4">
        <v>1955</v>
      </c>
      <c r="C9" s="4">
        <v>1956</v>
      </c>
      <c r="D9" s="4">
        <v>1957</v>
      </c>
      <c r="E9" s="4">
        <v>1958</v>
      </c>
      <c r="F9" s="4">
        <v>1959</v>
      </c>
      <c r="G9" s="4">
        <v>1960</v>
      </c>
      <c r="H9" s="4">
        <v>1961</v>
      </c>
      <c r="I9" s="4">
        <v>1962</v>
      </c>
    </row>
    <row r="10" spans="1:10" x14ac:dyDescent="0.25">
      <c r="A10" s="16" t="s">
        <v>8</v>
      </c>
    </row>
    <row r="11" spans="1:10" x14ac:dyDescent="0.25">
      <c r="A11" t="s">
        <v>9</v>
      </c>
      <c r="B11" s="23">
        <v>534666.26</v>
      </c>
      <c r="C11" s="23">
        <v>629216.26</v>
      </c>
      <c r="D11" s="23">
        <v>711523.26</v>
      </c>
      <c r="E11" s="23">
        <v>712421.26</v>
      </c>
      <c r="F11" s="23">
        <v>780496.26</v>
      </c>
      <c r="G11" s="23">
        <v>687675</v>
      </c>
      <c r="H11" s="23">
        <v>698701.26</v>
      </c>
      <c r="I11" s="23">
        <v>701401.26</v>
      </c>
      <c r="J11" s="23"/>
    </row>
    <row r="12" spans="1:10" x14ac:dyDescent="0.25">
      <c r="A12" t="s">
        <v>10</v>
      </c>
      <c r="B12" s="23">
        <v>592025</v>
      </c>
      <c r="C12" s="23">
        <v>637123.91</v>
      </c>
      <c r="D12" s="23">
        <v>649848.87</v>
      </c>
      <c r="E12" s="23">
        <v>3625648.91</v>
      </c>
      <c r="F12" s="23">
        <v>3765228.91</v>
      </c>
      <c r="G12" s="23">
        <v>442720</v>
      </c>
      <c r="H12" s="23">
        <v>8231960</v>
      </c>
      <c r="I12" s="23">
        <v>6335306.2000000002</v>
      </c>
      <c r="J12" s="23"/>
    </row>
    <row r="13" spans="1:10" x14ac:dyDescent="0.25">
      <c r="A13" t="s">
        <v>167</v>
      </c>
      <c r="B13" s="23">
        <v>22343060.949999999</v>
      </c>
      <c r="C13" s="23">
        <v>25685810.870000001</v>
      </c>
      <c r="D13" s="23">
        <v>27249134.800000001</v>
      </c>
      <c r="E13" s="23">
        <v>26350369.73</v>
      </c>
      <c r="F13" s="23">
        <v>34365421.770000003</v>
      </c>
      <c r="G13" s="23">
        <v>25110490.449999999</v>
      </c>
      <c r="H13" s="23">
        <v>23421956.52</v>
      </c>
      <c r="I13" s="23">
        <v>33374580.600000001</v>
      </c>
    </row>
    <row r="14" spans="1:10" x14ac:dyDescent="0.25">
      <c r="A14" t="s">
        <v>168</v>
      </c>
      <c r="B14" s="23">
        <v>4977017.59</v>
      </c>
      <c r="C14" s="23">
        <v>2607459.46</v>
      </c>
      <c r="D14" s="23">
        <v>2740773.99</v>
      </c>
      <c r="E14" s="23">
        <v>2942215.81</v>
      </c>
      <c r="F14" s="23">
        <v>2041922.3</v>
      </c>
      <c r="G14" s="23">
        <v>3155517.4</v>
      </c>
      <c r="H14" s="23">
        <v>1936435</v>
      </c>
      <c r="I14" s="23">
        <v>9519664</v>
      </c>
    </row>
    <row r="15" spans="1:10" x14ac:dyDescent="0.25">
      <c r="A15" t="s">
        <v>330</v>
      </c>
      <c r="B15" s="23">
        <v>15085</v>
      </c>
      <c r="C15" s="23">
        <v>15480</v>
      </c>
      <c r="D15" s="23">
        <v>98785</v>
      </c>
      <c r="E15" s="23">
        <v>16165</v>
      </c>
      <c r="F15" s="23">
        <v>19045</v>
      </c>
      <c r="G15" s="23">
        <v>14425</v>
      </c>
      <c r="H15" s="23">
        <v>29240</v>
      </c>
      <c r="I15" s="23">
        <v>127430</v>
      </c>
    </row>
    <row r="16" spans="1:10" x14ac:dyDescent="0.25">
      <c r="A16" t="s">
        <v>289</v>
      </c>
      <c r="B16" s="23">
        <v>1534399</v>
      </c>
      <c r="C16" s="23">
        <v>5033866.67</v>
      </c>
      <c r="D16" s="23">
        <v>4850228.67</v>
      </c>
      <c r="E16" s="23">
        <v>2599512.2400000002</v>
      </c>
      <c r="F16" s="23">
        <v>4060555.07</v>
      </c>
      <c r="G16" s="23">
        <v>865418</v>
      </c>
      <c r="H16" s="23">
        <v>515640</v>
      </c>
      <c r="I16" s="23">
        <v>564060</v>
      </c>
    </row>
    <row r="17" spans="1:9" x14ac:dyDescent="0.25">
      <c r="A17" t="s">
        <v>331</v>
      </c>
      <c r="B17" s="23">
        <v>2252265.5</v>
      </c>
      <c r="C17" s="23">
        <v>3074855.07</v>
      </c>
      <c r="D17" s="23">
        <v>2611799.7999999998</v>
      </c>
      <c r="E17" s="23">
        <v>2871410.82</v>
      </c>
      <c r="F17" s="23">
        <v>3388837.69</v>
      </c>
      <c r="G17" s="23">
        <v>2841686.33</v>
      </c>
      <c r="H17" s="23">
        <v>2000293.47</v>
      </c>
      <c r="I17" s="23">
        <v>2749600.04</v>
      </c>
    </row>
    <row r="18" spans="1:9" x14ac:dyDescent="0.25">
      <c r="A18" t="s">
        <v>332</v>
      </c>
      <c r="B18" s="23">
        <v>13493953.390000001</v>
      </c>
      <c r="C18" s="23">
        <v>9506130.2300000004</v>
      </c>
      <c r="D18" s="23">
        <v>11033197.4</v>
      </c>
      <c r="E18" s="23">
        <v>12235018.65</v>
      </c>
      <c r="F18" s="23">
        <v>13312604.41</v>
      </c>
      <c r="G18" s="23">
        <v>13995998.02</v>
      </c>
      <c r="H18" s="23">
        <v>11181600.68</v>
      </c>
      <c r="I18" s="23">
        <v>9870630.5999999996</v>
      </c>
    </row>
    <row r="19" spans="1:9" x14ac:dyDescent="0.25">
      <c r="A19" t="s">
        <v>333</v>
      </c>
      <c r="B19" s="23">
        <v>59950</v>
      </c>
      <c r="C19" s="23">
        <v>64325</v>
      </c>
      <c r="D19" s="23">
        <v>64325</v>
      </c>
      <c r="E19" s="23">
        <v>64435</v>
      </c>
      <c r="F19" s="23">
        <v>68505</v>
      </c>
      <c r="G19" s="23">
        <v>61365</v>
      </c>
      <c r="H19" s="23">
        <v>52765</v>
      </c>
      <c r="I19" s="23">
        <v>61185</v>
      </c>
    </row>
    <row r="20" spans="1:9" x14ac:dyDescent="0.25">
      <c r="A20" t="s">
        <v>334</v>
      </c>
      <c r="B20" s="23">
        <v>8836927.2699999996</v>
      </c>
      <c r="C20" s="23">
        <v>8263859.8399999999</v>
      </c>
      <c r="D20" s="23">
        <v>9046854.5</v>
      </c>
      <c r="E20" s="23">
        <v>10144009.960000001</v>
      </c>
      <c r="F20" s="23">
        <v>10372488.869999999</v>
      </c>
      <c r="G20" s="23">
        <v>8792004.6099999994</v>
      </c>
      <c r="H20" s="23">
        <v>8079944.4100000001</v>
      </c>
      <c r="I20" s="23">
        <v>9844851.5700000003</v>
      </c>
    </row>
    <row r="21" spans="1:9" x14ac:dyDescent="0.25">
      <c r="A21" t="s">
        <v>335</v>
      </c>
      <c r="B21" s="23">
        <v>0</v>
      </c>
      <c r="C21" s="23">
        <v>0</v>
      </c>
      <c r="D21" s="23">
        <v>0</v>
      </c>
      <c r="E21" s="23">
        <v>1247720</v>
      </c>
      <c r="F21" s="23">
        <v>1334230.52</v>
      </c>
      <c r="G21" s="23">
        <v>1091992.31</v>
      </c>
      <c r="H21" s="23">
        <v>1147540.75</v>
      </c>
      <c r="I21" s="23">
        <v>1989421.75</v>
      </c>
    </row>
    <row r="22" spans="1:9" x14ac:dyDescent="0.25">
      <c r="A22" t="s">
        <v>336</v>
      </c>
      <c r="B22" s="23">
        <v>1766624.82</v>
      </c>
      <c r="C22" s="23">
        <v>1380476.25</v>
      </c>
      <c r="D22" s="23">
        <v>3600066.65</v>
      </c>
      <c r="E22" s="23">
        <v>5309552.3099999996</v>
      </c>
      <c r="F22" s="23">
        <v>3872922.12</v>
      </c>
      <c r="G22" s="23">
        <v>8341298.0899999999</v>
      </c>
      <c r="H22" s="23">
        <v>4021500</v>
      </c>
      <c r="I22" s="23">
        <v>4463460</v>
      </c>
    </row>
    <row r="23" spans="1:9" x14ac:dyDescent="0.25">
      <c r="A23" t="s">
        <v>337</v>
      </c>
      <c r="B23" s="23">
        <v>4052544</v>
      </c>
      <c r="C23" s="23">
        <v>4736622.42</v>
      </c>
      <c r="D23" s="23">
        <v>4406697.8600000003</v>
      </c>
      <c r="E23" s="23">
        <v>8062199.4100000001</v>
      </c>
      <c r="F23" s="23">
        <v>7816959.9100000001</v>
      </c>
      <c r="G23" s="23">
        <v>12739031.74</v>
      </c>
      <c r="H23" s="23">
        <v>8204306.7300000004</v>
      </c>
      <c r="I23" s="23">
        <v>9896461.3399999999</v>
      </c>
    </row>
    <row r="24" spans="1:9" x14ac:dyDescent="0.25">
      <c r="A24" t="s">
        <v>338</v>
      </c>
      <c r="B24" s="23">
        <v>852490</v>
      </c>
      <c r="C24" s="23">
        <v>2379805.61</v>
      </c>
      <c r="D24" s="23">
        <v>542132.5</v>
      </c>
      <c r="E24" s="23">
        <v>605990</v>
      </c>
      <c r="F24" s="23">
        <v>663135</v>
      </c>
      <c r="G24" s="23">
        <v>669403.75</v>
      </c>
      <c r="H24" s="23">
        <v>537650</v>
      </c>
      <c r="I24" s="23">
        <v>514470</v>
      </c>
    </row>
    <row r="25" spans="1:9" x14ac:dyDescent="0.25">
      <c r="A25" t="s">
        <v>339</v>
      </c>
      <c r="B25" s="23">
        <v>0</v>
      </c>
      <c r="C25" s="23">
        <v>8899936.5099999998</v>
      </c>
      <c r="D25" s="23">
        <v>2557699.61</v>
      </c>
      <c r="E25" s="23">
        <v>3035275.61</v>
      </c>
      <c r="F25" s="23">
        <v>3596290.61</v>
      </c>
      <c r="G25" s="23">
        <v>3030730.53</v>
      </c>
      <c r="H25" s="23">
        <v>2740824.68</v>
      </c>
      <c r="I25" s="23">
        <v>2987054.76</v>
      </c>
    </row>
    <row r="26" spans="1:9" x14ac:dyDescent="0.25">
      <c r="A26" t="s">
        <v>340</v>
      </c>
      <c r="B26" s="23">
        <v>8314635.4400000004</v>
      </c>
      <c r="C26" s="23">
        <v>0</v>
      </c>
      <c r="D26" s="23">
        <v>13220779.66</v>
      </c>
      <c r="E26" s="23">
        <v>12026372.74</v>
      </c>
      <c r="F26" s="23">
        <v>9396126.0399999991</v>
      </c>
      <c r="G26" s="23">
        <v>0</v>
      </c>
      <c r="H26" s="23">
        <v>0</v>
      </c>
      <c r="I26" s="23">
        <v>0</v>
      </c>
    </row>
    <row r="27" spans="1:9" x14ac:dyDescent="0.25">
      <c r="A27" t="s">
        <v>341</v>
      </c>
      <c r="B27" s="23">
        <v>2024838.42</v>
      </c>
      <c r="C27" s="23">
        <v>2056167.8</v>
      </c>
      <c r="D27" s="23">
        <v>2563353.9700000002</v>
      </c>
      <c r="E27" s="23">
        <v>3852183.95</v>
      </c>
      <c r="F27" s="23">
        <v>0</v>
      </c>
      <c r="G27" s="23">
        <v>0</v>
      </c>
      <c r="H27" s="23">
        <v>0</v>
      </c>
      <c r="I27" s="23">
        <v>0</v>
      </c>
    </row>
    <row r="28" spans="1:9" x14ac:dyDescent="0.25">
      <c r="A28" t="s">
        <v>342</v>
      </c>
      <c r="B28" s="23">
        <v>607825</v>
      </c>
      <c r="C28" s="23">
        <v>1229783.82</v>
      </c>
      <c r="D28" s="23">
        <v>1365557</v>
      </c>
      <c r="E28" s="23">
        <v>1214890</v>
      </c>
      <c r="F28" s="23">
        <v>937660.85</v>
      </c>
      <c r="G28" s="23">
        <v>0</v>
      </c>
      <c r="H28" s="23">
        <v>0</v>
      </c>
      <c r="I28" s="23">
        <v>1032657</v>
      </c>
    </row>
    <row r="29" spans="1:9" x14ac:dyDescent="0.25">
      <c r="A29" t="s">
        <v>343</v>
      </c>
      <c r="B29" s="23">
        <v>0</v>
      </c>
      <c r="C29" s="23">
        <v>0</v>
      </c>
      <c r="D29" s="23">
        <v>94040</v>
      </c>
      <c r="E29" s="23">
        <v>1101200</v>
      </c>
      <c r="F29" s="23">
        <v>0</v>
      </c>
      <c r="G29" s="23">
        <v>0</v>
      </c>
      <c r="H29" s="23">
        <v>0</v>
      </c>
      <c r="I29" s="23">
        <v>0</v>
      </c>
    </row>
    <row r="30" spans="1:9" x14ac:dyDescent="0.25">
      <c r="A30" t="s">
        <v>344</v>
      </c>
      <c r="B30" s="23">
        <v>0</v>
      </c>
      <c r="C30" s="23">
        <v>0</v>
      </c>
      <c r="D30" s="23">
        <v>0</v>
      </c>
      <c r="E30" s="23">
        <v>272936.65999999997</v>
      </c>
      <c r="F30" s="23">
        <v>1179033.79</v>
      </c>
      <c r="G30" s="23">
        <v>0</v>
      </c>
      <c r="H30" s="23">
        <v>0</v>
      </c>
      <c r="I30" s="23">
        <v>0</v>
      </c>
    </row>
    <row r="31" spans="1:9" x14ac:dyDescent="0.25">
      <c r="A31" t="s">
        <v>345</v>
      </c>
      <c r="B31" s="23">
        <v>1940708.62</v>
      </c>
      <c r="C31" s="23">
        <v>0</v>
      </c>
      <c r="D31" s="23">
        <v>0</v>
      </c>
      <c r="E31" s="23">
        <v>0</v>
      </c>
      <c r="F31" s="23">
        <v>0</v>
      </c>
      <c r="G31" s="23">
        <v>0</v>
      </c>
      <c r="H31" s="23">
        <v>0</v>
      </c>
      <c r="I31" s="23">
        <v>0</v>
      </c>
    </row>
    <row r="32" spans="1:9" x14ac:dyDescent="0.25">
      <c r="A32" t="s">
        <v>346</v>
      </c>
      <c r="B32" s="23">
        <v>568292</v>
      </c>
      <c r="C32" s="23">
        <v>643142</v>
      </c>
      <c r="D32" s="23">
        <v>0</v>
      </c>
      <c r="E32" s="23">
        <v>0</v>
      </c>
      <c r="F32" s="23">
        <v>0</v>
      </c>
      <c r="G32" s="23">
        <v>0</v>
      </c>
      <c r="H32" s="23">
        <v>0</v>
      </c>
      <c r="I32" s="23">
        <v>0</v>
      </c>
    </row>
    <row r="33" spans="1:10" x14ac:dyDescent="0.25">
      <c r="A33" t="s">
        <v>347</v>
      </c>
      <c r="B33" s="23">
        <v>0</v>
      </c>
      <c r="C33" s="23">
        <v>1444416</v>
      </c>
      <c r="D33" s="23">
        <v>0</v>
      </c>
      <c r="E33" s="23">
        <v>0</v>
      </c>
      <c r="F33" s="23">
        <v>0</v>
      </c>
      <c r="G33" s="23">
        <v>0</v>
      </c>
      <c r="H33" s="23">
        <v>0</v>
      </c>
      <c r="I33" s="23">
        <v>0</v>
      </c>
    </row>
    <row r="34" spans="1:10" x14ac:dyDescent="0.25">
      <c r="A34" t="s">
        <v>348</v>
      </c>
      <c r="B34" s="23">
        <v>0</v>
      </c>
      <c r="C34" s="23">
        <v>0</v>
      </c>
      <c r="D34" s="23">
        <v>0</v>
      </c>
      <c r="E34" s="23">
        <v>0</v>
      </c>
      <c r="F34" s="23">
        <v>488650</v>
      </c>
      <c r="G34" s="23">
        <v>0</v>
      </c>
      <c r="H34" s="23">
        <v>0</v>
      </c>
      <c r="I34" s="23">
        <v>0</v>
      </c>
    </row>
    <row r="35" spans="1:10" x14ac:dyDescent="0.25">
      <c r="A35" t="s">
        <v>349</v>
      </c>
      <c r="B35" s="23">
        <v>0</v>
      </c>
      <c r="C35" s="23">
        <v>0</v>
      </c>
      <c r="D35" s="23">
        <v>0</v>
      </c>
      <c r="E35" s="23">
        <v>0</v>
      </c>
      <c r="F35" s="23">
        <v>2709346.89</v>
      </c>
      <c r="G35" s="23">
        <v>14204432.289999999</v>
      </c>
      <c r="H35" s="23">
        <v>9187416.9199999999</v>
      </c>
      <c r="I35" s="23">
        <v>7716105.8600000003</v>
      </c>
    </row>
    <row r="36" spans="1:10" x14ac:dyDescent="0.25">
      <c r="A36" s="16" t="s">
        <v>22</v>
      </c>
      <c r="B36" s="24">
        <f t="shared" ref="B36:H36" si="0">SUM(B11:B35)</f>
        <v>74767308.260000005</v>
      </c>
      <c r="C36" s="24">
        <f t="shared" si="0"/>
        <v>78288477.719999999</v>
      </c>
      <c r="D36" s="24">
        <f t="shared" si="0"/>
        <v>87406798.539999992</v>
      </c>
      <c r="E36" s="24">
        <f t="shared" si="0"/>
        <v>98289528.059999987</v>
      </c>
      <c r="F36" s="24">
        <f t="shared" si="0"/>
        <v>104169461.00999999</v>
      </c>
      <c r="G36" s="24">
        <f t="shared" si="0"/>
        <v>96044188.520000011</v>
      </c>
      <c r="H36" s="24">
        <f t="shared" si="0"/>
        <v>81987775.420000017</v>
      </c>
      <c r="I36" s="24">
        <f>SUM(I11:I35)</f>
        <v>101748339.98000002</v>
      </c>
      <c r="J36" s="36"/>
    </row>
    <row r="37" spans="1:10" x14ac:dyDescent="0.25">
      <c r="A37" s="16" t="s">
        <v>23</v>
      </c>
      <c r="B37" s="24">
        <v>0</v>
      </c>
      <c r="C37" s="24">
        <v>0</v>
      </c>
      <c r="D37" s="24">
        <v>0</v>
      </c>
      <c r="E37" s="24">
        <v>0</v>
      </c>
      <c r="F37" s="24">
        <v>0</v>
      </c>
      <c r="G37" s="24">
        <v>0</v>
      </c>
      <c r="H37" s="24">
        <v>0</v>
      </c>
      <c r="I37" s="24">
        <v>0</v>
      </c>
      <c r="J37" s="35"/>
    </row>
    <row r="38" spans="1:10" x14ac:dyDescent="0.25">
      <c r="A38" t="s">
        <v>52</v>
      </c>
      <c r="B38" s="24">
        <v>0</v>
      </c>
      <c r="C38" s="24">
        <v>0</v>
      </c>
      <c r="D38" s="24">
        <v>0</v>
      </c>
      <c r="E38" s="24">
        <v>0</v>
      </c>
      <c r="F38" s="24">
        <v>0</v>
      </c>
      <c r="G38" s="23">
        <v>3600000</v>
      </c>
      <c r="H38" s="23">
        <v>35848003.789999999</v>
      </c>
      <c r="I38" s="23">
        <v>2000000</v>
      </c>
    </row>
    <row r="39" spans="1:10" x14ac:dyDescent="0.25">
      <c r="A39" t="s">
        <v>181</v>
      </c>
      <c r="B39" s="23">
        <v>618200</v>
      </c>
      <c r="C39" s="23">
        <v>3009300</v>
      </c>
      <c r="D39" s="23">
        <v>2214500</v>
      </c>
      <c r="E39" s="23">
        <v>4022000</v>
      </c>
      <c r="F39" s="23">
        <v>4315000</v>
      </c>
      <c r="G39" s="23">
        <v>139300</v>
      </c>
      <c r="H39" s="23">
        <v>0</v>
      </c>
      <c r="I39" s="23">
        <v>40000</v>
      </c>
    </row>
    <row r="40" spans="1:10" x14ac:dyDescent="0.25">
      <c r="A40" t="s">
        <v>128</v>
      </c>
      <c r="B40" s="23">
        <v>0</v>
      </c>
      <c r="C40" s="23">
        <v>500000</v>
      </c>
      <c r="D40" s="23">
        <v>500000</v>
      </c>
      <c r="E40" s="23">
        <v>60000</v>
      </c>
      <c r="F40" s="23">
        <v>0</v>
      </c>
      <c r="G40" s="23">
        <v>0</v>
      </c>
      <c r="H40" s="23">
        <v>0</v>
      </c>
      <c r="I40" s="23">
        <v>0</v>
      </c>
    </row>
    <row r="41" spans="1:10" x14ac:dyDescent="0.25">
      <c r="A41" t="s">
        <v>153</v>
      </c>
      <c r="B41" s="23">
        <v>6500</v>
      </c>
      <c r="C41" s="23">
        <v>4300</v>
      </c>
      <c r="D41" s="23">
        <v>3300</v>
      </c>
      <c r="E41" s="23">
        <v>2500</v>
      </c>
      <c r="F41" s="23">
        <v>3150</v>
      </c>
      <c r="G41" s="23">
        <v>3400</v>
      </c>
      <c r="H41" s="23">
        <v>0</v>
      </c>
      <c r="I41" s="23">
        <v>0</v>
      </c>
    </row>
    <row r="42" spans="1:10" x14ac:dyDescent="0.25">
      <c r="A42" t="s">
        <v>169</v>
      </c>
      <c r="B42" s="23">
        <v>24771622.300000001</v>
      </c>
      <c r="C42" s="23">
        <v>32209937.25</v>
      </c>
      <c r="D42" s="23">
        <v>32927220</v>
      </c>
      <c r="E42" s="23">
        <v>37397400</v>
      </c>
      <c r="F42" s="23">
        <v>35582158.5</v>
      </c>
      <c r="G42" s="23">
        <v>27442241.600000001</v>
      </c>
      <c r="H42" s="23">
        <v>4425030.84</v>
      </c>
      <c r="I42" s="23">
        <v>19060347.879999999</v>
      </c>
    </row>
    <row r="43" spans="1:10" x14ac:dyDescent="0.25">
      <c r="A43" t="s">
        <v>130</v>
      </c>
      <c r="B43" s="23">
        <v>501300</v>
      </c>
      <c r="C43" s="23">
        <v>976275</v>
      </c>
      <c r="D43" s="23">
        <v>976680</v>
      </c>
      <c r="E43" s="23">
        <v>755000</v>
      </c>
      <c r="F43" s="23">
        <v>450000</v>
      </c>
      <c r="G43" s="23">
        <v>500600</v>
      </c>
      <c r="H43" s="23">
        <v>300000</v>
      </c>
      <c r="I43" s="23">
        <v>0</v>
      </c>
    </row>
    <row r="44" spans="1:10" x14ac:dyDescent="0.25">
      <c r="A44" t="s">
        <v>170</v>
      </c>
      <c r="B44" s="23">
        <v>125000</v>
      </c>
      <c r="C44" s="23">
        <v>7100</v>
      </c>
      <c r="D44" s="23">
        <v>4000</v>
      </c>
      <c r="E44" s="23">
        <v>0</v>
      </c>
      <c r="F44" s="23">
        <v>0</v>
      </c>
      <c r="G44" s="23">
        <v>356000</v>
      </c>
      <c r="H44" s="23">
        <v>31500</v>
      </c>
      <c r="I44" s="23">
        <v>31500</v>
      </c>
    </row>
    <row r="45" spans="1:10" x14ac:dyDescent="0.25">
      <c r="A45" t="s">
        <v>350</v>
      </c>
      <c r="B45" s="23">
        <v>27005</v>
      </c>
      <c r="C45" s="23">
        <v>0</v>
      </c>
      <c r="D45" s="23">
        <v>0</v>
      </c>
      <c r="E45" s="23">
        <v>451600</v>
      </c>
      <c r="F45" s="23">
        <v>530700</v>
      </c>
      <c r="G45" s="23">
        <v>422000</v>
      </c>
      <c r="H45" s="23">
        <v>349000</v>
      </c>
      <c r="I45" s="23">
        <v>336000</v>
      </c>
    </row>
    <row r="46" spans="1:10" x14ac:dyDescent="0.25">
      <c r="A46" t="s">
        <v>351</v>
      </c>
      <c r="B46" s="23">
        <v>233000</v>
      </c>
      <c r="C46" s="23">
        <v>7000</v>
      </c>
      <c r="D46" s="23">
        <v>1000</v>
      </c>
      <c r="E46" s="23">
        <v>0</v>
      </c>
      <c r="F46" s="23">
        <v>0</v>
      </c>
      <c r="G46" s="23">
        <v>70000</v>
      </c>
      <c r="H46" s="23">
        <v>36000</v>
      </c>
      <c r="I46" s="23">
        <v>19500</v>
      </c>
    </row>
    <row r="47" spans="1:10" x14ac:dyDescent="0.25">
      <c r="A47" t="s">
        <v>183</v>
      </c>
      <c r="B47" s="23">
        <v>0</v>
      </c>
      <c r="C47" s="23">
        <v>0</v>
      </c>
      <c r="D47" s="23">
        <v>13000</v>
      </c>
      <c r="E47" s="23">
        <v>8000</v>
      </c>
      <c r="F47" s="23">
        <v>8000</v>
      </c>
      <c r="G47" s="23">
        <v>0</v>
      </c>
      <c r="H47" s="23">
        <v>4000</v>
      </c>
      <c r="I47" s="23">
        <v>4000</v>
      </c>
    </row>
    <row r="48" spans="1:10" x14ac:dyDescent="0.25">
      <c r="A48" t="s">
        <v>352</v>
      </c>
      <c r="B48" s="23">
        <v>15000</v>
      </c>
      <c r="C48" s="23">
        <v>30000</v>
      </c>
      <c r="D48" s="23">
        <v>52000</v>
      </c>
      <c r="E48" s="23">
        <v>40000</v>
      </c>
      <c r="F48" s="23">
        <v>45000</v>
      </c>
      <c r="G48" s="23">
        <v>0</v>
      </c>
      <c r="H48" s="23">
        <v>80000</v>
      </c>
      <c r="I48" s="23">
        <v>77000</v>
      </c>
    </row>
    <row r="49" spans="1:10" x14ac:dyDescent="0.25">
      <c r="A49" t="s">
        <v>353</v>
      </c>
      <c r="B49" s="23">
        <v>0</v>
      </c>
      <c r="C49" s="23">
        <v>200000</v>
      </c>
      <c r="D49" s="23">
        <v>383000</v>
      </c>
      <c r="E49" s="23">
        <v>588000</v>
      </c>
      <c r="F49" s="23">
        <v>427000</v>
      </c>
      <c r="G49" s="23">
        <v>0</v>
      </c>
      <c r="H49" s="23">
        <v>0</v>
      </c>
      <c r="I49" s="23">
        <v>0</v>
      </c>
    </row>
    <row r="50" spans="1:10" x14ac:dyDescent="0.25">
      <c r="A50" t="s">
        <v>354</v>
      </c>
      <c r="B50" s="23">
        <v>25000</v>
      </c>
      <c r="C50" s="23">
        <v>0</v>
      </c>
      <c r="D50" s="23">
        <v>0</v>
      </c>
      <c r="E50" s="23">
        <v>0</v>
      </c>
      <c r="F50" s="23">
        <v>60000</v>
      </c>
      <c r="G50" s="23">
        <v>80000</v>
      </c>
      <c r="H50" s="23">
        <v>0</v>
      </c>
      <c r="I50" s="23">
        <v>0</v>
      </c>
    </row>
    <row r="51" spans="1:10" x14ac:dyDescent="0.25">
      <c r="A51" t="s">
        <v>355</v>
      </c>
      <c r="B51" s="23">
        <v>8000</v>
      </c>
      <c r="C51" s="23">
        <v>30000</v>
      </c>
      <c r="D51" s="23">
        <v>42000</v>
      </c>
      <c r="E51" s="23">
        <v>0</v>
      </c>
      <c r="F51" s="23">
        <v>0</v>
      </c>
      <c r="G51" s="23">
        <v>0</v>
      </c>
      <c r="H51" s="23">
        <v>0</v>
      </c>
      <c r="I51" s="23">
        <v>0</v>
      </c>
    </row>
    <row r="52" spans="1:10" x14ac:dyDescent="0.25">
      <c r="A52" t="s">
        <v>356</v>
      </c>
      <c r="B52" s="25">
        <v>10000</v>
      </c>
      <c r="C52" s="23">
        <v>10000</v>
      </c>
      <c r="D52" s="23">
        <v>0</v>
      </c>
      <c r="E52" s="23">
        <v>0</v>
      </c>
      <c r="F52" s="23">
        <v>0</v>
      </c>
      <c r="G52" s="23">
        <v>0</v>
      </c>
      <c r="H52" s="23">
        <v>0</v>
      </c>
      <c r="I52" s="23">
        <v>0</v>
      </c>
    </row>
    <row r="53" spans="1:10" x14ac:dyDescent="0.25">
      <c r="A53" t="s">
        <v>357</v>
      </c>
      <c r="B53" s="25">
        <v>0</v>
      </c>
      <c r="C53" s="23">
        <v>50000</v>
      </c>
      <c r="D53" s="23">
        <v>0</v>
      </c>
      <c r="E53" s="23">
        <v>0</v>
      </c>
      <c r="F53" s="23">
        <v>0</v>
      </c>
      <c r="G53" s="23">
        <v>0</v>
      </c>
      <c r="H53" s="23">
        <v>0</v>
      </c>
      <c r="I53" s="23">
        <v>0</v>
      </c>
    </row>
    <row r="54" spans="1:10" x14ac:dyDescent="0.25">
      <c r="A54" t="s">
        <v>358</v>
      </c>
      <c r="B54" s="25">
        <v>0</v>
      </c>
      <c r="C54" s="23">
        <v>0</v>
      </c>
      <c r="D54" s="23">
        <v>0</v>
      </c>
      <c r="E54" s="23">
        <v>0</v>
      </c>
      <c r="F54" s="23">
        <v>3000</v>
      </c>
      <c r="G54" s="23">
        <v>7000</v>
      </c>
      <c r="H54" s="23">
        <v>0</v>
      </c>
      <c r="I54" s="23">
        <v>0</v>
      </c>
    </row>
    <row r="55" spans="1:10" x14ac:dyDescent="0.25">
      <c r="A55" s="16" t="s">
        <v>64</v>
      </c>
      <c r="B55" s="24">
        <f t="shared" ref="B55:G55" si="1">SUM(B38:B54)</f>
        <v>26340627.300000001</v>
      </c>
      <c r="C55" s="24">
        <f t="shared" si="1"/>
        <v>37033912.25</v>
      </c>
      <c r="D55" s="24">
        <f t="shared" si="1"/>
        <v>37116700</v>
      </c>
      <c r="E55" s="24">
        <f t="shared" si="1"/>
        <v>43324500</v>
      </c>
      <c r="F55" s="24">
        <f t="shared" si="1"/>
        <v>41424008.5</v>
      </c>
      <c r="G55" s="24">
        <f t="shared" si="1"/>
        <v>32620541.600000001</v>
      </c>
      <c r="H55" s="24">
        <f>SUM(H38:H54)</f>
        <v>41073534.629999995</v>
      </c>
      <c r="I55" s="24">
        <f>SUM(I38:I54)</f>
        <v>21568347.879999999</v>
      </c>
    </row>
    <row r="56" spans="1:10" x14ac:dyDescent="0.25">
      <c r="A56" s="16" t="s">
        <v>174</v>
      </c>
      <c r="B56" s="24">
        <v>0</v>
      </c>
      <c r="C56" s="24">
        <v>0</v>
      </c>
      <c r="D56" s="24">
        <v>0</v>
      </c>
      <c r="E56" s="24">
        <v>0</v>
      </c>
      <c r="F56" s="24">
        <v>0</v>
      </c>
      <c r="G56" s="24">
        <v>0</v>
      </c>
      <c r="H56" s="24">
        <v>0</v>
      </c>
      <c r="I56" s="24">
        <v>0</v>
      </c>
    </row>
    <row r="57" spans="1:10" x14ac:dyDescent="0.25">
      <c r="A57" t="s">
        <v>172</v>
      </c>
      <c r="B57" s="23">
        <v>3725500</v>
      </c>
      <c r="C57" s="23">
        <v>3980500</v>
      </c>
      <c r="D57" s="23">
        <v>4585300</v>
      </c>
      <c r="E57" s="23">
        <v>4751000</v>
      </c>
      <c r="F57" s="23">
        <v>5005000</v>
      </c>
      <c r="G57" s="23">
        <v>4713500</v>
      </c>
      <c r="H57" s="23">
        <v>4450184.3499999996</v>
      </c>
      <c r="I57" s="23">
        <v>2403400</v>
      </c>
    </row>
    <row r="58" spans="1:10" x14ac:dyDescent="0.25">
      <c r="A58" t="s">
        <v>165</v>
      </c>
      <c r="B58" s="23">
        <v>677500</v>
      </c>
      <c r="C58" s="23">
        <v>670000</v>
      </c>
      <c r="D58" s="23">
        <v>691250</v>
      </c>
      <c r="E58" s="23">
        <v>716250</v>
      </c>
      <c r="F58" s="23">
        <v>767500</v>
      </c>
      <c r="G58" s="23">
        <v>792500</v>
      </c>
      <c r="H58" s="23">
        <v>765000</v>
      </c>
      <c r="I58" s="23">
        <v>270000</v>
      </c>
    </row>
    <row r="59" spans="1:10" x14ac:dyDescent="0.25">
      <c r="A59" s="16" t="s">
        <v>175</v>
      </c>
      <c r="B59" s="24">
        <f>SUM(B57:B58)</f>
        <v>4403000</v>
      </c>
      <c r="C59" s="24">
        <f t="shared" ref="C59:E59" si="2">SUM(C57:C58)</f>
        <v>4650500</v>
      </c>
      <c r="D59" s="24">
        <f t="shared" si="2"/>
        <v>5276550</v>
      </c>
      <c r="E59" s="24">
        <f t="shared" si="2"/>
        <v>5467250</v>
      </c>
      <c r="F59" s="24">
        <f>SUM(F57:F58)</f>
        <v>5772500</v>
      </c>
      <c r="G59" s="24">
        <f t="shared" ref="G59" si="3">SUM(G57:G58)</f>
        <v>5506000</v>
      </c>
      <c r="H59" s="24">
        <f t="shared" ref="H59" si="4">SUM(H57:H58)</f>
        <v>5215184.3499999996</v>
      </c>
      <c r="I59" s="24">
        <f t="shared" ref="I59" si="5">SUM(I57:I58)</f>
        <v>2673400</v>
      </c>
    </row>
    <row r="60" spans="1:10" x14ac:dyDescent="0.25">
      <c r="A60" s="39" t="s">
        <v>466</v>
      </c>
      <c r="B60" s="59">
        <f t="shared" ref="B60:H60" si="6">B36+B55+B59</f>
        <v>105510935.56</v>
      </c>
      <c r="C60" s="59">
        <f t="shared" si="6"/>
        <v>119972889.97</v>
      </c>
      <c r="D60" s="59">
        <f t="shared" si="6"/>
        <v>129800048.53999999</v>
      </c>
      <c r="E60" s="59">
        <f t="shared" si="6"/>
        <v>147081278.06</v>
      </c>
      <c r="F60" s="59">
        <f t="shared" si="6"/>
        <v>151365969.50999999</v>
      </c>
      <c r="G60" s="59">
        <f t="shared" si="6"/>
        <v>134170730.12</v>
      </c>
      <c r="H60" s="59">
        <f t="shared" si="6"/>
        <v>128276494.40000001</v>
      </c>
      <c r="I60" s="59">
        <f>I36+I55+I59</f>
        <v>125990087.86000001</v>
      </c>
      <c r="J60" s="35"/>
    </row>
    <row r="61" spans="1:10" x14ac:dyDescent="0.25">
      <c r="A61" s="45" t="s">
        <v>37</v>
      </c>
      <c r="B61" s="60">
        <v>2613299.44</v>
      </c>
      <c r="C61" s="60">
        <v>2756610.03</v>
      </c>
      <c r="D61" s="60">
        <v>1724951.46</v>
      </c>
      <c r="E61" s="41">
        <v>3234971.94</v>
      </c>
      <c r="F61" s="60">
        <v>1103030.4900000095</v>
      </c>
      <c r="G61" s="60">
        <v>4077009.8799999952</v>
      </c>
      <c r="H61" s="60">
        <v>949350.59999999404</v>
      </c>
      <c r="I61" s="26">
        <v>754147.14</v>
      </c>
      <c r="J61" s="26"/>
    </row>
    <row r="62" spans="1:10" ht="15.75" thickBot="1" x14ac:dyDescent="0.3">
      <c r="A62" s="42" t="s">
        <v>38</v>
      </c>
      <c r="B62" s="61">
        <f>+B60+B61</f>
        <v>108124235</v>
      </c>
      <c r="C62" s="61">
        <f t="shared" ref="C62:D62" si="7">+C60+C61</f>
        <v>122729500</v>
      </c>
      <c r="D62" s="61">
        <f t="shared" si="7"/>
        <v>131524999.99999999</v>
      </c>
      <c r="E62" s="61">
        <f>+E60+E61</f>
        <v>150316250</v>
      </c>
      <c r="F62" s="61">
        <f>+F60+F61</f>
        <v>152469000</v>
      </c>
      <c r="G62" s="61">
        <f t="shared" ref="G62" si="8">+G60+G61</f>
        <v>138247740</v>
      </c>
      <c r="H62" s="61">
        <f t="shared" ref="H62" si="9">+H60+H61</f>
        <v>129225845</v>
      </c>
      <c r="I62" s="61">
        <f>+I60+I61</f>
        <v>126744235.00000001</v>
      </c>
      <c r="J62" s="35"/>
    </row>
    <row r="63" spans="1:10" ht="15.75" thickTop="1" x14ac:dyDescent="0.25">
      <c r="A63" s="19" t="s">
        <v>301</v>
      </c>
    </row>
    <row r="64" spans="1:10" x14ac:dyDescent="0.25">
      <c r="A64" s="87" t="s">
        <v>470</v>
      </c>
    </row>
    <row r="65" spans="1:9" x14ac:dyDescent="0.25">
      <c r="A65" s="19" t="s">
        <v>468</v>
      </c>
      <c r="B65" s="86"/>
      <c r="C65" s="86"/>
      <c r="D65" s="86"/>
      <c r="E65" s="86"/>
      <c r="F65" s="86"/>
      <c r="G65" s="86"/>
      <c r="H65" s="86"/>
      <c r="I65" s="86"/>
    </row>
  </sheetData>
  <mergeCells count="6">
    <mergeCell ref="A6:I6"/>
    <mergeCell ref="A7:I7"/>
    <mergeCell ref="A2:I2"/>
    <mergeCell ref="A3:I3"/>
    <mergeCell ref="A4:I4"/>
    <mergeCell ref="A5:I5"/>
  </mergeCells>
  <pageMargins left="0.7" right="0.7" top="0.75" bottom="0.75" header="0.3" footer="0.3"/>
  <pageSetup paperSize="9" orientation="portrait" r:id="rId1"/>
  <ignoredErrors>
    <ignoredError sqref="B55:I59"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9"/>
  <sheetViews>
    <sheetView showGridLines="0" topLeftCell="A19" workbookViewId="0">
      <selection activeCell="B46" sqref="B46:B47"/>
    </sheetView>
  </sheetViews>
  <sheetFormatPr defaultColWidth="9.140625" defaultRowHeight="15" x14ac:dyDescent="0.25"/>
  <cols>
    <col min="1" max="1" width="7.28515625" customWidth="1"/>
    <col min="2" max="2" width="68.85546875" customWidth="1"/>
    <col min="3" max="3" width="15.140625" bestFit="1" customWidth="1"/>
    <col min="4" max="4" width="12.5703125" bestFit="1" customWidth="1"/>
    <col min="5" max="5" width="13.7109375" bestFit="1" customWidth="1"/>
    <col min="6" max="6" width="14.7109375" bestFit="1" customWidth="1"/>
  </cols>
  <sheetData>
    <row r="2" spans="2:5" ht="21" x14ac:dyDescent="0.25">
      <c r="B2" s="116" t="s">
        <v>0</v>
      </c>
      <c r="C2" s="117"/>
      <c r="D2" s="117"/>
    </row>
    <row r="3" spans="2:5" ht="18.75" x14ac:dyDescent="0.25">
      <c r="B3" s="120" t="s">
        <v>1</v>
      </c>
      <c r="C3" s="121"/>
      <c r="D3" s="121"/>
    </row>
    <row r="4" spans="2:5" x14ac:dyDescent="0.25">
      <c r="B4" s="124" t="s">
        <v>2</v>
      </c>
      <c r="C4" s="125"/>
      <c r="D4" s="125"/>
    </row>
    <row r="5" spans="2:5" x14ac:dyDescent="0.25">
      <c r="B5" s="111" t="s">
        <v>3</v>
      </c>
      <c r="C5" s="112"/>
      <c r="D5" s="112"/>
    </row>
    <row r="6" spans="2:5" x14ac:dyDescent="0.25">
      <c r="B6" s="111" t="s">
        <v>189</v>
      </c>
      <c r="C6" s="112"/>
      <c r="D6" s="112"/>
    </row>
    <row r="7" spans="2:5" x14ac:dyDescent="0.25">
      <c r="B7" s="115" t="s">
        <v>5</v>
      </c>
      <c r="C7" s="115"/>
      <c r="D7" s="115"/>
    </row>
    <row r="9" spans="2:5" x14ac:dyDescent="0.25">
      <c r="B9" s="3" t="s">
        <v>6</v>
      </c>
      <c r="C9" s="4">
        <v>1963</v>
      </c>
    </row>
    <row r="10" spans="2:5" x14ac:dyDescent="0.25">
      <c r="B10" s="16" t="s">
        <v>8</v>
      </c>
      <c r="C10" s="37"/>
    </row>
    <row r="11" spans="2:5" x14ac:dyDescent="0.25">
      <c r="B11" t="s">
        <v>9</v>
      </c>
      <c r="C11" s="37">
        <v>944321.26</v>
      </c>
    </row>
    <row r="12" spans="2:5" x14ac:dyDescent="0.25">
      <c r="B12" t="s">
        <v>10</v>
      </c>
      <c r="C12" s="37">
        <v>15157600</v>
      </c>
    </row>
    <row r="13" spans="2:5" x14ac:dyDescent="0.25">
      <c r="B13" t="s">
        <v>167</v>
      </c>
      <c r="C13" s="37">
        <v>32774869.550000001</v>
      </c>
      <c r="D13" s="37"/>
    </row>
    <row r="14" spans="2:5" x14ac:dyDescent="0.25">
      <c r="B14" t="s">
        <v>190</v>
      </c>
      <c r="C14" s="37">
        <v>14278360.6</v>
      </c>
      <c r="D14" s="37"/>
      <c r="E14" s="37"/>
    </row>
    <row r="15" spans="2:5" x14ac:dyDescent="0.25">
      <c r="B15" t="s">
        <v>119</v>
      </c>
      <c r="C15" s="37">
        <v>927960</v>
      </c>
    </row>
    <row r="16" spans="2:5" x14ac:dyDescent="0.25">
      <c r="B16" t="s">
        <v>103</v>
      </c>
      <c r="C16" s="37">
        <v>714420</v>
      </c>
    </row>
    <row r="17" spans="2:7" x14ac:dyDescent="0.25">
      <c r="B17" t="s">
        <v>101</v>
      </c>
      <c r="C17" s="37">
        <v>5327100</v>
      </c>
    </row>
    <row r="18" spans="2:7" x14ac:dyDescent="0.25">
      <c r="B18" t="s">
        <v>163</v>
      </c>
      <c r="C18" s="37">
        <v>9845460</v>
      </c>
      <c r="D18" s="37"/>
    </row>
    <row r="19" spans="2:7" x14ac:dyDescent="0.25">
      <c r="B19" t="s">
        <v>120</v>
      </c>
      <c r="C19" s="37">
        <v>61235</v>
      </c>
    </row>
    <row r="20" spans="2:7" x14ac:dyDescent="0.25">
      <c r="B20" t="s">
        <v>191</v>
      </c>
      <c r="C20" s="37">
        <v>16230346.960000001</v>
      </c>
    </row>
    <row r="21" spans="2:7" x14ac:dyDescent="0.25">
      <c r="B21" t="s">
        <v>184</v>
      </c>
      <c r="C21" s="37">
        <v>8016800</v>
      </c>
      <c r="D21" s="37"/>
    </row>
    <row r="22" spans="2:7" x14ac:dyDescent="0.25">
      <c r="B22" t="s">
        <v>176</v>
      </c>
      <c r="C22" s="37">
        <v>14058868</v>
      </c>
    </row>
    <row r="23" spans="2:7" x14ac:dyDescent="0.25">
      <c r="B23" t="s">
        <v>185</v>
      </c>
      <c r="C23" s="37">
        <v>506450</v>
      </c>
    </row>
    <row r="24" spans="2:7" x14ac:dyDescent="0.25">
      <c r="B24" t="s">
        <v>86</v>
      </c>
      <c r="C24" s="37">
        <v>4633740.6100000003</v>
      </c>
    </row>
    <row r="25" spans="2:7" x14ac:dyDescent="0.25">
      <c r="B25" t="s">
        <v>179</v>
      </c>
      <c r="C25" s="37">
        <v>14498695.26</v>
      </c>
    </row>
    <row r="26" spans="2:7" x14ac:dyDescent="0.25">
      <c r="B26" t="s">
        <v>186</v>
      </c>
      <c r="C26" s="37">
        <v>1259960</v>
      </c>
    </row>
    <row r="27" spans="2:7" x14ac:dyDescent="0.25">
      <c r="B27" t="s">
        <v>192</v>
      </c>
      <c r="C27" s="37">
        <v>316860</v>
      </c>
    </row>
    <row r="28" spans="2:7" x14ac:dyDescent="0.25">
      <c r="B28" s="16" t="s">
        <v>22</v>
      </c>
      <c r="C28" s="36">
        <f>SUM(C11:C27)</f>
        <v>139553047.24000001</v>
      </c>
      <c r="F28" s="37"/>
      <c r="G28" s="35"/>
    </row>
    <row r="29" spans="2:7" x14ac:dyDescent="0.25">
      <c r="B29" s="16" t="s">
        <v>180</v>
      </c>
    </row>
    <row r="30" spans="2:7" x14ac:dyDescent="0.25">
      <c r="B30" t="s">
        <v>167</v>
      </c>
      <c r="C30" s="37">
        <v>75000</v>
      </c>
    </row>
    <row r="31" spans="2:7" x14ac:dyDescent="0.25">
      <c r="B31" t="s">
        <v>190</v>
      </c>
      <c r="C31" s="37">
        <v>15000</v>
      </c>
    </row>
    <row r="32" spans="2:7" x14ac:dyDescent="0.25">
      <c r="B32" t="s">
        <v>163</v>
      </c>
      <c r="C32" s="37">
        <v>9915779.8200000003</v>
      </c>
    </row>
    <row r="33" spans="2:3" x14ac:dyDescent="0.25">
      <c r="B33" t="s">
        <v>184</v>
      </c>
      <c r="C33" s="37">
        <v>2317000</v>
      </c>
    </row>
    <row r="34" spans="2:3" x14ac:dyDescent="0.25">
      <c r="B34" t="s">
        <v>176</v>
      </c>
      <c r="C34" s="37">
        <v>355300</v>
      </c>
    </row>
    <row r="35" spans="2:3" x14ac:dyDescent="0.25">
      <c r="B35" t="s">
        <v>86</v>
      </c>
      <c r="C35" s="37">
        <v>5000</v>
      </c>
    </row>
    <row r="36" spans="2:3" x14ac:dyDescent="0.25">
      <c r="B36" t="s">
        <v>179</v>
      </c>
      <c r="C36" s="37">
        <v>35000</v>
      </c>
    </row>
    <row r="37" spans="2:3" x14ac:dyDescent="0.25">
      <c r="B37" t="s">
        <v>186</v>
      </c>
      <c r="C37" s="37">
        <v>30000</v>
      </c>
    </row>
    <row r="38" spans="2:3" x14ac:dyDescent="0.25">
      <c r="B38" s="16" t="s">
        <v>188</v>
      </c>
      <c r="C38" s="36">
        <f>SUM(C30:C37)</f>
        <v>12748079.82</v>
      </c>
    </row>
    <row r="39" spans="2:3" x14ac:dyDescent="0.25">
      <c r="B39" s="16" t="s">
        <v>171</v>
      </c>
    </row>
    <row r="40" spans="2:3" x14ac:dyDescent="0.25">
      <c r="B40" t="s">
        <v>190</v>
      </c>
      <c r="C40" s="37">
        <v>14986741</v>
      </c>
    </row>
    <row r="41" spans="2:3" x14ac:dyDescent="0.25">
      <c r="B41" s="16" t="s">
        <v>166</v>
      </c>
      <c r="C41" s="44">
        <v>14986741</v>
      </c>
    </row>
    <row r="42" spans="2:3" ht="15.75" thickBot="1" x14ac:dyDescent="0.3">
      <c r="B42" s="42" t="s">
        <v>466</v>
      </c>
      <c r="C42" s="43">
        <f>SUM(C28,C38,C41)</f>
        <v>167287868.06</v>
      </c>
    </row>
    <row r="43" spans="2:3" ht="15.75" thickTop="1" x14ac:dyDescent="0.25">
      <c r="B43" s="16" t="s">
        <v>37</v>
      </c>
      <c r="C43" s="47">
        <v>578736.93999999762</v>
      </c>
    </row>
    <row r="44" spans="2:3" ht="15.75" thickBot="1" x14ac:dyDescent="0.3">
      <c r="B44" s="42" t="s">
        <v>38</v>
      </c>
      <c r="C44" s="43">
        <f>+C42+C43</f>
        <v>167866605</v>
      </c>
    </row>
    <row r="45" spans="2:3" ht="15.75" thickTop="1" x14ac:dyDescent="0.25">
      <c r="B45" s="19" t="s">
        <v>413</v>
      </c>
    </row>
    <row r="46" spans="2:3" x14ac:dyDescent="0.25">
      <c r="B46" s="87" t="s">
        <v>470</v>
      </c>
    </row>
    <row r="47" spans="2:3" x14ac:dyDescent="0.25">
      <c r="B47" s="19" t="s">
        <v>468</v>
      </c>
    </row>
    <row r="48" spans="2:3" x14ac:dyDescent="0.25">
      <c r="B48" s="16"/>
    </row>
    <row r="49" spans="2:2" x14ac:dyDescent="0.25">
      <c r="B49" s="140"/>
    </row>
  </sheetData>
  <mergeCells count="6">
    <mergeCell ref="B7:D7"/>
    <mergeCell ref="B2:D2"/>
    <mergeCell ref="B3:D3"/>
    <mergeCell ref="B4:D4"/>
    <mergeCell ref="B5:D5"/>
    <mergeCell ref="B6:D6"/>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54"/>
  <sheetViews>
    <sheetView showGridLines="0" topLeftCell="A28" workbookViewId="0">
      <selection activeCell="B51" sqref="B51:B52"/>
    </sheetView>
  </sheetViews>
  <sheetFormatPr defaultColWidth="9.140625" defaultRowHeight="15" x14ac:dyDescent="0.25"/>
  <cols>
    <col min="1" max="1" width="7.140625" customWidth="1"/>
    <col min="2" max="2" width="63.42578125" customWidth="1"/>
    <col min="3" max="3" width="15.140625" bestFit="1" customWidth="1"/>
    <col min="4" max="4" width="15.28515625" bestFit="1" customWidth="1"/>
    <col min="5" max="5" width="13.7109375" bestFit="1" customWidth="1"/>
  </cols>
  <sheetData>
    <row r="2" spans="2:5" ht="21" x14ac:dyDescent="0.25">
      <c r="B2" s="116" t="s">
        <v>0</v>
      </c>
      <c r="C2" s="117"/>
      <c r="D2" s="117"/>
    </row>
    <row r="3" spans="2:5" ht="18.75" x14ac:dyDescent="0.25">
      <c r="B3" s="120" t="s">
        <v>1</v>
      </c>
      <c r="C3" s="121"/>
      <c r="D3" s="121"/>
    </row>
    <row r="4" spans="2:5" x14ac:dyDescent="0.25">
      <c r="B4" s="124" t="s">
        <v>2</v>
      </c>
      <c r="C4" s="125"/>
      <c r="D4" s="125"/>
    </row>
    <row r="5" spans="2:5" x14ac:dyDescent="0.25">
      <c r="B5" s="111" t="s">
        <v>3</v>
      </c>
      <c r="C5" s="112"/>
      <c r="D5" s="112"/>
    </row>
    <row r="6" spans="2:5" x14ac:dyDescent="0.25">
      <c r="B6" s="111" t="s">
        <v>302</v>
      </c>
      <c r="C6" s="112"/>
      <c r="D6" s="112"/>
    </row>
    <row r="7" spans="2:5" x14ac:dyDescent="0.25">
      <c r="B7" s="115" t="s">
        <v>5</v>
      </c>
      <c r="C7" s="115"/>
      <c r="D7" s="115"/>
    </row>
    <row r="9" spans="2:5" x14ac:dyDescent="0.25">
      <c r="B9" s="3" t="s">
        <v>6</v>
      </c>
      <c r="C9" s="4">
        <v>1964</v>
      </c>
      <c r="D9" s="4">
        <v>1965</v>
      </c>
    </row>
    <row r="10" spans="2:5" x14ac:dyDescent="0.25">
      <c r="B10" s="16" t="s">
        <v>8</v>
      </c>
    </row>
    <row r="11" spans="2:5" x14ac:dyDescent="0.25">
      <c r="B11" t="s">
        <v>193</v>
      </c>
      <c r="C11" s="23">
        <v>128485</v>
      </c>
      <c r="D11" s="23">
        <v>299145</v>
      </c>
      <c r="E11" s="37"/>
    </row>
    <row r="12" spans="2:5" x14ac:dyDescent="0.25">
      <c r="B12" t="s">
        <v>178</v>
      </c>
      <c r="C12" s="23">
        <v>65043</v>
      </c>
      <c r="D12" s="23">
        <v>58538</v>
      </c>
      <c r="E12" s="37"/>
    </row>
    <row r="13" spans="2:5" x14ac:dyDescent="0.25">
      <c r="B13" t="s">
        <v>194</v>
      </c>
      <c r="C13" s="23">
        <v>3858420</v>
      </c>
      <c r="D13" s="23">
        <v>3960155</v>
      </c>
      <c r="E13" s="37"/>
    </row>
    <row r="14" spans="2:5" x14ac:dyDescent="0.25">
      <c r="B14" t="s">
        <v>118</v>
      </c>
      <c r="C14" s="23">
        <v>1050680</v>
      </c>
      <c r="D14" s="23">
        <v>1997049</v>
      </c>
      <c r="E14" s="37"/>
    </row>
    <row r="15" spans="2:5" x14ac:dyDescent="0.25">
      <c r="B15" t="s">
        <v>195</v>
      </c>
      <c r="C15" s="23">
        <v>21253587</v>
      </c>
      <c r="D15" s="23">
        <v>14931923</v>
      </c>
      <c r="E15" s="37"/>
    </row>
    <row r="16" spans="2:5" x14ac:dyDescent="0.25">
      <c r="B16" t="s">
        <v>196</v>
      </c>
      <c r="C16" s="23">
        <v>4792542.4400000004</v>
      </c>
      <c r="D16" s="23">
        <v>3605950</v>
      </c>
    </row>
    <row r="17" spans="2:4" x14ac:dyDescent="0.25">
      <c r="B17" t="s">
        <v>197</v>
      </c>
      <c r="C17" s="23">
        <v>37892629.539999999</v>
      </c>
      <c r="D17" s="23">
        <v>33521905</v>
      </c>
    </row>
    <row r="18" spans="2:4" x14ac:dyDescent="0.25">
      <c r="B18" t="s">
        <v>173</v>
      </c>
      <c r="C18" s="23">
        <v>3809088</v>
      </c>
      <c r="D18" s="23">
        <v>3583093</v>
      </c>
    </row>
    <row r="19" spans="2:4" x14ac:dyDescent="0.25">
      <c r="B19" t="s">
        <v>198</v>
      </c>
      <c r="C19" s="23">
        <v>10423196</v>
      </c>
      <c r="D19" s="23">
        <v>9361626</v>
      </c>
    </row>
    <row r="20" spans="2:4" x14ac:dyDescent="0.25">
      <c r="B20" t="s">
        <v>199</v>
      </c>
      <c r="C20" s="23">
        <v>1314880</v>
      </c>
      <c r="D20" s="23">
        <v>0</v>
      </c>
    </row>
    <row r="21" spans="2:4" x14ac:dyDescent="0.25">
      <c r="B21" t="s">
        <v>200</v>
      </c>
      <c r="C21" s="23">
        <v>25772500.789999999</v>
      </c>
      <c r="D21" s="23">
        <v>26307909</v>
      </c>
    </row>
    <row r="22" spans="2:4" x14ac:dyDescent="0.25">
      <c r="B22" t="s">
        <v>201</v>
      </c>
      <c r="C22" s="23">
        <v>14908018</v>
      </c>
      <c r="D22" s="23">
        <v>14506621</v>
      </c>
    </row>
    <row r="23" spans="2:4" x14ac:dyDescent="0.25">
      <c r="B23" t="s">
        <v>202</v>
      </c>
      <c r="C23" s="23">
        <v>667430</v>
      </c>
      <c r="D23" s="23">
        <v>532620</v>
      </c>
    </row>
    <row r="24" spans="2:4" x14ac:dyDescent="0.25">
      <c r="B24" t="s">
        <v>203</v>
      </c>
      <c r="C24" s="23">
        <v>11189540</v>
      </c>
      <c r="D24" s="23">
        <v>9066467</v>
      </c>
    </row>
    <row r="25" spans="2:4" x14ac:dyDescent="0.25">
      <c r="B25" t="s">
        <v>204</v>
      </c>
      <c r="C25" s="23">
        <v>2032600</v>
      </c>
      <c r="D25" s="23">
        <v>1780085</v>
      </c>
    </row>
    <row r="26" spans="2:4" x14ac:dyDescent="0.25">
      <c r="B26" t="s">
        <v>205</v>
      </c>
      <c r="C26" s="23">
        <v>17275670</v>
      </c>
      <c r="D26" s="23">
        <v>13300807</v>
      </c>
    </row>
    <row r="27" spans="2:4" x14ac:dyDescent="0.25">
      <c r="B27" t="s">
        <v>206</v>
      </c>
      <c r="C27" s="23">
        <v>1498980</v>
      </c>
      <c r="D27" s="23">
        <v>1702263</v>
      </c>
    </row>
    <row r="28" spans="2:4" x14ac:dyDescent="0.25">
      <c r="B28" s="16" t="s">
        <v>22</v>
      </c>
      <c r="C28" s="24">
        <f>SUM(C11:C27)</f>
        <v>157933289.77000001</v>
      </c>
      <c r="D28" s="24">
        <f>SUM(D11:D27)</f>
        <v>138516156</v>
      </c>
    </row>
    <row r="29" spans="2:4" x14ac:dyDescent="0.25">
      <c r="B29" s="16" t="s">
        <v>180</v>
      </c>
      <c r="C29" s="25">
        <v>0</v>
      </c>
      <c r="D29" s="25">
        <v>0</v>
      </c>
    </row>
    <row r="30" spans="2:4" x14ac:dyDescent="0.25">
      <c r="B30" t="s">
        <v>52</v>
      </c>
      <c r="C30" s="25">
        <v>0</v>
      </c>
      <c r="D30" s="23">
        <v>1049961.3799999999</v>
      </c>
    </row>
    <row r="31" spans="2:4" x14ac:dyDescent="0.25">
      <c r="B31" t="s">
        <v>207</v>
      </c>
      <c r="C31" s="23">
        <v>1145505</v>
      </c>
      <c r="D31" s="23">
        <v>0</v>
      </c>
    </row>
    <row r="32" spans="2:4" x14ac:dyDescent="0.25">
      <c r="B32" t="s">
        <v>208</v>
      </c>
      <c r="C32" s="23">
        <v>25000</v>
      </c>
      <c r="D32" s="23">
        <v>14250</v>
      </c>
    </row>
    <row r="33" spans="2:4" x14ac:dyDescent="0.25">
      <c r="B33" t="s">
        <v>217</v>
      </c>
      <c r="C33" s="23">
        <v>0</v>
      </c>
      <c r="D33" s="23">
        <v>135850</v>
      </c>
    </row>
    <row r="34" spans="2:4" x14ac:dyDescent="0.25">
      <c r="B34" t="s">
        <v>209</v>
      </c>
      <c r="C34" s="23">
        <v>90000</v>
      </c>
      <c r="D34" s="23">
        <v>114000</v>
      </c>
    </row>
    <row r="35" spans="2:4" x14ac:dyDescent="0.25">
      <c r="B35" t="s">
        <v>210</v>
      </c>
      <c r="C35" s="23">
        <v>4500</v>
      </c>
      <c r="D35" s="23">
        <v>4275</v>
      </c>
    </row>
    <row r="36" spans="2:4" x14ac:dyDescent="0.25">
      <c r="B36" t="s">
        <v>169</v>
      </c>
      <c r="C36" s="23">
        <v>3543955.88</v>
      </c>
      <c r="D36" s="23">
        <v>13097448.460000001</v>
      </c>
    </row>
    <row r="37" spans="2:4" x14ac:dyDescent="0.25">
      <c r="B37" t="s">
        <v>211</v>
      </c>
      <c r="C37" s="23">
        <v>100000</v>
      </c>
      <c r="D37" s="23">
        <v>0</v>
      </c>
    </row>
    <row r="38" spans="2:4" x14ac:dyDescent="0.25">
      <c r="B38" t="s">
        <v>212</v>
      </c>
      <c r="C38" s="23">
        <v>325000</v>
      </c>
      <c r="D38" s="23">
        <v>308750</v>
      </c>
    </row>
    <row r="39" spans="2:4" x14ac:dyDescent="0.25">
      <c r="B39" t="s">
        <v>182</v>
      </c>
      <c r="C39" s="23">
        <v>91000</v>
      </c>
      <c r="D39" s="23">
        <v>1096442.5</v>
      </c>
    </row>
    <row r="40" spans="2:4" x14ac:dyDescent="0.25">
      <c r="B40" t="s">
        <v>213</v>
      </c>
      <c r="C40" s="23">
        <v>3557358.5</v>
      </c>
      <c r="D40" s="23">
        <v>2647534.33</v>
      </c>
    </row>
    <row r="41" spans="2:4" x14ac:dyDescent="0.25">
      <c r="B41" t="s">
        <v>214</v>
      </c>
      <c r="C41" s="23">
        <v>50000</v>
      </c>
      <c r="D41" s="23">
        <v>28500</v>
      </c>
    </row>
    <row r="42" spans="2:4" x14ac:dyDescent="0.25">
      <c r="B42" t="s">
        <v>215</v>
      </c>
      <c r="C42" s="23">
        <v>4798389.0199999996</v>
      </c>
      <c r="D42" s="23">
        <v>4403091.41</v>
      </c>
    </row>
    <row r="43" spans="2:4" x14ac:dyDescent="0.25">
      <c r="B43" s="16" t="s">
        <v>64</v>
      </c>
      <c r="C43" s="24">
        <f>SUM(C29:C42)</f>
        <v>13730708.399999999</v>
      </c>
      <c r="D43" s="24">
        <f>SUM(D29:D42)</f>
        <v>22900103.080000002</v>
      </c>
    </row>
    <row r="44" spans="2:4" x14ac:dyDescent="0.25">
      <c r="B44" s="16" t="s">
        <v>171</v>
      </c>
      <c r="C44" s="25">
        <v>0</v>
      </c>
      <c r="D44" s="25">
        <v>0</v>
      </c>
    </row>
    <row r="45" spans="2:4" x14ac:dyDescent="0.25">
      <c r="B45" t="s">
        <v>216</v>
      </c>
      <c r="C45" s="23">
        <v>16536670</v>
      </c>
      <c r="D45" s="23">
        <v>16516204</v>
      </c>
    </row>
    <row r="46" spans="2:4" x14ac:dyDescent="0.25">
      <c r="B46" s="16" t="s">
        <v>166</v>
      </c>
      <c r="C46" s="54">
        <v>16536670</v>
      </c>
      <c r="D46" s="54">
        <f>SUM(D44:D45)</f>
        <v>16516204</v>
      </c>
    </row>
    <row r="47" spans="2:4" ht="15.75" thickBot="1" x14ac:dyDescent="0.3">
      <c r="B47" s="42" t="s">
        <v>469</v>
      </c>
      <c r="C47" s="61">
        <f>+C28+C43+C46</f>
        <v>188200668.17000002</v>
      </c>
      <c r="D47" s="61">
        <f>+D28+D43+D46</f>
        <v>177932463.08000001</v>
      </c>
    </row>
    <row r="48" spans="2:4" ht="15.75" thickTop="1" x14ac:dyDescent="0.25">
      <c r="B48" s="16" t="s">
        <v>37</v>
      </c>
      <c r="C48" s="26">
        <v>969881.82999998331</v>
      </c>
      <c r="D48" s="26">
        <v>2001956.9199999869</v>
      </c>
    </row>
    <row r="49" spans="2:5" ht="15.75" thickBot="1" x14ac:dyDescent="0.3">
      <c r="B49" s="42" t="s">
        <v>38</v>
      </c>
      <c r="C49" s="61">
        <f>+C47+C48</f>
        <v>189170550</v>
      </c>
      <c r="D49" s="61">
        <f>+D47+D48</f>
        <v>179934420</v>
      </c>
      <c r="E49" s="46"/>
    </row>
    <row r="50" spans="2:5" ht="15.75" thickTop="1" x14ac:dyDescent="0.25">
      <c r="B50" s="19" t="s">
        <v>301</v>
      </c>
      <c r="E50" s="48"/>
    </row>
    <row r="51" spans="2:5" x14ac:dyDescent="0.25">
      <c r="B51" s="87" t="s">
        <v>470</v>
      </c>
      <c r="E51" s="45"/>
    </row>
    <row r="52" spans="2:5" x14ac:dyDescent="0.25">
      <c r="B52" s="19" t="s">
        <v>468</v>
      </c>
      <c r="E52" s="46"/>
    </row>
    <row r="53" spans="2:5" x14ac:dyDescent="0.25">
      <c r="B53" s="16"/>
      <c r="E53" s="46"/>
    </row>
    <row r="54" spans="2:5" x14ac:dyDescent="0.25">
      <c r="B54" s="140"/>
    </row>
  </sheetData>
  <mergeCells count="6">
    <mergeCell ref="B7:D7"/>
    <mergeCell ref="B2:D2"/>
    <mergeCell ref="B3:D3"/>
    <mergeCell ref="B4:D4"/>
    <mergeCell ref="B5:D5"/>
    <mergeCell ref="B6:D6"/>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7"/>
  <sheetViews>
    <sheetView showGridLines="0" topLeftCell="B7" workbookViewId="0">
      <selection activeCell="B34" sqref="B34:B35"/>
    </sheetView>
  </sheetViews>
  <sheetFormatPr defaultColWidth="9.140625" defaultRowHeight="15" x14ac:dyDescent="0.25"/>
  <cols>
    <col min="1" max="1" width="7.42578125" customWidth="1"/>
    <col min="2" max="2" width="49" customWidth="1"/>
    <col min="3" max="3" width="29.28515625" customWidth="1"/>
    <col min="4" max="4" width="15.28515625" bestFit="1" customWidth="1"/>
    <col min="5" max="5" width="15.140625" bestFit="1" customWidth="1"/>
  </cols>
  <sheetData>
    <row r="2" spans="2:5" ht="21" x14ac:dyDescent="0.25">
      <c r="B2" s="116" t="s">
        <v>0</v>
      </c>
      <c r="C2" s="117"/>
      <c r="D2" s="117"/>
    </row>
    <row r="3" spans="2:5" ht="18.75" x14ac:dyDescent="0.25">
      <c r="B3" s="120" t="s">
        <v>1</v>
      </c>
      <c r="C3" s="121"/>
      <c r="D3" s="121"/>
      <c r="E3" s="37"/>
    </row>
    <row r="4" spans="2:5" x14ac:dyDescent="0.25">
      <c r="B4" s="124" t="s">
        <v>2</v>
      </c>
      <c r="C4" s="125"/>
      <c r="D4" s="125"/>
    </row>
    <row r="5" spans="2:5" x14ac:dyDescent="0.25">
      <c r="B5" s="111" t="s">
        <v>3</v>
      </c>
      <c r="C5" s="112"/>
      <c r="D5" s="112"/>
    </row>
    <row r="6" spans="2:5" x14ac:dyDescent="0.25">
      <c r="B6" s="111" t="s">
        <v>304</v>
      </c>
      <c r="C6" s="112"/>
      <c r="D6" s="112"/>
    </row>
    <row r="7" spans="2:5" x14ac:dyDescent="0.25">
      <c r="B7" s="115" t="s">
        <v>5</v>
      </c>
      <c r="C7" s="115"/>
      <c r="D7" s="115"/>
    </row>
    <row r="9" spans="2:5" x14ac:dyDescent="0.25">
      <c r="B9" s="3" t="s">
        <v>6</v>
      </c>
      <c r="C9" s="4">
        <v>1966</v>
      </c>
      <c r="D9" s="4">
        <v>1967</v>
      </c>
    </row>
    <row r="10" spans="2:5" x14ac:dyDescent="0.25">
      <c r="B10" s="16" t="s">
        <v>8</v>
      </c>
    </row>
    <row r="11" spans="2:5" x14ac:dyDescent="0.25">
      <c r="B11" s="16" t="s">
        <v>218</v>
      </c>
      <c r="C11" s="24">
        <f>SUM(C12:C13)</f>
        <v>653994</v>
      </c>
      <c r="D11" s="24">
        <f>SUM(D12:D13)</f>
        <v>819760</v>
      </c>
    </row>
    <row r="12" spans="2:5" x14ac:dyDescent="0.25">
      <c r="B12" s="49" t="s">
        <v>219</v>
      </c>
      <c r="C12" s="23">
        <v>594774</v>
      </c>
      <c r="D12" s="23">
        <v>768000</v>
      </c>
    </row>
    <row r="13" spans="2:5" x14ac:dyDescent="0.25">
      <c r="B13" s="49" t="s">
        <v>220</v>
      </c>
      <c r="C13" s="23">
        <v>59220</v>
      </c>
      <c r="D13" s="23">
        <v>51760</v>
      </c>
    </row>
    <row r="14" spans="2:5" x14ac:dyDescent="0.25">
      <c r="B14" s="10" t="s">
        <v>221</v>
      </c>
      <c r="C14" s="54">
        <f>SUM(C15:C25)</f>
        <v>246545936</v>
      </c>
      <c r="D14" s="54">
        <f>SUM(D15:D26)</f>
        <v>220972192</v>
      </c>
    </row>
    <row r="15" spans="2:5" x14ac:dyDescent="0.25">
      <c r="B15" s="49" t="s">
        <v>222</v>
      </c>
      <c r="C15" s="23">
        <v>13433712</v>
      </c>
      <c r="D15" s="23">
        <v>28584315</v>
      </c>
    </row>
    <row r="16" spans="2:5" x14ac:dyDescent="0.25">
      <c r="B16" s="49" t="s">
        <v>223</v>
      </c>
      <c r="C16" s="23">
        <v>30547476</v>
      </c>
      <c r="D16" s="23">
        <v>24900626</v>
      </c>
    </row>
    <row r="17" spans="2:4" x14ac:dyDescent="0.25">
      <c r="B17" s="49" t="s">
        <v>224</v>
      </c>
      <c r="C17" s="23">
        <v>36083629</v>
      </c>
      <c r="D17" s="23">
        <v>31147963</v>
      </c>
    </row>
    <row r="18" spans="2:4" x14ac:dyDescent="0.25">
      <c r="B18" s="49" t="s">
        <v>225</v>
      </c>
      <c r="C18" s="23">
        <v>3068372</v>
      </c>
      <c r="D18" s="23">
        <v>2148236</v>
      </c>
    </row>
    <row r="19" spans="2:4" x14ac:dyDescent="0.25">
      <c r="B19" s="49" t="s">
        <v>226</v>
      </c>
      <c r="C19" s="23">
        <v>27927293</v>
      </c>
      <c r="D19" s="23">
        <v>20649786</v>
      </c>
    </row>
    <row r="20" spans="2:4" x14ac:dyDescent="0.25">
      <c r="B20" s="49" t="s">
        <v>227</v>
      </c>
      <c r="C20" s="23">
        <v>27390000</v>
      </c>
      <c r="D20" s="23">
        <v>6221600</v>
      </c>
    </row>
    <row r="21" spans="2:4" x14ac:dyDescent="0.25">
      <c r="B21" s="49" t="s">
        <v>228</v>
      </c>
      <c r="C21" s="23">
        <v>37135561</v>
      </c>
      <c r="D21" s="23">
        <v>31918254</v>
      </c>
    </row>
    <row r="22" spans="2:4" x14ac:dyDescent="0.25">
      <c r="B22" s="49" t="s">
        <v>229</v>
      </c>
      <c r="C22" s="23">
        <v>20621001</v>
      </c>
      <c r="D22" s="23">
        <v>19297364</v>
      </c>
    </row>
    <row r="23" spans="2:4" x14ac:dyDescent="0.25">
      <c r="B23" s="49" t="s">
        <v>230</v>
      </c>
      <c r="C23" s="23">
        <v>611952</v>
      </c>
      <c r="D23" s="23">
        <v>682810</v>
      </c>
    </row>
    <row r="24" spans="2:4" x14ac:dyDescent="0.25">
      <c r="B24" s="49" t="s">
        <v>231</v>
      </c>
      <c r="C24" s="23">
        <v>19715115</v>
      </c>
      <c r="D24" s="23">
        <v>34404720</v>
      </c>
    </row>
    <row r="25" spans="2:4" x14ac:dyDescent="0.25">
      <c r="B25" s="49" t="s">
        <v>232</v>
      </c>
      <c r="C25" s="23">
        <v>30011825</v>
      </c>
      <c r="D25" s="23">
        <v>20273678</v>
      </c>
    </row>
    <row r="26" spans="2:4" x14ac:dyDescent="0.25">
      <c r="B26" s="49" t="s">
        <v>233</v>
      </c>
      <c r="C26" s="90" t="s">
        <v>89</v>
      </c>
      <c r="D26" s="26">
        <v>742840</v>
      </c>
    </row>
    <row r="27" spans="2:4" x14ac:dyDescent="0.25">
      <c r="B27" s="16" t="s">
        <v>234</v>
      </c>
      <c r="C27" s="54">
        <f>SUM(C28:C29)</f>
        <v>4053040</v>
      </c>
      <c r="D27" s="54">
        <f>SUM(D28:D29)</f>
        <v>3487548</v>
      </c>
    </row>
    <row r="28" spans="2:4" x14ac:dyDescent="0.25">
      <c r="B28" s="49" t="s">
        <v>235</v>
      </c>
      <c r="C28" s="23">
        <v>1925540</v>
      </c>
      <c r="D28" s="91">
        <v>2203892</v>
      </c>
    </row>
    <row r="29" spans="2:4" x14ac:dyDescent="0.25">
      <c r="B29" s="49" t="s">
        <v>236</v>
      </c>
      <c r="C29" s="23">
        <v>2127500</v>
      </c>
      <c r="D29" s="23">
        <v>1283656</v>
      </c>
    </row>
    <row r="30" spans="2:4" x14ac:dyDescent="0.25">
      <c r="B30" s="16" t="s">
        <v>237</v>
      </c>
      <c r="C30" s="24">
        <v>2416664</v>
      </c>
      <c r="D30" s="24">
        <f>D31</f>
        <v>615710</v>
      </c>
    </row>
    <row r="31" spans="2:4" x14ac:dyDescent="0.25">
      <c r="B31" s="49" t="s">
        <v>238</v>
      </c>
      <c r="C31" s="26">
        <v>2416664</v>
      </c>
      <c r="D31" s="91">
        <v>615710</v>
      </c>
    </row>
    <row r="32" spans="2:4" ht="15.75" thickBot="1" x14ac:dyDescent="0.3">
      <c r="B32" s="38" t="s">
        <v>466</v>
      </c>
      <c r="C32" s="88">
        <f>SUM(C11,C14,C27,C30)</f>
        <v>253669634</v>
      </c>
      <c r="D32" s="88">
        <f>SUM(D11,D14,D27,D30)</f>
        <v>225895210</v>
      </c>
    </row>
    <row r="33" spans="2:3" ht="15.75" thickTop="1" x14ac:dyDescent="0.25">
      <c r="B33" s="19" t="s">
        <v>303</v>
      </c>
    </row>
    <row r="34" spans="2:3" x14ac:dyDescent="0.25">
      <c r="B34" s="87" t="s">
        <v>470</v>
      </c>
      <c r="C34" s="86"/>
    </row>
    <row r="35" spans="2:3" x14ac:dyDescent="0.25">
      <c r="B35" s="19" t="s">
        <v>468</v>
      </c>
    </row>
    <row r="36" spans="2:3" x14ac:dyDescent="0.25">
      <c r="B36" s="16"/>
    </row>
    <row r="37" spans="2:3" x14ac:dyDescent="0.25">
      <c r="B37" s="140"/>
    </row>
  </sheetData>
  <mergeCells count="6">
    <mergeCell ref="B6:D6"/>
    <mergeCell ref="B7:D7"/>
    <mergeCell ref="B2:D2"/>
    <mergeCell ref="B3:D3"/>
    <mergeCell ref="B4:D4"/>
    <mergeCell ref="B5:D5"/>
  </mergeCells>
  <pageMargins left="0.7" right="0.7" top="0.75" bottom="0.75" header="0.3" footer="0.3"/>
  <pageSetup orientation="portrait" r:id="rId1"/>
  <ignoredErrors>
    <ignoredError sqref="C27"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9"/>
  <sheetViews>
    <sheetView showGridLines="0" topLeftCell="A28" workbookViewId="0">
      <selection activeCell="B48" sqref="B48:B49"/>
    </sheetView>
  </sheetViews>
  <sheetFormatPr defaultColWidth="9.140625" defaultRowHeight="15" x14ac:dyDescent="0.25"/>
  <cols>
    <col min="1" max="1" width="7.28515625" customWidth="1"/>
    <col min="2" max="2" width="56.5703125" customWidth="1"/>
    <col min="3" max="3" width="30.85546875" customWidth="1"/>
    <col min="4" max="4" width="16.85546875" customWidth="1"/>
    <col min="5" max="5" width="16.7109375" customWidth="1"/>
    <col min="6" max="7" width="10" bestFit="1" customWidth="1"/>
    <col min="8" max="8" width="15.28515625" bestFit="1" customWidth="1"/>
    <col min="9" max="9" width="15.42578125" bestFit="1" customWidth="1"/>
  </cols>
  <sheetData>
    <row r="2" spans="2:9" x14ac:dyDescent="0.25">
      <c r="B2" s="115" t="s">
        <v>0</v>
      </c>
      <c r="C2" s="115"/>
      <c r="D2" s="22"/>
    </row>
    <row r="3" spans="2:9" x14ac:dyDescent="0.25">
      <c r="B3" s="115" t="s">
        <v>1</v>
      </c>
      <c r="C3" s="115"/>
      <c r="D3" s="22"/>
    </row>
    <row r="4" spans="2:9" x14ac:dyDescent="0.25">
      <c r="B4" s="115" t="s">
        <v>2</v>
      </c>
      <c r="C4" s="115"/>
      <c r="D4" s="22"/>
    </row>
    <row r="5" spans="2:9" x14ac:dyDescent="0.25">
      <c r="B5" s="115" t="s">
        <v>3</v>
      </c>
      <c r="C5" s="115"/>
      <c r="D5" s="22"/>
    </row>
    <row r="6" spans="2:9" x14ac:dyDescent="0.25">
      <c r="B6" s="115" t="s">
        <v>239</v>
      </c>
      <c r="C6" s="115"/>
      <c r="D6" s="22"/>
    </row>
    <row r="7" spans="2:9" x14ac:dyDescent="0.25">
      <c r="B7" s="115" t="s">
        <v>5</v>
      </c>
      <c r="C7" s="115"/>
      <c r="D7" s="22"/>
    </row>
    <row r="8" spans="2:9" x14ac:dyDescent="0.25">
      <c r="B8" s="115"/>
      <c r="C8" s="115"/>
    </row>
    <row r="9" spans="2:9" x14ac:dyDescent="0.25">
      <c r="B9" s="3" t="s">
        <v>6</v>
      </c>
      <c r="C9" s="4">
        <v>1968</v>
      </c>
    </row>
    <row r="10" spans="2:9" x14ac:dyDescent="0.25">
      <c r="B10" s="16" t="s">
        <v>8</v>
      </c>
      <c r="C10" s="37"/>
    </row>
    <row r="11" spans="2:9" x14ac:dyDescent="0.25">
      <c r="B11" t="s">
        <v>240</v>
      </c>
      <c r="C11" s="37">
        <v>733715</v>
      </c>
    </row>
    <row r="12" spans="2:9" x14ac:dyDescent="0.25">
      <c r="B12" t="s">
        <v>241</v>
      </c>
      <c r="C12" s="37">
        <v>51744</v>
      </c>
    </row>
    <row r="13" spans="2:9" x14ac:dyDescent="0.25">
      <c r="B13" t="s">
        <v>242</v>
      </c>
      <c r="C13" s="37">
        <v>9751360</v>
      </c>
      <c r="D13" s="50"/>
      <c r="E13" s="37"/>
      <c r="H13" s="50"/>
      <c r="I13" s="37"/>
    </row>
    <row r="14" spans="2:9" x14ac:dyDescent="0.25">
      <c r="B14" t="s">
        <v>190</v>
      </c>
      <c r="C14" s="37">
        <v>24974800</v>
      </c>
    </row>
    <row r="15" spans="2:9" x14ac:dyDescent="0.25">
      <c r="B15" t="s">
        <v>243</v>
      </c>
      <c r="C15" s="37">
        <v>30062565</v>
      </c>
      <c r="D15" s="37"/>
      <c r="H15" s="37"/>
    </row>
    <row r="16" spans="2:9" x14ac:dyDescent="0.25">
      <c r="B16" t="s">
        <v>101</v>
      </c>
      <c r="C16" s="37">
        <v>2466337</v>
      </c>
    </row>
    <row r="17" spans="2:9" x14ac:dyDescent="0.25">
      <c r="B17" t="s">
        <v>163</v>
      </c>
      <c r="C17" s="37">
        <v>10806395</v>
      </c>
      <c r="D17" s="37"/>
      <c r="E17" s="37"/>
      <c r="H17" s="37"/>
      <c r="I17" s="37"/>
    </row>
    <row r="18" spans="2:9" x14ac:dyDescent="0.25">
      <c r="B18" t="s">
        <v>244</v>
      </c>
      <c r="C18" s="37">
        <v>4500000</v>
      </c>
      <c r="D18" s="37"/>
      <c r="H18" s="37"/>
    </row>
    <row r="19" spans="2:9" x14ac:dyDescent="0.25">
      <c r="B19" t="s">
        <v>245</v>
      </c>
      <c r="C19" s="37">
        <v>29764000</v>
      </c>
      <c r="D19" s="37"/>
      <c r="E19" s="37"/>
      <c r="H19" s="37"/>
      <c r="I19" s="37"/>
    </row>
    <row r="20" spans="2:9" x14ac:dyDescent="0.25">
      <c r="B20" t="s">
        <v>176</v>
      </c>
      <c r="C20" s="37">
        <v>15515697</v>
      </c>
      <c r="D20" s="37"/>
      <c r="E20" s="37"/>
      <c r="H20" s="37"/>
      <c r="I20" s="37"/>
    </row>
    <row r="21" spans="2:9" x14ac:dyDescent="0.25">
      <c r="B21" t="s">
        <v>185</v>
      </c>
      <c r="C21" s="37">
        <v>683000</v>
      </c>
    </row>
    <row r="22" spans="2:9" x14ac:dyDescent="0.25">
      <c r="B22" t="s">
        <v>246</v>
      </c>
      <c r="C22" s="37">
        <v>9472420</v>
      </c>
      <c r="D22" s="37"/>
      <c r="E22" s="37"/>
      <c r="H22" s="37"/>
      <c r="I22" s="37"/>
    </row>
    <row r="23" spans="2:9" x14ac:dyDescent="0.25">
      <c r="B23" t="s">
        <v>179</v>
      </c>
      <c r="C23" s="37">
        <v>12200920</v>
      </c>
      <c r="D23" s="37"/>
      <c r="E23" s="37"/>
      <c r="H23" s="37"/>
      <c r="I23" s="37"/>
    </row>
    <row r="24" spans="2:9" x14ac:dyDescent="0.25">
      <c r="B24" t="s">
        <v>164</v>
      </c>
      <c r="C24" s="37">
        <v>736945</v>
      </c>
    </row>
    <row r="25" spans="2:9" x14ac:dyDescent="0.25">
      <c r="B25" t="s">
        <v>126</v>
      </c>
      <c r="C25" s="37">
        <v>3407794</v>
      </c>
    </row>
    <row r="26" spans="2:9" x14ac:dyDescent="0.25">
      <c r="B26" t="s">
        <v>247</v>
      </c>
      <c r="C26" s="37">
        <v>887847</v>
      </c>
    </row>
    <row r="27" spans="2:9" x14ac:dyDescent="0.25">
      <c r="B27" s="16" t="s">
        <v>22</v>
      </c>
      <c r="C27" s="44">
        <f>SUM(C11:C26)</f>
        <v>156015539</v>
      </c>
    </row>
    <row r="28" spans="2:9" x14ac:dyDescent="0.25">
      <c r="B28" s="16" t="s">
        <v>23</v>
      </c>
      <c r="C28" s="37"/>
    </row>
    <row r="29" spans="2:9" x14ac:dyDescent="0.25">
      <c r="B29" t="s">
        <v>222</v>
      </c>
      <c r="C29" s="50">
        <v>13250303</v>
      </c>
    </row>
    <row r="30" spans="2:9" x14ac:dyDescent="0.25">
      <c r="B30" t="s">
        <v>248</v>
      </c>
      <c r="C30" s="37">
        <v>230400</v>
      </c>
    </row>
    <row r="31" spans="2:9" x14ac:dyDescent="0.25">
      <c r="B31" t="s">
        <v>177</v>
      </c>
      <c r="C31" s="37">
        <v>897618</v>
      </c>
    </row>
    <row r="32" spans="2:9" x14ac:dyDescent="0.25">
      <c r="B32" t="s">
        <v>249</v>
      </c>
      <c r="C32" s="37">
        <v>4286455</v>
      </c>
    </row>
    <row r="33" spans="2:3" x14ac:dyDescent="0.25">
      <c r="B33" t="s">
        <v>250</v>
      </c>
      <c r="C33" s="37">
        <v>1050700</v>
      </c>
    </row>
    <row r="34" spans="2:3" x14ac:dyDescent="0.25">
      <c r="B34" t="s">
        <v>251</v>
      </c>
      <c r="C34" s="37">
        <v>28188</v>
      </c>
    </row>
    <row r="35" spans="2:3" x14ac:dyDescent="0.25">
      <c r="B35" t="s">
        <v>252</v>
      </c>
      <c r="C35" s="37">
        <v>907171</v>
      </c>
    </row>
    <row r="36" spans="2:3" x14ac:dyDescent="0.25">
      <c r="B36" t="s">
        <v>187</v>
      </c>
      <c r="C36" s="37">
        <v>158926</v>
      </c>
    </row>
    <row r="37" spans="2:3" x14ac:dyDescent="0.25">
      <c r="B37" s="16" t="s">
        <v>64</v>
      </c>
      <c r="C37" s="51">
        <f>SUM(C29:C36)</f>
        <v>20809761</v>
      </c>
    </row>
    <row r="38" spans="2:3" x14ac:dyDescent="0.25">
      <c r="B38" s="16" t="s">
        <v>253</v>
      </c>
    </row>
    <row r="39" spans="2:3" x14ac:dyDescent="0.25">
      <c r="B39" t="s">
        <v>222</v>
      </c>
      <c r="C39" s="37">
        <v>7980000</v>
      </c>
    </row>
    <row r="40" spans="2:3" x14ac:dyDescent="0.25">
      <c r="B40" t="s">
        <v>165</v>
      </c>
      <c r="C40" s="37">
        <v>1400000</v>
      </c>
    </row>
    <row r="41" spans="2:3" x14ac:dyDescent="0.25">
      <c r="B41" t="s">
        <v>254</v>
      </c>
      <c r="C41" s="37">
        <v>3791000</v>
      </c>
    </row>
    <row r="42" spans="2:3" x14ac:dyDescent="0.25">
      <c r="B42" t="s">
        <v>255</v>
      </c>
      <c r="C42" s="37">
        <v>1364000</v>
      </c>
    </row>
    <row r="43" spans="2:3" x14ac:dyDescent="0.25">
      <c r="B43" t="s">
        <v>256</v>
      </c>
      <c r="C43" s="37">
        <v>6334000</v>
      </c>
    </row>
    <row r="44" spans="2:3" x14ac:dyDescent="0.25">
      <c r="B44" t="s">
        <v>257</v>
      </c>
      <c r="C44" s="37">
        <v>577000</v>
      </c>
    </row>
    <row r="45" spans="2:3" x14ac:dyDescent="0.25">
      <c r="B45" s="16" t="s">
        <v>258</v>
      </c>
      <c r="C45" s="36">
        <f>SUM(C39:C44)</f>
        <v>21446000</v>
      </c>
    </row>
    <row r="46" spans="2:3" ht="15.75" thickBot="1" x14ac:dyDescent="0.3">
      <c r="B46" s="38" t="s">
        <v>466</v>
      </c>
      <c r="C46" s="88">
        <f>SUM(C27,C37,C45)</f>
        <v>198271300</v>
      </c>
    </row>
    <row r="47" spans="2:3" ht="15.75" thickTop="1" x14ac:dyDescent="0.25">
      <c r="B47" s="19" t="s">
        <v>259</v>
      </c>
    </row>
    <row r="48" spans="2:3" x14ac:dyDescent="0.25">
      <c r="B48" s="87" t="s">
        <v>470</v>
      </c>
    </row>
    <row r="49" spans="2:2" x14ac:dyDescent="0.25">
      <c r="B49" s="19" t="s">
        <v>468</v>
      </c>
    </row>
  </sheetData>
  <mergeCells count="7">
    <mergeCell ref="B8:C8"/>
    <mergeCell ref="B2:C2"/>
    <mergeCell ref="B3:C3"/>
    <mergeCell ref="B4:C4"/>
    <mergeCell ref="B5:C5"/>
    <mergeCell ref="B6:C6"/>
    <mergeCell ref="B7:C7"/>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9"/>
  <sheetViews>
    <sheetView showGridLines="0" workbookViewId="0">
      <selection activeCell="B28" sqref="B28:B29"/>
    </sheetView>
  </sheetViews>
  <sheetFormatPr defaultColWidth="9.140625" defaultRowHeight="15" x14ac:dyDescent="0.25"/>
  <cols>
    <col min="1" max="1" width="7.28515625" customWidth="1"/>
    <col min="2" max="2" width="43.140625" customWidth="1"/>
    <col min="3" max="3" width="25.42578125" customWidth="1"/>
    <col min="4" max="4" width="15.28515625" bestFit="1" customWidth="1"/>
  </cols>
  <sheetData>
    <row r="2" spans="2:4" ht="21" x14ac:dyDescent="0.25">
      <c r="B2" s="116" t="s">
        <v>0</v>
      </c>
      <c r="C2" s="117"/>
      <c r="D2" s="117"/>
    </row>
    <row r="3" spans="2:4" ht="18.75" customHeight="1" x14ac:dyDescent="0.25">
      <c r="B3" s="120" t="s">
        <v>1</v>
      </c>
      <c r="C3" s="121"/>
      <c r="D3" s="121"/>
    </row>
    <row r="4" spans="2:4" x14ac:dyDescent="0.25">
      <c r="B4" s="124" t="s">
        <v>2</v>
      </c>
      <c r="C4" s="125"/>
      <c r="D4" s="125"/>
    </row>
    <row r="5" spans="2:4" x14ac:dyDescent="0.25">
      <c r="B5" s="111" t="s">
        <v>3</v>
      </c>
      <c r="C5" s="112"/>
      <c r="D5" s="112"/>
    </row>
    <row r="6" spans="2:4" x14ac:dyDescent="0.25">
      <c r="B6" s="111" t="s">
        <v>306</v>
      </c>
      <c r="C6" s="112"/>
      <c r="D6" s="112"/>
    </row>
    <row r="7" spans="2:4" x14ac:dyDescent="0.25">
      <c r="B7" s="115" t="s">
        <v>5</v>
      </c>
      <c r="C7" s="115"/>
      <c r="D7" s="115"/>
    </row>
    <row r="9" spans="2:4" x14ac:dyDescent="0.25">
      <c r="B9" s="3" t="s">
        <v>260</v>
      </c>
      <c r="C9" s="4">
        <v>1969</v>
      </c>
      <c r="D9" s="4">
        <v>1970</v>
      </c>
    </row>
    <row r="10" spans="2:4" x14ac:dyDescent="0.25">
      <c r="B10" t="s">
        <v>219</v>
      </c>
      <c r="C10" s="23">
        <v>850070</v>
      </c>
      <c r="D10" s="23">
        <v>884066</v>
      </c>
    </row>
    <row r="11" spans="2:4" x14ac:dyDescent="0.25">
      <c r="B11" t="s">
        <v>261</v>
      </c>
      <c r="C11" s="23">
        <v>51760</v>
      </c>
      <c r="D11" s="23">
        <v>54252</v>
      </c>
    </row>
    <row r="12" spans="2:4" x14ac:dyDescent="0.25">
      <c r="B12" t="s">
        <v>262</v>
      </c>
      <c r="C12" s="23">
        <v>19507633</v>
      </c>
      <c r="D12" s="23">
        <v>22454507</v>
      </c>
    </row>
    <row r="13" spans="2:4" x14ac:dyDescent="0.25">
      <c r="B13" t="s">
        <v>263</v>
      </c>
      <c r="C13" s="23">
        <v>25588179</v>
      </c>
      <c r="D13" s="23">
        <v>26755691</v>
      </c>
    </row>
    <row r="14" spans="2:4" x14ac:dyDescent="0.25">
      <c r="B14" t="s">
        <v>264</v>
      </c>
      <c r="C14" s="23">
        <v>29948150</v>
      </c>
      <c r="D14" s="23">
        <v>31570622</v>
      </c>
    </row>
    <row r="15" spans="2:4" x14ac:dyDescent="0.25">
      <c r="B15" t="s">
        <v>265</v>
      </c>
      <c r="C15" s="23">
        <v>2429460</v>
      </c>
      <c r="D15" s="23">
        <v>2670643</v>
      </c>
    </row>
    <row r="16" spans="2:4" x14ac:dyDescent="0.25">
      <c r="B16" t="s">
        <v>266</v>
      </c>
      <c r="C16" s="23">
        <v>33208263</v>
      </c>
      <c r="D16" s="23">
        <v>37228818</v>
      </c>
    </row>
    <row r="17" spans="2:4" x14ac:dyDescent="0.25">
      <c r="B17" t="s">
        <v>267</v>
      </c>
      <c r="C17" s="23">
        <v>37546638</v>
      </c>
      <c r="D17" s="23">
        <v>40406456</v>
      </c>
    </row>
    <row r="18" spans="2:4" x14ac:dyDescent="0.25">
      <c r="B18" t="s">
        <v>268</v>
      </c>
      <c r="C18" s="23">
        <v>28751287</v>
      </c>
      <c r="D18" s="23">
        <v>32405446</v>
      </c>
    </row>
    <row r="19" spans="2:4" x14ac:dyDescent="0.25">
      <c r="B19" t="s">
        <v>269</v>
      </c>
      <c r="C19" s="23">
        <v>610505</v>
      </c>
      <c r="D19" s="23">
        <v>730443</v>
      </c>
    </row>
    <row r="20" spans="2:4" x14ac:dyDescent="0.25">
      <c r="B20" t="s">
        <v>270</v>
      </c>
      <c r="C20" s="23">
        <v>27300757</v>
      </c>
      <c r="D20" s="23">
        <v>25686715</v>
      </c>
    </row>
    <row r="21" spans="2:4" x14ac:dyDescent="0.25">
      <c r="B21" t="s">
        <v>271</v>
      </c>
      <c r="C21" s="23">
        <v>19661280</v>
      </c>
      <c r="D21" s="23">
        <v>20005922</v>
      </c>
    </row>
    <row r="22" spans="2:4" x14ac:dyDescent="0.25">
      <c r="B22" t="s">
        <v>272</v>
      </c>
      <c r="C22" s="23">
        <v>713067</v>
      </c>
      <c r="D22" s="23">
        <v>777055</v>
      </c>
    </row>
    <row r="23" spans="2:4" x14ac:dyDescent="0.25">
      <c r="B23" t="s">
        <v>273</v>
      </c>
      <c r="C23" s="23">
        <v>3565340</v>
      </c>
      <c r="D23" s="23">
        <v>3684133</v>
      </c>
    </row>
    <row r="24" spans="2:4" x14ac:dyDescent="0.25">
      <c r="B24" t="s">
        <v>274</v>
      </c>
      <c r="C24" s="23">
        <v>591830</v>
      </c>
      <c r="D24" s="23">
        <v>2243830</v>
      </c>
    </row>
    <row r="25" spans="2:4" ht="15.75" thickBot="1" x14ac:dyDescent="0.3">
      <c r="B25" s="38" t="s">
        <v>107</v>
      </c>
      <c r="C25" s="88">
        <f>SUM(C10:C24)</f>
        <v>230324219</v>
      </c>
      <c r="D25" s="89">
        <f>SUM(D10:D24)</f>
        <v>247558599</v>
      </c>
    </row>
    <row r="26" spans="2:4" ht="15.75" thickTop="1" x14ac:dyDescent="0.25">
      <c r="B26" s="19" t="s">
        <v>305</v>
      </c>
    </row>
    <row r="27" spans="2:4" x14ac:dyDescent="0.25">
      <c r="B27" s="19"/>
    </row>
    <row r="28" spans="2:4" x14ac:dyDescent="0.25">
      <c r="B28" s="16" t="s">
        <v>463</v>
      </c>
    </row>
    <row r="29" spans="2:4" ht="24" x14ac:dyDescent="0.25">
      <c r="B29" s="140" t="s">
        <v>468</v>
      </c>
    </row>
  </sheetData>
  <mergeCells count="6">
    <mergeCell ref="B6:D6"/>
    <mergeCell ref="B7:D7"/>
    <mergeCell ref="B2:D2"/>
    <mergeCell ref="B3:D3"/>
    <mergeCell ref="B4:D4"/>
    <mergeCell ref="B5:D5"/>
  </mergeCells>
  <pageMargins left="0.7" right="0.7" top="0.75" bottom="0.75" header="0.3" footer="0.3"/>
  <pageSetup orientation="portrait" r:id="rId1"/>
  <ignoredErrors>
    <ignoredError sqref="C25:D25"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R65"/>
  <sheetViews>
    <sheetView showGridLines="0" topLeftCell="A26" zoomScaleNormal="100" workbookViewId="0">
      <selection activeCell="A57" sqref="A57"/>
    </sheetView>
  </sheetViews>
  <sheetFormatPr defaultColWidth="9.140625" defaultRowHeight="15" x14ac:dyDescent="0.25"/>
  <cols>
    <col min="1" max="1" width="43.140625" customWidth="1"/>
    <col min="2" max="2" width="15.85546875" bestFit="1" customWidth="1"/>
    <col min="3" max="11" width="15.85546875" customWidth="1"/>
    <col min="12" max="22" width="17.42578125" customWidth="1"/>
    <col min="23" max="34" width="18.5703125" customWidth="1"/>
    <col min="35" max="44" width="19.7109375" customWidth="1"/>
  </cols>
  <sheetData>
    <row r="2" spans="1:44" ht="21" x14ac:dyDescent="0.35">
      <c r="A2" s="137" t="s">
        <v>0</v>
      </c>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row>
    <row r="3" spans="1:44" ht="18.75" x14ac:dyDescent="0.3">
      <c r="A3" s="138" t="s">
        <v>1</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row>
    <row r="4" spans="1:44" x14ac:dyDescent="0.25">
      <c r="A4" s="115" t="s">
        <v>2</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row>
    <row r="5" spans="1:44" x14ac:dyDescent="0.25">
      <c r="A5" s="115" t="s">
        <v>3</v>
      </c>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row>
    <row r="6" spans="1:44" x14ac:dyDescent="0.25">
      <c r="A6" s="115" t="s">
        <v>462</v>
      </c>
      <c r="B6" s="115"/>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row>
    <row r="7" spans="1:44" x14ac:dyDescent="0.25">
      <c r="A7" s="115" t="s">
        <v>5</v>
      </c>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row>
    <row r="9" spans="1:44" x14ac:dyDescent="0.25">
      <c r="A9" s="3" t="s">
        <v>6</v>
      </c>
      <c r="B9" s="4">
        <v>1971</v>
      </c>
      <c r="C9" s="4">
        <v>1972</v>
      </c>
      <c r="D9" s="4">
        <v>1973</v>
      </c>
      <c r="E9" s="4">
        <v>1974</v>
      </c>
      <c r="F9" s="4">
        <v>1975</v>
      </c>
      <c r="G9" s="4">
        <v>1976</v>
      </c>
      <c r="H9" s="4">
        <v>1977</v>
      </c>
      <c r="I9" s="4">
        <v>1978</v>
      </c>
      <c r="J9" s="4">
        <v>1979</v>
      </c>
      <c r="K9" s="4">
        <v>1980</v>
      </c>
      <c r="L9" s="4">
        <v>1981</v>
      </c>
      <c r="M9" s="4">
        <v>1982</v>
      </c>
      <c r="N9" s="4">
        <v>1983</v>
      </c>
      <c r="O9" s="4">
        <v>1984</v>
      </c>
      <c r="P9" s="4">
        <v>1985</v>
      </c>
      <c r="Q9" s="4">
        <v>1986</v>
      </c>
      <c r="R9" s="4">
        <v>1987</v>
      </c>
      <c r="S9" s="4">
        <v>1988</v>
      </c>
      <c r="T9" s="4">
        <v>1989</v>
      </c>
      <c r="U9" s="4">
        <v>1990</v>
      </c>
      <c r="V9" s="4">
        <v>1991</v>
      </c>
      <c r="W9" s="4">
        <v>1992</v>
      </c>
      <c r="X9" s="4">
        <v>1993</v>
      </c>
      <c r="Y9" s="4">
        <v>1994</v>
      </c>
      <c r="Z9" s="4">
        <v>1995</v>
      </c>
      <c r="AA9" s="4">
        <v>1996</v>
      </c>
      <c r="AB9" s="4">
        <v>1997</v>
      </c>
      <c r="AC9" s="4">
        <v>1998</v>
      </c>
      <c r="AD9" s="4">
        <v>1999</v>
      </c>
      <c r="AE9" s="4">
        <v>2000</v>
      </c>
      <c r="AF9" s="4">
        <v>2001</v>
      </c>
      <c r="AG9" s="4">
        <v>2002</v>
      </c>
      <c r="AH9" s="4">
        <v>2003</v>
      </c>
      <c r="AI9" s="4">
        <v>2004</v>
      </c>
      <c r="AJ9" s="4">
        <v>2005</v>
      </c>
      <c r="AK9" s="4">
        <v>2006</v>
      </c>
      <c r="AL9" s="4">
        <v>2007</v>
      </c>
      <c r="AM9" s="4">
        <v>2008</v>
      </c>
      <c r="AN9" s="4">
        <v>2009</v>
      </c>
      <c r="AO9" s="4">
        <v>2010</v>
      </c>
      <c r="AP9" s="4">
        <v>2011</v>
      </c>
      <c r="AQ9" s="4">
        <v>2012</v>
      </c>
      <c r="AR9" s="4">
        <v>2013</v>
      </c>
    </row>
    <row r="10" spans="1:44" x14ac:dyDescent="0.25">
      <c r="A10" s="16" t="s">
        <v>218</v>
      </c>
      <c r="B10" s="24">
        <f>SUM(B11:B12)</f>
        <v>940071</v>
      </c>
      <c r="C10" s="24">
        <f t="shared" ref="C10:AR10" si="0">SUM(C11:C12)</f>
        <v>950921</v>
      </c>
      <c r="D10" s="24">
        <f t="shared" si="0"/>
        <v>963401</v>
      </c>
      <c r="E10" s="24">
        <f t="shared" si="0"/>
        <v>984601</v>
      </c>
      <c r="F10" s="24">
        <f t="shared" si="0"/>
        <v>1163000</v>
      </c>
      <c r="G10" s="24">
        <f t="shared" si="0"/>
        <v>1154000</v>
      </c>
      <c r="H10" s="24">
        <f t="shared" si="0"/>
        <v>1235814</v>
      </c>
      <c r="I10" s="24">
        <f t="shared" si="0"/>
        <v>1267604</v>
      </c>
      <c r="J10" s="24">
        <f t="shared" si="0"/>
        <v>2825200</v>
      </c>
      <c r="K10" s="24">
        <f t="shared" si="0"/>
        <v>5866680</v>
      </c>
      <c r="L10" s="24">
        <f t="shared" si="0"/>
        <v>6422880</v>
      </c>
      <c r="M10" s="24">
        <f t="shared" si="0"/>
        <v>5233540</v>
      </c>
      <c r="N10" s="24">
        <f t="shared" si="0"/>
        <v>6628420</v>
      </c>
      <c r="O10" s="24">
        <f t="shared" si="0"/>
        <v>6731750</v>
      </c>
      <c r="P10" s="24">
        <f t="shared" si="0"/>
        <v>8262000</v>
      </c>
      <c r="Q10" s="24">
        <f t="shared" si="0"/>
        <v>8448680</v>
      </c>
      <c r="R10" s="24">
        <f t="shared" si="0"/>
        <v>9281805</v>
      </c>
      <c r="S10" s="24">
        <f t="shared" si="0"/>
        <v>13067680</v>
      </c>
      <c r="T10" s="24">
        <f t="shared" si="0"/>
        <v>15009633</v>
      </c>
      <c r="U10" s="24">
        <f t="shared" si="0"/>
        <v>18675625</v>
      </c>
      <c r="V10" s="24">
        <f t="shared" si="0"/>
        <v>18675625</v>
      </c>
      <c r="W10" s="24">
        <f t="shared" si="0"/>
        <v>57455485</v>
      </c>
      <c r="X10" s="24">
        <f t="shared" si="0"/>
        <v>65327315</v>
      </c>
      <c r="Y10" s="24">
        <f t="shared" si="0"/>
        <v>98563080</v>
      </c>
      <c r="Z10" s="24">
        <f t="shared" si="0"/>
        <v>113283070</v>
      </c>
      <c r="AA10" s="24">
        <f t="shared" si="0"/>
        <v>205870385</v>
      </c>
      <c r="AB10" s="24">
        <f t="shared" si="0"/>
        <v>205870385</v>
      </c>
      <c r="AC10" s="24">
        <f t="shared" si="0"/>
        <v>427229040</v>
      </c>
      <c r="AD10" s="24">
        <f t="shared" si="0"/>
        <v>577400000</v>
      </c>
      <c r="AE10" s="24">
        <f t="shared" si="0"/>
        <v>646688000</v>
      </c>
      <c r="AF10" s="24">
        <f t="shared" si="0"/>
        <v>779737140</v>
      </c>
      <c r="AG10" s="24">
        <f t="shared" si="0"/>
        <v>800141890</v>
      </c>
      <c r="AH10" s="24">
        <f t="shared" si="0"/>
        <v>1078372303</v>
      </c>
      <c r="AI10" s="24">
        <f t="shared" si="0"/>
        <v>1409474032</v>
      </c>
      <c r="AJ10" s="24">
        <f t="shared" si="0"/>
        <v>2445017500</v>
      </c>
      <c r="AK10" s="24">
        <f t="shared" si="0"/>
        <v>3685754751</v>
      </c>
      <c r="AL10" s="68">
        <f t="shared" si="0"/>
        <v>3985754751</v>
      </c>
      <c r="AM10" s="24">
        <f t="shared" si="0"/>
        <v>4873137102</v>
      </c>
      <c r="AN10" s="24">
        <f t="shared" si="0"/>
        <v>4873137104</v>
      </c>
      <c r="AO10" s="24">
        <f t="shared" si="0"/>
        <v>4873137104</v>
      </c>
      <c r="AP10" s="24">
        <f t="shared" si="0"/>
        <v>5069737104</v>
      </c>
      <c r="AQ10" s="24">
        <f t="shared" si="0"/>
        <v>5442737104</v>
      </c>
      <c r="AR10" s="24">
        <f t="shared" si="0"/>
        <v>5742737104</v>
      </c>
    </row>
    <row r="11" spans="1:44" x14ac:dyDescent="0.25">
      <c r="A11" s="49" t="s">
        <v>219</v>
      </c>
      <c r="B11" s="23">
        <v>884483</v>
      </c>
      <c r="C11" s="23">
        <v>894483</v>
      </c>
      <c r="D11" s="62">
        <v>907620</v>
      </c>
      <c r="E11" s="23">
        <v>921210</v>
      </c>
      <c r="F11" s="23">
        <v>1090000</v>
      </c>
      <c r="G11" s="23">
        <v>1089000</v>
      </c>
      <c r="H11" s="23">
        <v>1174264</v>
      </c>
      <c r="I11" s="23">
        <v>1204974</v>
      </c>
      <c r="J11" s="23">
        <v>2725200</v>
      </c>
      <c r="K11" s="23">
        <v>5866680</v>
      </c>
      <c r="L11" s="23">
        <v>6422880</v>
      </c>
      <c r="M11" s="23">
        <v>5233540</v>
      </c>
      <c r="N11" s="23">
        <v>6628420</v>
      </c>
      <c r="O11" s="23">
        <v>6731750</v>
      </c>
      <c r="P11" s="23">
        <v>8262000</v>
      </c>
      <c r="Q11" s="23">
        <v>8448680</v>
      </c>
      <c r="R11" s="23">
        <v>9281805</v>
      </c>
      <c r="S11" s="23">
        <v>13067680</v>
      </c>
      <c r="T11" s="23">
        <v>15009633</v>
      </c>
      <c r="U11" s="23">
        <v>18675625</v>
      </c>
      <c r="V11" s="23">
        <v>18675625</v>
      </c>
      <c r="W11" s="23">
        <v>57455485</v>
      </c>
      <c r="X11" s="23">
        <v>65327315</v>
      </c>
      <c r="Y11" s="23">
        <v>98563080</v>
      </c>
      <c r="Z11" s="23">
        <v>113283070</v>
      </c>
      <c r="AA11" s="23">
        <v>205870385</v>
      </c>
      <c r="AB11" s="23">
        <v>205870385</v>
      </c>
      <c r="AC11" s="23">
        <v>427229040</v>
      </c>
      <c r="AD11" s="23">
        <v>577400000</v>
      </c>
      <c r="AE11" s="23">
        <v>646688000</v>
      </c>
      <c r="AF11" s="23">
        <v>779737140</v>
      </c>
      <c r="AG11" s="23">
        <v>800141890</v>
      </c>
      <c r="AH11" s="23">
        <v>1078372303</v>
      </c>
      <c r="AI11" s="23">
        <v>1409474032</v>
      </c>
      <c r="AJ11" s="23">
        <v>2445017500</v>
      </c>
      <c r="AK11" s="23">
        <v>3685754751</v>
      </c>
      <c r="AL11" s="62">
        <v>3985754751</v>
      </c>
      <c r="AM11" s="23">
        <v>4873137102</v>
      </c>
      <c r="AN11" s="23">
        <v>4873137104</v>
      </c>
      <c r="AO11" s="23">
        <v>4873137104</v>
      </c>
      <c r="AP11" s="23">
        <v>5069737104</v>
      </c>
      <c r="AQ11" s="25">
        <v>5442737104</v>
      </c>
      <c r="AR11" s="25">
        <v>5742737104</v>
      </c>
    </row>
    <row r="12" spans="1:44" x14ac:dyDescent="0.25">
      <c r="A12" s="49" t="s">
        <v>220</v>
      </c>
      <c r="B12" s="23">
        <v>55588</v>
      </c>
      <c r="C12" s="23">
        <v>56438</v>
      </c>
      <c r="D12" s="62">
        <v>55781</v>
      </c>
      <c r="E12" s="23">
        <v>63391</v>
      </c>
      <c r="F12" s="23">
        <v>73000</v>
      </c>
      <c r="G12" s="23">
        <v>65000</v>
      </c>
      <c r="H12" s="23">
        <v>61550</v>
      </c>
      <c r="I12" s="23">
        <v>62630</v>
      </c>
      <c r="J12" s="23">
        <v>100000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62">
        <v>0</v>
      </c>
      <c r="AM12" s="23">
        <v>0</v>
      </c>
      <c r="AN12" s="23">
        <v>0</v>
      </c>
      <c r="AO12" s="23">
        <v>0</v>
      </c>
      <c r="AP12" s="23">
        <v>0</v>
      </c>
      <c r="AQ12" s="23">
        <v>0</v>
      </c>
      <c r="AR12" s="23">
        <v>0</v>
      </c>
    </row>
    <row r="13" spans="1:44" x14ac:dyDescent="0.25">
      <c r="A13" s="10" t="s">
        <v>221</v>
      </c>
      <c r="B13" s="54">
        <f>+B14+B15+B16+B17+B18+B19+B20+B22+B23+B24+B25</f>
        <v>258094479</v>
      </c>
      <c r="C13" s="54">
        <f t="shared" ref="C13:E13" si="1">+C14+C15+C16+C17+C18+C19+C20+C22+C23+C24+C25</f>
        <v>293769372</v>
      </c>
      <c r="D13" s="54">
        <f t="shared" si="1"/>
        <v>295299299</v>
      </c>
      <c r="E13" s="54">
        <f t="shared" si="1"/>
        <v>373563652</v>
      </c>
      <c r="F13" s="54">
        <f>SUM(F14:F25)</f>
        <v>478609913</v>
      </c>
      <c r="G13" s="54">
        <f>SUM(G14:G25)</f>
        <v>522526356</v>
      </c>
      <c r="H13" s="54">
        <f t="shared" ref="H13:I13" si="2">SUM(H14:H25)</f>
        <v>539624458</v>
      </c>
      <c r="I13" s="54">
        <f t="shared" si="2"/>
        <v>610054361</v>
      </c>
      <c r="J13" s="54">
        <f>SUM(J14:J26)</f>
        <v>724934135</v>
      </c>
      <c r="K13" s="54">
        <f t="shared" ref="K13:T13" si="3">SUM(K14:K26)</f>
        <v>846640460</v>
      </c>
      <c r="L13" s="54">
        <f>SUM(L14:L26)</f>
        <v>1190740580</v>
      </c>
      <c r="M13" s="54">
        <f t="shared" si="3"/>
        <v>1028448807</v>
      </c>
      <c r="N13" s="54">
        <f t="shared" si="3"/>
        <v>996377370</v>
      </c>
      <c r="O13" s="54">
        <f t="shared" si="3"/>
        <v>1321696295</v>
      </c>
      <c r="P13" s="54">
        <f t="shared" si="3"/>
        <v>1339682330</v>
      </c>
      <c r="Q13" s="54">
        <f t="shared" si="3"/>
        <v>2115490425</v>
      </c>
      <c r="R13" s="54">
        <f>SUM(R14:R26)</f>
        <v>2208182190</v>
      </c>
      <c r="S13" s="54">
        <f t="shared" si="3"/>
        <v>3151830645</v>
      </c>
      <c r="T13" s="54">
        <f t="shared" si="3"/>
        <v>6282076749</v>
      </c>
      <c r="U13" s="54">
        <f>SUM(U14:U27)</f>
        <v>6428296140</v>
      </c>
      <c r="V13" s="54">
        <f>SUM(V14:V27)</f>
        <v>6428296140</v>
      </c>
      <c r="W13" s="54">
        <f t="shared" ref="W13:AD13" si="4">SUM(W14:W27)</f>
        <v>13704060205</v>
      </c>
      <c r="X13" s="54">
        <f t="shared" si="4"/>
        <v>22339483530</v>
      </c>
      <c r="Y13" s="54">
        <f t="shared" si="4"/>
        <v>22691798491</v>
      </c>
      <c r="Z13" s="54">
        <f t="shared" si="4"/>
        <v>24116936690</v>
      </c>
      <c r="AA13" s="54">
        <f t="shared" si="4"/>
        <v>26246948475</v>
      </c>
      <c r="AB13" s="54">
        <f t="shared" si="4"/>
        <v>26246948475</v>
      </c>
      <c r="AC13" s="54">
        <f t="shared" si="4"/>
        <v>37165612924</v>
      </c>
      <c r="AD13" s="54">
        <f t="shared" si="4"/>
        <v>42988124200</v>
      </c>
      <c r="AE13" s="54">
        <f>SUM(AE14:AE28)</f>
        <v>48195009080</v>
      </c>
      <c r="AF13" s="54">
        <f>SUM(AF14:AF31)</f>
        <v>62731474942</v>
      </c>
      <c r="AG13" s="54">
        <f>SUM(AG14:AG32)</f>
        <v>71003620640</v>
      </c>
      <c r="AH13" s="54">
        <f t="shared" ref="AH13:AL13" si="5">SUM(AH14:AH32)</f>
        <v>64954536015</v>
      </c>
      <c r="AI13" s="54">
        <f t="shared" si="5"/>
        <v>68440773216</v>
      </c>
      <c r="AJ13" s="54">
        <f t="shared" si="5"/>
        <v>108801698391</v>
      </c>
      <c r="AK13" s="54">
        <f t="shared" si="5"/>
        <v>143333269618</v>
      </c>
      <c r="AL13" s="66">
        <f t="shared" si="5"/>
        <v>160879042810.85001</v>
      </c>
      <c r="AM13" s="54">
        <f>SUM(AM14:AM33)</f>
        <v>181853660127</v>
      </c>
      <c r="AN13" s="54">
        <f>SUM(AN14:AN34)</f>
        <v>207482850495</v>
      </c>
      <c r="AO13" s="54">
        <f t="shared" ref="AO13:AR13" si="6">SUM(AO14:AO34)</f>
        <v>231457724114</v>
      </c>
      <c r="AP13" s="54">
        <f t="shared" si="6"/>
        <v>237110871050</v>
      </c>
      <c r="AQ13" s="54">
        <f t="shared" si="6"/>
        <v>275526833277</v>
      </c>
      <c r="AR13" s="54">
        <f t="shared" si="6"/>
        <v>320856967602</v>
      </c>
    </row>
    <row r="14" spans="1:44" x14ac:dyDescent="0.25">
      <c r="A14" s="49" t="s">
        <v>222</v>
      </c>
      <c r="B14" s="23">
        <v>28730979</v>
      </c>
      <c r="C14" s="25">
        <v>31858319</v>
      </c>
      <c r="D14" s="23">
        <v>33208060</v>
      </c>
      <c r="E14" s="23">
        <v>43491732</v>
      </c>
      <c r="F14" s="23">
        <v>53841090</v>
      </c>
      <c r="G14" s="23">
        <v>44085774</v>
      </c>
      <c r="H14" s="23">
        <v>50841434</v>
      </c>
      <c r="I14" s="23">
        <v>66764225</v>
      </c>
      <c r="J14" s="23">
        <v>59613840</v>
      </c>
      <c r="K14" s="23">
        <v>75485000</v>
      </c>
      <c r="L14" s="23">
        <v>124956025</v>
      </c>
      <c r="M14" s="23">
        <v>105938216</v>
      </c>
      <c r="N14" s="23">
        <v>82177179</v>
      </c>
      <c r="O14" s="23">
        <v>195975126</v>
      </c>
      <c r="P14" s="23">
        <v>141213975</v>
      </c>
      <c r="Q14" s="23">
        <v>176831865</v>
      </c>
      <c r="R14" s="23">
        <v>267213245</v>
      </c>
      <c r="S14" s="23">
        <v>273954015</v>
      </c>
      <c r="T14" s="23">
        <v>1258198008</v>
      </c>
      <c r="U14" s="23">
        <v>311649405</v>
      </c>
      <c r="V14" s="23">
        <v>311649405</v>
      </c>
      <c r="W14" s="23">
        <v>2003880210</v>
      </c>
      <c r="X14" s="23">
        <v>1590041520</v>
      </c>
      <c r="Y14" s="23">
        <v>2909580905</v>
      </c>
      <c r="Z14" s="23">
        <v>2360696300</v>
      </c>
      <c r="AA14" s="23">
        <v>2492800415</v>
      </c>
      <c r="AB14" s="23">
        <v>2492800415</v>
      </c>
      <c r="AC14" s="23">
        <v>4085899810</v>
      </c>
      <c r="AD14" s="23">
        <v>4731108495</v>
      </c>
      <c r="AE14" s="23">
        <v>6596023635</v>
      </c>
      <c r="AF14" s="23">
        <v>6780711071</v>
      </c>
      <c r="AG14" s="23">
        <v>8521473815</v>
      </c>
      <c r="AH14" s="23">
        <v>9520261006</v>
      </c>
      <c r="AI14" s="23">
        <v>8330772024</v>
      </c>
      <c r="AJ14" s="23">
        <v>23987444573</v>
      </c>
      <c r="AK14" s="23">
        <v>32281978065</v>
      </c>
      <c r="AL14" s="62">
        <v>27700113912</v>
      </c>
      <c r="AM14" s="23">
        <v>28295946633</v>
      </c>
      <c r="AN14" s="23">
        <v>35415902304</v>
      </c>
      <c r="AO14" s="23">
        <v>43227171671</v>
      </c>
      <c r="AP14" s="23">
        <v>36820271182</v>
      </c>
      <c r="AQ14" s="25">
        <v>45011560860</v>
      </c>
      <c r="AR14" s="25">
        <v>40060304214</v>
      </c>
    </row>
    <row r="15" spans="1:44" x14ac:dyDescent="0.25">
      <c r="A15" s="49" t="s">
        <v>307</v>
      </c>
      <c r="B15" s="23">
        <v>26639191</v>
      </c>
      <c r="C15" s="25">
        <v>27538884</v>
      </c>
      <c r="D15" s="23">
        <v>27318000</v>
      </c>
      <c r="E15" s="23">
        <v>32259366</v>
      </c>
      <c r="F15" s="23">
        <v>33547500</v>
      </c>
      <c r="G15" s="23">
        <v>39090500</v>
      </c>
      <c r="H15" s="23">
        <v>39180000</v>
      </c>
      <c r="I15" s="23">
        <v>40201197</v>
      </c>
      <c r="J15" s="23">
        <v>48267730</v>
      </c>
      <c r="K15" s="23">
        <v>66028000</v>
      </c>
      <c r="L15" s="23">
        <v>71958455</v>
      </c>
      <c r="M15" s="23">
        <v>69708584</v>
      </c>
      <c r="N15" s="23">
        <v>73352546</v>
      </c>
      <c r="O15" s="23">
        <v>115798575</v>
      </c>
      <c r="P15" s="23">
        <v>130405650</v>
      </c>
      <c r="Q15" s="23">
        <v>152518829</v>
      </c>
      <c r="R15" s="23">
        <v>142233077</v>
      </c>
      <c r="S15" s="23">
        <v>220508290</v>
      </c>
      <c r="T15" s="23">
        <v>294532139</v>
      </c>
      <c r="U15" s="23">
        <v>399116605</v>
      </c>
      <c r="V15" s="23">
        <v>399116605</v>
      </c>
      <c r="W15" s="23">
        <v>716253810</v>
      </c>
      <c r="X15" s="23">
        <v>1004955040</v>
      </c>
      <c r="Y15" s="23">
        <v>1425771795</v>
      </c>
      <c r="Z15" s="23">
        <v>1553498385</v>
      </c>
      <c r="AA15" s="23">
        <v>1775209825</v>
      </c>
      <c r="AB15" s="23">
        <v>1775209825</v>
      </c>
      <c r="AC15" s="23">
        <v>2620088025</v>
      </c>
      <c r="AD15" s="23">
        <v>2953845090</v>
      </c>
      <c r="AE15" s="23">
        <v>3708708070</v>
      </c>
      <c r="AF15" s="23">
        <v>5040860155</v>
      </c>
      <c r="AG15" s="23">
        <v>5343776540</v>
      </c>
      <c r="AH15" s="23">
        <v>6822480633</v>
      </c>
      <c r="AI15" s="23">
        <v>8922339605</v>
      </c>
      <c r="AJ15" s="23">
        <v>13434660098</v>
      </c>
      <c r="AK15" s="23">
        <v>18222299223</v>
      </c>
      <c r="AL15" s="62">
        <v>18680297653</v>
      </c>
      <c r="AM15" s="23">
        <v>22125626293</v>
      </c>
      <c r="AN15" s="23">
        <v>23568529704</v>
      </c>
      <c r="AO15" s="23">
        <v>23902874923</v>
      </c>
      <c r="AP15" s="23">
        <v>24483623960</v>
      </c>
      <c r="AQ15" s="25">
        <v>25017662038</v>
      </c>
      <c r="AR15" s="25">
        <v>28146779451</v>
      </c>
    </row>
    <row r="16" spans="1:44" x14ac:dyDescent="0.25">
      <c r="A16" s="49" t="s">
        <v>308</v>
      </c>
      <c r="B16" s="23">
        <v>32392978</v>
      </c>
      <c r="C16" s="23">
        <v>33254000</v>
      </c>
      <c r="D16" s="23">
        <v>34231600</v>
      </c>
      <c r="E16" s="23">
        <v>35571000</v>
      </c>
      <c r="F16" s="23">
        <v>37195000</v>
      </c>
      <c r="G16" s="23">
        <v>43228300</v>
      </c>
      <c r="H16" s="23">
        <v>43240000</v>
      </c>
      <c r="I16" s="23">
        <v>49780000</v>
      </c>
      <c r="J16" s="23">
        <v>91000000</v>
      </c>
      <c r="K16" s="23">
        <v>93800000</v>
      </c>
      <c r="L16" s="23">
        <v>117810900</v>
      </c>
      <c r="M16" s="23">
        <v>110813605</v>
      </c>
      <c r="N16" s="23">
        <v>123407221</v>
      </c>
      <c r="O16" s="23">
        <v>152445100</v>
      </c>
      <c r="P16" s="23">
        <v>175826630</v>
      </c>
      <c r="Q16" s="23">
        <v>228090495</v>
      </c>
      <c r="R16" s="23">
        <v>245210495</v>
      </c>
      <c r="S16" s="23">
        <v>276574080</v>
      </c>
      <c r="T16" s="23">
        <v>345694725</v>
      </c>
      <c r="U16" s="23">
        <v>441506445</v>
      </c>
      <c r="V16" s="23">
        <v>441506445</v>
      </c>
      <c r="W16" s="23">
        <v>826124710</v>
      </c>
      <c r="X16" s="23">
        <v>1370955955</v>
      </c>
      <c r="Y16" s="23">
        <v>1558598420</v>
      </c>
      <c r="Z16" s="23">
        <v>2295876475</v>
      </c>
      <c r="AA16" s="23">
        <v>2777854550</v>
      </c>
      <c r="AB16" s="23">
        <v>2777854550</v>
      </c>
      <c r="AC16" s="23">
        <v>2525646090</v>
      </c>
      <c r="AD16" s="23">
        <v>2661327735</v>
      </c>
      <c r="AE16" s="23">
        <v>3675022335</v>
      </c>
      <c r="AF16" s="23">
        <v>4514659880</v>
      </c>
      <c r="AG16" s="23">
        <v>4427573875</v>
      </c>
      <c r="AH16" s="23">
        <v>4795880000</v>
      </c>
      <c r="AI16" s="23">
        <v>5214503145</v>
      </c>
      <c r="AJ16" s="23">
        <v>7835391855</v>
      </c>
      <c r="AK16" s="23">
        <v>8686812443</v>
      </c>
      <c r="AL16" s="62">
        <v>8977527457</v>
      </c>
      <c r="AM16" s="23">
        <v>9621053328</v>
      </c>
      <c r="AN16" s="62">
        <v>11473443345</v>
      </c>
      <c r="AO16" s="62">
        <v>12328290284</v>
      </c>
      <c r="AP16" s="62">
        <v>13005789059</v>
      </c>
      <c r="AQ16" s="25">
        <v>14237904029</v>
      </c>
      <c r="AR16" s="25">
        <v>15497681804</v>
      </c>
    </row>
    <row r="17" spans="1:44" x14ac:dyDescent="0.25">
      <c r="A17" s="49" t="s">
        <v>309</v>
      </c>
      <c r="B17" s="23">
        <v>2774681</v>
      </c>
      <c r="C17" s="23">
        <v>2900000</v>
      </c>
      <c r="D17" s="23">
        <v>2990000</v>
      </c>
      <c r="E17" s="23">
        <v>3235824</v>
      </c>
      <c r="F17" s="23">
        <v>3250000</v>
      </c>
      <c r="G17" s="23">
        <v>3400000</v>
      </c>
      <c r="H17" s="23">
        <v>3885585</v>
      </c>
      <c r="I17" s="23">
        <v>4050570</v>
      </c>
      <c r="J17" s="23">
        <v>4699190</v>
      </c>
      <c r="K17" s="23">
        <v>5713370</v>
      </c>
      <c r="L17" s="23">
        <v>6751250</v>
      </c>
      <c r="M17" s="23">
        <v>5972860</v>
      </c>
      <c r="N17" s="23">
        <v>6185320</v>
      </c>
      <c r="O17" s="23">
        <v>8272200</v>
      </c>
      <c r="P17" s="23">
        <v>9087830</v>
      </c>
      <c r="Q17" s="23">
        <v>20966895</v>
      </c>
      <c r="R17" s="23">
        <v>12679965</v>
      </c>
      <c r="S17" s="23">
        <v>18978395</v>
      </c>
      <c r="T17" s="23">
        <v>28257735</v>
      </c>
      <c r="U17" s="23">
        <v>46900990</v>
      </c>
      <c r="V17" s="23">
        <v>46900990</v>
      </c>
      <c r="W17" s="23">
        <v>83902135</v>
      </c>
      <c r="X17" s="23">
        <v>114349385</v>
      </c>
      <c r="Y17" s="23">
        <v>139052730</v>
      </c>
      <c r="Z17" s="23">
        <v>183216150</v>
      </c>
      <c r="AA17" s="23">
        <v>188030260</v>
      </c>
      <c r="AB17" s="23">
        <v>188030260</v>
      </c>
      <c r="AC17" s="23">
        <v>314152000</v>
      </c>
      <c r="AD17" s="23">
        <v>287534685</v>
      </c>
      <c r="AE17" s="23">
        <v>408901970</v>
      </c>
      <c r="AF17" s="23">
        <v>491977297</v>
      </c>
      <c r="AG17" s="23">
        <v>625144990</v>
      </c>
      <c r="AH17" s="23">
        <v>712369449</v>
      </c>
      <c r="AI17" s="23">
        <v>1309271602</v>
      </c>
      <c r="AJ17" s="23">
        <v>1808925370</v>
      </c>
      <c r="AK17" s="23">
        <v>2304259991</v>
      </c>
      <c r="AL17" s="62">
        <v>2614589950</v>
      </c>
      <c r="AM17" s="23">
        <v>2935977145</v>
      </c>
      <c r="AN17" s="62">
        <v>3606943874</v>
      </c>
      <c r="AO17" s="62">
        <v>4337884696</v>
      </c>
      <c r="AP17" s="62">
        <v>5037257839</v>
      </c>
      <c r="AQ17" s="25">
        <v>4937227339</v>
      </c>
      <c r="AR17" s="25">
        <v>6097862377</v>
      </c>
    </row>
    <row r="18" spans="1:44" x14ac:dyDescent="0.25">
      <c r="A18" s="49" t="s">
        <v>310</v>
      </c>
      <c r="B18" s="23">
        <v>40947544</v>
      </c>
      <c r="C18" s="23">
        <v>35728286</v>
      </c>
      <c r="D18" s="23">
        <v>38661259</v>
      </c>
      <c r="E18" s="23">
        <v>46932572</v>
      </c>
      <c r="F18" s="23">
        <v>50214385</v>
      </c>
      <c r="G18" s="23">
        <v>56861295</v>
      </c>
      <c r="H18" s="23">
        <v>62677565</v>
      </c>
      <c r="I18" s="23">
        <v>77323000</v>
      </c>
      <c r="J18" s="23">
        <v>41768915</v>
      </c>
      <c r="K18" s="23">
        <v>94800000</v>
      </c>
      <c r="L18" s="23">
        <v>141818495</v>
      </c>
      <c r="M18" s="23">
        <v>147863483</v>
      </c>
      <c r="N18" s="23">
        <v>150591098</v>
      </c>
      <c r="O18" s="23">
        <v>197931932</v>
      </c>
      <c r="P18" s="23">
        <v>165680960</v>
      </c>
      <c r="Q18" s="23">
        <v>493604353</v>
      </c>
      <c r="R18" s="23">
        <v>576799720</v>
      </c>
      <c r="S18" s="23">
        <v>971469660</v>
      </c>
      <c r="T18" s="23">
        <v>2106536468</v>
      </c>
      <c r="U18" s="23">
        <v>1848677365</v>
      </c>
      <c r="V18" s="23">
        <v>1848677365</v>
      </c>
      <c r="W18" s="23">
        <v>5466771605</v>
      </c>
      <c r="X18" s="23">
        <v>8282011690</v>
      </c>
      <c r="Y18" s="23">
        <v>6467164060</v>
      </c>
      <c r="Z18" s="23">
        <v>6213583020</v>
      </c>
      <c r="AA18" s="23">
        <v>5840633370</v>
      </c>
      <c r="AB18" s="23">
        <v>5840633370</v>
      </c>
      <c r="AC18" s="23">
        <v>9718951445</v>
      </c>
      <c r="AD18" s="23">
        <v>11702081960</v>
      </c>
      <c r="AE18" s="23">
        <v>7095835875</v>
      </c>
      <c r="AF18" s="23">
        <v>14796012341</v>
      </c>
      <c r="AG18" s="23">
        <v>14128100685</v>
      </c>
      <c r="AH18" s="23">
        <v>4097824468</v>
      </c>
      <c r="AI18" s="23">
        <v>4252899269</v>
      </c>
      <c r="AJ18" s="23">
        <v>5550568305</v>
      </c>
      <c r="AK18" s="23">
        <v>11608228615</v>
      </c>
      <c r="AL18" s="62">
        <v>9655091975.25</v>
      </c>
      <c r="AM18" s="23">
        <v>10353096959</v>
      </c>
      <c r="AN18" s="23">
        <v>14741850616</v>
      </c>
      <c r="AO18" s="23">
        <v>9175703636</v>
      </c>
      <c r="AP18" s="23">
        <v>9127351394</v>
      </c>
      <c r="AQ18" s="25">
        <v>8944836136</v>
      </c>
      <c r="AR18" s="25">
        <v>10270529807</v>
      </c>
    </row>
    <row r="19" spans="1:44" x14ac:dyDescent="0.25">
      <c r="A19" s="49" t="s">
        <v>311</v>
      </c>
      <c r="B19" s="23">
        <v>51955698</v>
      </c>
      <c r="C19" s="25">
        <v>53886626</v>
      </c>
      <c r="D19" s="23">
        <v>58249083</v>
      </c>
      <c r="E19" s="23">
        <v>72307672</v>
      </c>
      <c r="F19" s="23">
        <v>76536842</v>
      </c>
      <c r="G19" s="23">
        <v>96143735</v>
      </c>
      <c r="H19" s="23">
        <v>97414820</v>
      </c>
      <c r="I19" s="23">
        <v>97734725</v>
      </c>
      <c r="J19" s="23">
        <v>116456044</v>
      </c>
      <c r="K19" s="23">
        <v>117425000</v>
      </c>
      <c r="L19" s="23">
        <v>143546585</v>
      </c>
      <c r="M19" s="23">
        <v>151447668</v>
      </c>
      <c r="N19" s="23">
        <v>159760827</v>
      </c>
      <c r="O19" s="23">
        <v>163666204</v>
      </c>
      <c r="P19" s="23">
        <v>200494020</v>
      </c>
      <c r="Q19" s="23">
        <v>249459330</v>
      </c>
      <c r="R19" s="23">
        <v>267160760</v>
      </c>
      <c r="S19" s="23">
        <v>340207085</v>
      </c>
      <c r="T19" s="23">
        <v>418730320</v>
      </c>
      <c r="U19" s="23">
        <v>540320205</v>
      </c>
      <c r="V19" s="23">
        <v>540320205</v>
      </c>
      <c r="W19" s="23">
        <v>1090361150</v>
      </c>
      <c r="X19" s="23">
        <v>2109693300</v>
      </c>
      <c r="Y19" s="23">
        <v>2526538950</v>
      </c>
      <c r="Z19" s="23">
        <v>3200010515</v>
      </c>
      <c r="AA19" s="23">
        <v>3897376560</v>
      </c>
      <c r="AB19" s="23">
        <v>3897376560</v>
      </c>
      <c r="AC19" s="23">
        <v>6010418975</v>
      </c>
      <c r="AD19" s="23">
        <v>6617652245</v>
      </c>
      <c r="AE19" s="23">
        <v>8164464235</v>
      </c>
      <c r="AF19" s="23">
        <v>9856995250</v>
      </c>
      <c r="AG19" s="23">
        <v>10848881825</v>
      </c>
      <c r="AH19" s="23">
        <v>11039170334</v>
      </c>
      <c r="AI19" s="23">
        <v>12778505922</v>
      </c>
      <c r="AJ19" s="23">
        <v>17091352864</v>
      </c>
      <c r="AK19" s="23">
        <v>19860244589</v>
      </c>
      <c r="AL19" s="62">
        <v>24832796580</v>
      </c>
      <c r="AM19" s="23">
        <v>26789212540</v>
      </c>
      <c r="AN19" s="23">
        <v>33359089276</v>
      </c>
      <c r="AO19" s="23">
        <v>37428725119</v>
      </c>
      <c r="AP19" s="23">
        <v>41535612509</v>
      </c>
      <c r="AQ19" s="25">
        <v>58590422572</v>
      </c>
      <c r="AR19" s="25">
        <v>99628120000</v>
      </c>
    </row>
    <row r="20" spans="1:44" x14ac:dyDescent="0.25">
      <c r="A20" s="49" t="s">
        <v>312</v>
      </c>
      <c r="B20" s="23">
        <v>35258646</v>
      </c>
      <c r="C20" s="25">
        <v>40311170</v>
      </c>
      <c r="D20" s="23">
        <v>44609939</v>
      </c>
      <c r="E20" s="23">
        <v>63655070</v>
      </c>
      <c r="F20" s="23">
        <v>65989099</v>
      </c>
      <c r="G20" s="23">
        <v>83617744</v>
      </c>
      <c r="H20" s="23">
        <v>79057624</v>
      </c>
      <c r="I20" s="23">
        <v>81230396</v>
      </c>
      <c r="J20" s="23">
        <v>102310249</v>
      </c>
      <c r="K20" s="23">
        <v>107244000</v>
      </c>
      <c r="L20" s="23">
        <v>128427515</v>
      </c>
      <c r="M20" s="23">
        <v>108369038</v>
      </c>
      <c r="N20" s="23">
        <v>113502824</v>
      </c>
      <c r="O20" s="23">
        <v>135975088</v>
      </c>
      <c r="P20" s="23">
        <v>140755345</v>
      </c>
      <c r="Q20" s="23">
        <v>159599092</v>
      </c>
      <c r="R20" s="23">
        <v>188463905</v>
      </c>
      <c r="S20" s="23">
        <v>279440145</v>
      </c>
      <c r="T20" s="23">
        <v>382795937</v>
      </c>
      <c r="U20" s="23">
        <v>649255155</v>
      </c>
      <c r="V20" s="23">
        <v>649255155</v>
      </c>
      <c r="W20" s="23">
        <v>1255705025</v>
      </c>
      <c r="X20" s="23">
        <v>2503288700</v>
      </c>
      <c r="Y20" s="23">
        <v>3026743850</v>
      </c>
      <c r="Z20" s="23">
        <v>3243814720</v>
      </c>
      <c r="AA20" s="23">
        <v>4144209660</v>
      </c>
      <c r="AB20" s="23">
        <v>4144209660</v>
      </c>
      <c r="AC20" s="23">
        <v>4529299505</v>
      </c>
      <c r="AD20" s="23">
        <v>4736003150</v>
      </c>
      <c r="AE20" s="23">
        <v>7963264875</v>
      </c>
      <c r="AF20" s="23">
        <v>7212245491</v>
      </c>
      <c r="AG20" s="23">
        <v>10090682710</v>
      </c>
      <c r="AH20" s="23">
        <v>8818256882</v>
      </c>
      <c r="AI20" s="23">
        <v>12603845114</v>
      </c>
      <c r="AJ20" s="23">
        <v>17337534377</v>
      </c>
      <c r="AK20" s="23">
        <v>23651826500</v>
      </c>
      <c r="AL20" s="62">
        <v>25029064300.599998</v>
      </c>
      <c r="AM20" s="23">
        <v>26902166762</v>
      </c>
      <c r="AN20" s="23">
        <v>30794611960</v>
      </c>
      <c r="AO20" s="23">
        <v>36033871310</v>
      </c>
      <c r="AP20" s="23">
        <v>41751228343</v>
      </c>
      <c r="AQ20" s="25">
        <v>46357456177</v>
      </c>
      <c r="AR20" s="25">
        <v>53327418343</v>
      </c>
    </row>
    <row r="21" spans="1:44" x14ac:dyDescent="0.25">
      <c r="A21" s="49" t="s">
        <v>313</v>
      </c>
      <c r="B21" s="23">
        <v>0</v>
      </c>
      <c r="C21" s="25">
        <v>0</v>
      </c>
      <c r="D21" s="23">
        <v>0</v>
      </c>
      <c r="E21" s="23">
        <v>0</v>
      </c>
      <c r="F21" s="23">
        <v>0</v>
      </c>
      <c r="G21" s="23">
        <v>4322000</v>
      </c>
      <c r="H21" s="23">
        <v>4373000</v>
      </c>
      <c r="I21" s="23">
        <v>5080000</v>
      </c>
      <c r="J21" s="23">
        <v>7000000</v>
      </c>
      <c r="K21" s="23">
        <v>7606600</v>
      </c>
      <c r="L21" s="23">
        <v>12530000</v>
      </c>
      <c r="M21" s="23">
        <v>7614660</v>
      </c>
      <c r="N21" s="23">
        <v>6471900</v>
      </c>
      <c r="O21" s="23">
        <v>17330000</v>
      </c>
      <c r="P21" s="23">
        <v>24925000</v>
      </c>
      <c r="Q21" s="23">
        <v>25113101</v>
      </c>
      <c r="R21" s="23">
        <v>23053605</v>
      </c>
      <c r="S21" s="23">
        <v>33905835</v>
      </c>
      <c r="T21" s="23">
        <v>35562015</v>
      </c>
      <c r="U21" s="23">
        <v>40195050</v>
      </c>
      <c r="V21" s="23">
        <v>40195050</v>
      </c>
      <c r="W21" s="23">
        <v>50076950</v>
      </c>
      <c r="X21" s="23">
        <v>127103615</v>
      </c>
      <c r="Y21" s="23">
        <v>234855610</v>
      </c>
      <c r="Z21" s="23">
        <v>345687000</v>
      </c>
      <c r="AA21" s="23">
        <v>353554105</v>
      </c>
      <c r="AB21" s="23">
        <v>353554105</v>
      </c>
      <c r="AC21" s="23">
        <v>473190065</v>
      </c>
      <c r="AD21" s="23">
        <v>475936965</v>
      </c>
      <c r="AE21" s="23">
        <v>810412195</v>
      </c>
      <c r="AF21" s="23">
        <v>900443547</v>
      </c>
      <c r="AG21" s="23">
        <v>1512847440</v>
      </c>
      <c r="AH21" s="23">
        <v>1784938866</v>
      </c>
      <c r="AI21" s="23">
        <v>1099514612</v>
      </c>
      <c r="AJ21" s="23">
        <v>1005202584</v>
      </c>
      <c r="AK21" s="23">
        <v>1899767987</v>
      </c>
      <c r="AL21" s="62">
        <v>1901483354</v>
      </c>
      <c r="AM21" s="23">
        <v>1973774873</v>
      </c>
      <c r="AN21" s="23">
        <v>2205665366</v>
      </c>
      <c r="AO21" s="23">
        <v>2205741009</v>
      </c>
      <c r="AP21" s="23">
        <v>2073679074</v>
      </c>
      <c r="AQ21" s="25">
        <v>2032205493</v>
      </c>
      <c r="AR21" s="25">
        <v>2162989940</v>
      </c>
    </row>
    <row r="22" spans="1:44" x14ac:dyDescent="0.25">
      <c r="A22" s="49" t="s">
        <v>275</v>
      </c>
      <c r="B22" s="23">
        <v>771687</v>
      </c>
      <c r="C22" s="23">
        <v>795350</v>
      </c>
      <c r="D22" s="62">
        <v>805350</v>
      </c>
      <c r="E22" s="23">
        <v>880518</v>
      </c>
      <c r="F22" s="23">
        <v>900000</v>
      </c>
      <c r="G22" s="23">
        <v>890000</v>
      </c>
      <c r="H22" s="23">
        <v>910082</v>
      </c>
      <c r="I22" s="23">
        <v>982946</v>
      </c>
      <c r="J22" s="23">
        <v>1478945</v>
      </c>
      <c r="K22" s="23">
        <v>1751690</v>
      </c>
      <c r="L22" s="23">
        <v>2159600</v>
      </c>
      <c r="M22" s="23">
        <v>1844488</v>
      </c>
      <c r="N22" s="23">
        <v>1611600</v>
      </c>
      <c r="O22" s="23">
        <v>1927400</v>
      </c>
      <c r="P22" s="23">
        <v>2187000</v>
      </c>
      <c r="Q22" s="23">
        <v>2683205</v>
      </c>
      <c r="R22" s="23">
        <v>2586745</v>
      </c>
      <c r="S22" s="23">
        <v>2981925</v>
      </c>
      <c r="T22" s="23">
        <v>6709655</v>
      </c>
      <c r="U22" s="23">
        <v>9835750</v>
      </c>
      <c r="V22" s="23">
        <v>9835750</v>
      </c>
      <c r="W22" s="23">
        <v>14743185</v>
      </c>
      <c r="X22" s="23">
        <v>30544075</v>
      </c>
      <c r="Y22" s="23">
        <v>33499580</v>
      </c>
      <c r="Z22" s="23">
        <v>55974040</v>
      </c>
      <c r="AA22" s="23">
        <v>54337355</v>
      </c>
      <c r="AB22" s="23">
        <v>54337355</v>
      </c>
      <c r="AC22" s="23">
        <v>73774895</v>
      </c>
      <c r="AD22" s="23">
        <v>75735680</v>
      </c>
      <c r="AE22" s="23">
        <v>213536330</v>
      </c>
      <c r="AF22" s="23">
        <v>137995225</v>
      </c>
      <c r="AG22" s="23">
        <v>246293370</v>
      </c>
      <c r="AH22" s="23">
        <v>581006181</v>
      </c>
      <c r="AI22" s="23">
        <v>569876360</v>
      </c>
      <c r="AJ22" s="23">
        <v>665640642</v>
      </c>
      <c r="AK22" s="23">
        <v>1327330829</v>
      </c>
      <c r="AL22" s="62">
        <v>810106053</v>
      </c>
      <c r="AM22" s="23">
        <v>1448333362</v>
      </c>
      <c r="AN22" s="23">
        <v>1433858189</v>
      </c>
      <c r="AO22" s="23">
        <v>1484266564</v>
      </c>
      <c r="AP22" s="23">
        <v>1478461043</v>
      </c>
      <c r="AQ22" s="25">
        <v>1689560021</v>
      </c>
      <c r="AR22" s="25">
        <v>1738109956</v>
      </c>
    </row>
    <row r="23" spans="1:44" x14ac:dyDescent="0.25">
      <c r="A23" s="49" t="s">
        <v>276</v>
      </c>
      <c r="B23" s="23">
        <v>17396695</v>
      </c>
      <c r="C23" s="25">
        <v>30834487</v>
      </c>
      <c r="D23" s="62">
        <v>23710865</v>
      </c>
      <c r="E23" s="23">
        <v>43478729</v>
      </c>
      <c r="F23" s="23">
        <v>122226357</v>
      </c>
      <c r="G23" s="23">
        <v>113480988</v>
      </c>
      <c r="H23" s="23">
        <v>119031582</v>
      </c>
      <c r="I23" s="23">
        <v>128102360</v>
      </c>
      <c r="J23" s="23">
        <v>140290771</v>
      </c>
      <c r="K23" s="23">
        <v>159759125</v>
      </c>
      <c r="L23" s="23">
        <v>252388380</v>
      </c>
      <c r="M23" s="23">
        <v>169749230</v>
      </c>
      <c r="N23" s="23">
        <v>157247395</v>
      </c>
      <c r="O23" s="23">
        <v>175841800</v>
      </c>
      <c r="P23" s="23">
        <v>195568240</v>
      </c>
      <c r="Q23" s="23">
        <v>367660160</v>
      </c>
      <c r="R23" s="23">
        <v>323041693</v>
      </c>
      <c r="S23" s="23">
        <v>480105570</v>
      </c>
      <c r="T23" s="23">
        <v>900719955</v>
      </c>
      <c r="U23" s="23">
        <v>1567485330</v>
      </c>
      <c r="V23" s="23">
        <v>1567485330</v>
      </c>
      <c r="W23" s="23">
        <v>1522244085</v>
      </c>
      <c r="X23" s="23">
        <v>3690419135</v>
      </c>
      <c r="Y23" s="23">
        <v>2855733000</v>
      </c>
      <c r="Z23" s="23">
        <v>2799419030</v>
      </c>
      <c r="AA23" s="23">
        <v>2913228735</v>
      </c>
      <c r="AB23" s="23">
        <v>2913228735</v>
      </c>
      <c r="AC23" s="23">
        <v>3963808680</v>
      </c>
      <c r="AD23" s="23">
        <v>3873662475</v>
      </c>
      <c r="AE23" s="23">
        <v>4043884425</v>
      </c>
      <c r="AF23" s="23">
        <v>3870676857</v>
      </c>
      <c r="AG23" s="23">
        <v>4037707800</v>
      </c>
      <c r="AH23" s="23">
        <v>4868903502</v>
      </c>
      <c r="AI23" s="23">
        <v>4074959973</v>
      </c>
      <c r="AJ23" s="23">
        <v>5552082446</v>
      </c>
      <c r="AK23" s="23">
        <v>6061278680</v>
      </c>
      <c r="AL23" s="62">
        <v>6284103653</v>
      </c>
      <c r="AM23" s="23">
        <v>6680230213</v>
      </c>
      <c r="AN23" s="23">
        <v>8044795086</v>
      </c>
      <c r="AO23" s="23">
        <v>8100564012</v>
      </c>
      <c r="AP23" s="23">
        <v>7395284586</v>
      </c>
      <c r="AQ23" s="25">
        <v>7318253791</v>
      </c>
      <c r="AR23" s="25">
        <v>11609906698</v>
      </c>
    </row>
    <row r="24" spans="1:44" x14ac:dyDescent="0.25">
      <c r="A24" s="49" t="s">
        <v>277</v>
      </c>
      <c r="B24" s="23">
        <v>20326143</v>
      </c>
      <c r="C24" s="23">
        <v>26149450</v>
      </c>
      <c r="D24" s="62">
        <v>27888476</v>
      </c>
      <c r="E24" s="23">
        <v>29509762</v>
      </c>
      <c r="F24" s="23">
        <v>32609640</v>
      </c>
      <c r="G24" s="23">
        <v>34616020</v>
      </c>
      <c r="H24" s="23">
        <v>35965600</v>
      </c>
      <c r="I24" s="23">
        <v>55718499</v>
      </c>
      <c r="J24" s="23">
        <v>100763871</v>
      </c>
      <c r="K24" s="23">
        <v>104602350</v>
      </c>
      <c r="L24" s="23">
        <v>170177400</v>
      </c>
      <c r="M24" s="23">
        <v>139175947</v>
      </c>
      <c r="N24" s="23">
        <v>114489800</v>
      </c>
      <c r="O24" s="23">
        <v>144116870</v>
      </c>
      <c r="P24" s="23">
        <v>139048680</v>
      </c>
      <c r="Q24" s="23">
        <v>148542525</v>
      </c>
      <c r="R24" s="23">
        <v>143874100</v>
      </c>
      <c r="S24" s="23">
        <v>233393965</v>
      </c>
      <c r="T24" s="23">
        <v>475373507</v>
      </c>
      <c r="U24" s="23">
        <v>515038040</v>
      </c>
      <c r="V24" s="23">
        <v>515038040</v>
      </c>
      <c r="W24" s="23">
        <v>563266850</v>
      </c>
      <c r="X24" s="23">
        <v>1247826960</v>
      </c>
      <c r="Y24" s="23">
        <v>1213032576</v>
      </c>
      <c r="Z24" s="23">
        <v>1464358020</v>
      </c>
      <c r="AA24" s="23">
        <v>1372156800</v>
      </c>
      <c r="AB24" s="23">
        <v>1372156800</v>
      </c>
      <c r="AC24" s="23">
        <v>2539982499</v>
      </c>
      <c r="AD24" s="23">
        <v>3978185810</v>
      </c>
      <c r="AE24" s="23">
        <v>4249563550</v>
      </c>
      <c r="AF24" s="23">
        <v>4082556501</v>
      </c>
      <c r="AG24" s="23">
        <v>5417341155</v>
      </c>
      <c r="AH24" s="23">
        <v>4961968094</v>
      </c>
      <c r="AI24" s="23">
        <v>3068934665</v>
      </c>
      <c r="AJ24" s="23">
        <v>5990192511</v>
      </c>
      <c r="AK24" s="23">
        <v>6847772179</v>
      </c>
      <c r="AL24" s="62">
        <v>21992509945</v>
      </c>
      <c r="AM24" s="23">
        <v>23670332158</v>
      </c>
      <c r="AN24" s="23">
        <v>19898246009</v>
      </c>
      <c r="AO24" s="23">
        <v>29702476080</v>
      </c>
      <c r="AP24" s="23">
        <v>32450615858</v>
      </c>
      <c r="AQ24" s="25">
        <v>37688720821</v>
      </c>
      <c r="AR24" s="25">
        <v>23216741795</v>
      </c>
    </row>
    <row r="25" spans="1:44" x14ac:dyDescent="0.25">
      <c r="A25" s="49" t="s">
        <v>314</v>
      </c>
      <c r="B25" s="63">
        <v>900237</v>
      </c>
      <c r="C25" s="25">
        <v>10512800</v>
      </c>
      <c r="D25" s="64">
        <v>3626667</v>
      </c>
      <c r="E25" s="63">
        <v>2241407</v>
      </c>
      <c r="F25" s="63">
        <v>2300000</v>
      </c>
      <c r="G25" s="63">
        <v>2790000</v>
      </c>
      <c r="H25" s="63">
        <v>3047166</v>
      </c>
      <c r="I25" s="63">
        <v>3086443</v>
      </c>
      <c r="J25" s="63">
        <v>6784580</v>
      </c>
      <c r="K25" s="63">
        <v>7425325</v>
      </c>
      <c r="L25" s="63">
        <v>12410900</v>
      </c>
      <c r="M25" s="63">
        <v>5260618</v>
      </c>
      <c r="N25" s="63">
        <v>3574660</v>
      </c>
      <c r="O25" s="63">
        <v>6758000</v>
      </c>
      <c r="P25" s="63">
        <v>8789000</v>
      </c>
      <c r="Q25" s="63">
        <v>78832025</v>
      </c>
      <c r="R25" s="63">
        <v>7855060</v>
      </c>
      <c r="S25" s="63">
        <v>9260940</v>
      </c>
      <c r="T25" s="63">
        <v>14188595</v>
      </c>
      <c r="U25" s="63">
        <v>16398125</v>
      </c>
      <c r="V25" s="63">
        <v>16398125</v>
      </c>
      <c r="W25" s="63">
        <v>23923335</v>
      </c>
      <c r="X25" s="63">
        <v>123821470</v>
      </c>
      <c r="Y25" s="63">
        <v>107109365</v>
      </c>
      <c r="Z25" s="63">
        <v>144838605</v>
      </c>
      <c r="AA25" s="63">
        <v>165665475</v>
      </c>
      <c r="AB25" s="63">
        <v>165665475</v>
      </c>
      <c r="AC25" s="63">
        <v>68384595</v>
      </c>
      <c r="AD25" s="63">
        <v>440049910</v>
      </c>
      <c r="AE25" s="63">
        <v>475778685</v>
      </c>
      <c r="AF25" s="63">
        <v>1402439731</v>
      </c>
      <c r="AG25" s="63">
        <v>620858645</v>
      </c>
      <c r="AH25" s="63">
        <v>681464349</v>
      </c>
      <c r="AI25" s="63">
        <v>513935459</v>
      </c>
      <c r="AJ25" s="63">
        <v>1304230431</v>
      </c>
      <c r="AK25" s="63">
        <v>1136236675</v>
      </c>
      <c r="AL25" s="64">
        <v>1405734024</v>
      </c>
      <c r="AM25" s="63">
        <v>1482645415</v>
      </c>
      <c r="AN25" s="63">
        <v>1544945526</v>
      </c>
      <c r="AO25" s="63">
        <v>2302540008</v>
      </c>
      <c r="AP25" s="63">
        <v>1666339301</v>
      </c>
      <c r="AQ25" s="25">
        <v>1691958734</v>
      </c>
      <c r="AR25" s="25">
        <v>2691466702</v>
      </c>
    </row>
    <row r="26" spans="1:44" x14ac:dyDescent="0.25">
      <c r="A26" s="49" t="s">
        <v>315</v>
      </c>
      <c r="B26" s="63">
        <v>0</v>
      </c>
      <c r="C26" s="25">
        <v>0</v>
      </c>
      <c r="D26" s="64">
        <v>0</v>
      </c>
      <c r="E26" s="63">
        <v>0</v>
      </c>
      <c r="F26" s="63">
        <v>0</v>
      </c>
      <c r="G26" s="63">
        <v>0</v>
      </c>
      <c r="H26" s="63">
        <v>0</v>
      </c>
      <c r="I26" s="63">
        <v>0</v>
      </c>
      <c r="J26" s="63">
        <v>4500000</v>
      </c>
      <c r="K26" s="63">
        <v>5000000</v>
      </c>
      <c r="L26" s="63">
        <v>5805075</v>
      </c>
      <c r="M26" s="63">
        <v>4690410</v>
      </c>
      <c r="N26" s="63">
        <v>4005000</v>
      </c>
      <c r="O26" s="63">
        <v>5658000</v>
      </c>
      <c r="P26" s="63">
        <v>5700000</v>
      </c>
      <c r="Q26" s="63">
        <v>11588550</v>
      </c>
      <c r="R26" s="63">
        <v>8009820</v>
      </c>
      <c r="S26" s="63">
        <v>11050740</v>
      </c>
      <c r="T26" s="63">
        <v>14777690</v>
      </c>
      <c r="U26" s="63">
        <v>18341215</v>
      </c>
      <c r="V26" s="63">
        <v>18341215</v>
      </c>
      <c r="W26" s="63">
        <v>29494345</v>
      </c>
      <c r="X26" s="63">
        <v>73464280</v>
      </c>
      <c r="Y26" s="63">
        <v>92090280</v>
      </c>
      <c r="Z26" s="63">
        <v>115830085</v>
      </c>
      <c r="AA26" s="63">
        <v>120395410</v>
      </c>
      <c r="AB26" s="63">
        <v>120395410</v>
      </c>
      <c r="AC26" s="63">
        <v>90000000</v>
      </c>
      <c r="AD26" s="63">
        <v>255000000</v>
      </c>
      <c r="AE26" s="63">
        <v>279898525</v>
      </c>
      <c r="AF26" s="63">
        <v>229284190</v>
      </c>
      <c r="AG26" s="63">
        <v>758453320</v>
      </c>
      <c r="AH26" s="65">
        <v>988513743</v>
      </c>
      <c r="AI26" s="65">
        <v>775216555</v>
      </c>
      <c r="AJ26" s="65">
        <v>925723500</v>
      </c>
      <c r="AK26" s="65">
        <v>960513798</v>
      </c>
      <c r="AL26" s="97">
        <v>978795419</v>
      </c>
      <c r="AM26" s="65">
        <v>978795419</v>
      </c>
      <c r="AN26" s="65">
        <v>961149060</v>
      </c>
      <c r="AO26" s="65">
        <v>961076584</v>
      </c>
      <c r="AP26" s="65">
        <v>1026652413</v>
      </c>
      <c r="AQ26" s="25">
        <v>1025719365</v>
      </c>
      <c r="AR26" s="25">
        <v>2513238335</v>
      </c>
    </row>
    <row r="27" spans="1:44" x14ac:dyDescent="0.25">
      <c r="A27" s="49" t="s">
        <v>316</v>
      </c>
      <c r="B27" s="63">
        <v>0</v>
      </c>
      <c r="C27" s="25">
        <v>0</v>
      </c>
      <c r="D27" s="64">
        <v>0</v>
      </c>
      <c r="E27" s="63">
        <v>0</v>
      </c>
      <c r="F27" s="63">
        <v>0</v>
      </c>
      <c r="G27" s="63">
        <v>0</v>
      </c>
      <c r="H27" s="63">
        <v>0</v>
      </c>
      <c r="I27" s="63">
        <v>0</v>
      </c>
      <c r="J27" s="63">
        <v>0</v>
      </c>
      <c r="K27" s="63">
        <v>0</v>
      </c>
      <c r="L27" s="63">
        <v>0</v>
      </c>
      <c r="M27" s="63">
        <v>0</v>
      </c>
      <c r="N27" s="63">
        <v>0</v>
      </c>
      <c r="O27" s="63">
        <v>0</v>
      </c>
      <c r="P27" s="63">
        <v>0</v>
      </c>
      <c r="Q27" s="63">
        <v>0</v>
      </c>
      <c r="R27" s="63">
        <v>0</v>
      </c>
      <c r="S27" s="63">
        <v>0</v>
      </c>
      <c r="T27" s="63">
        <v>0</v>
      </c>
      <c r="U27" s="63">
        <v>23576460</v>
      </c>
      <c r="V27" s="63">
        <v>23576460</v>
      </c>
      <c r="W27" s="63">
        <v>57312810</v>
      </c>
      <c r="X27" s="63">
        <v>71008405</v>
      </c>
      <c r="Y27" s="63">
        <v>102027370</v>
      </c>
      <c r="Z27" s="63">
        <v>140134345</v>
      </c>
      <c r="AA27" s="63">
        <v>151495955</v>
      </c>
      <c r="AB27" s="63">
        <v>151495955</v>
      </c>
      <c r="AC27" s="63">
        <v>152016340</v>
      </c>
      <c r="AD27" s="63">
        <v>200000000</v>
      </c>
      <c r="AE27" s="63">
        <v>450000000</v>
      </c>
      <c r="AF27" s="63">
        <v>452254446</v>
      </c>
      <c r="AG27" s="63">
        <v>450002855</v>
      </c>
      <c r="AH27" s="63">
        <v>512738130</v>
      </c>
      <c r="AI27" s="63">
        <v>665147961</v>
      </c>
      <c r="AJ27" s="63">
        <v>1094844849</v>
      </c>
      <c r="AK27" s="63">
        <v>1512092530</v>
      </c>
      <c r="AL27" s="64">
        <v>1999959772</v>
      </c>
      <c r="AM27" s="63">
        <v>2366157435</v>
      </c>
      <c r="AN27" s="63">
        <v>2548157435</v>
      </c>
      <c r="AO27" s="63">
        <v>2731403935</v>
      </c>
      <c r="AP27" s="63">
        <v>2583297965</v>
      </c>
      <c r="AQ27" s="25">
        <v>2600027747</v>
      </c>
      <c r="AR27" s="25">
        <v>3073341837</v>
      </c>
    </row>
    <row r="28" spans="1:44" x14ac:dyDescent="0.25">
      <c r="A28" s="49" t="s">
        <v>317</v>
      </c>
      <c r="B28" s="63">
        <v>0</v>
      </c>
      <c r="C28" s="25">
        <v>0</v>
      </c>
      <c r="D28" s="64">
        <v>0</v>
      </c>
      <c r="E28" s="63">
        <v>0</v>
      </c>
      <c r="F28" s="63">
        <v>0</v>
      </c>
      <c r="G28" s="63">
        <v>0</v>
      </c>
      <c r="H28" s="63">
        <v>0</v>
      </c>
      <c r="I28" s="63">
        <v>0</v>
      </c>
      <c r="J28" s="63">
        <v>0</v>
      </c>
      <c r="K28" s="63">
        <v>0</v>
      </c>
      <c r="L28" s="63">
        <v>0</v>
      </c>
      <c r="M28" s="63">
        <v>0</v>
      </c>
      <c r="N28" s="63">
        <v>0</v>
      </c>
      <c r="O28" s="63">
        <v>0</v>
      </c>
      <c r="P28" s="63">
        <v>0</v>
      </c>
      <c r="Q28" s="63">
        <v>0</v>
      </c>
      <c r="R28" s="63">
        <v>0</v>
      </c>
      <c r="S28" s="63">
        <v>0</v>
      </c>
      <c r="T28" s="63">
        <v>0</v>
      </c>
      <c r="U28" s="63">
        <v>0</v>
      </c>
      <c r="V28" s="63">
        <v>0</v>
      </c>
      <c r="W28" s="63">
        <v>0</v>
      </c>
      <c r="X28" s="63">
        <v>0</v>
      </c>
      <c r="Y28" s="63">
        <v>0</v>
      </c>
      <c r="Z28" s="63">
        <v>0</v>
      </c>
      <c r="AA28" s="63">
        <v>0</v>
      </c>
      <c r="AB28" s="63">
        <v>0</v>
      </c>
      <c r="AC28" s="63">
        <v>0</v>
      </c>
      <c r="AD28" s="63">
        <v>0</v>
      </c>
      <c r="AE28" s="63">
        <v>59714375</v>
      </c>
      <c r="AF28" s="63">
        <v>165965859</v>
      </c>
      <c r="AG28" s="63">
        <v>162296970</v>
      </c>
      <c r="AH28" s="63">
        <v>244423151</v>
      </c>
      <c r="AI28" s="63">
        <v>200541089</v>
      </c>
      <c r="AJ28" s="63">
        <v>180062410</v>
      </c>
      <c r="AK28" s="63">
        <v>244269236</v>
      </c>
      <c r="AL28" s="64">
        <v>223918999</v>
      </c>
      <c r="AM28" s="63">
        <v>327261857</v>
      </c>
      <c r="AN28" s="63">
        <v>366610298</v>
      </c>
      <c r="AO28" s="63">
        <v>367997284</v>
      </c>
      <c r="AP28" s="63">
        <v>382812769</v>
      </c>
      <c r="AQ28" s="25">
        <v>426449592</v>
      </c>
      <c r="AR28" s="25">
        <v>497332222</v>
      </c>
    </row>
    <row r="29" spans="1:44" x14ac:dyDescent="0.25">
      <c r="A29" s="49" t="s">
        <v>318</v>
      </c>
      <c r="B29" s="63">
        <v>0</v>
      </c>
      <c r="C29" s="25">
        <v>0</v>
      </c>
      <c r="D29" s="64">
        <v>0</v>
      </c>
      <c r="E29" s="63">
        <v>0</v>
      </c>
      <c r="F29" s="63">
        <v>0</v>
      </c>
      <c r="G29" s="63">
        <v>0</v>
      </c>
      <c r="H29" s="63">
        <v>0</v>
      </c>
      <c r="I29" s="63">
        <v>0</v>
      </c>
      <c r="J29" s="63">
        <v>0</v>
      </c>
      <c r="K29" s="63">
        <v>0</v>
      </c>
      <c r="L29" s="63">
        <v>0</v>
      </c>
      <c r="M29" s="63">
        <v>0</v>
      </c>
      <c r="N29" s="63">
        <v>0</v>
      </c>
      <c r="O29" s="63">
        <v>0</v>
      </c>
      <c r="P29" s="63">
        <v>0</v>
      </c>
      <c r="Q29" s="63">
        <v>0</v>
      </c>
      <c r="R29" s="63">
        <v>0</v>
      </c>
      <c r="S29" s="63">
        <v>0</v>
      </c>
      <c r="T29" s="63">
        <v>0</v>
      </c>
      <c r="U29" s="63">
        <v>0</v>
      </c>
      <c r="V29" s="63">
        <v>0</v>
      </c>
      <c r="W29" s="63">
        <v>0</v>
      </c>
      <c r="X29" s="63">
        <v>0</v>
      </c>
      <c r="Y29" s="63">
        <v>0</v>
      </c>
      <c r="Z29" s="63">
        <v>0</v>
      </c>
      <c r="AA29" s="63">
        <v>0</v>
      </c>
      <c r="AB29" s="63">
        <v>0</v>
      </c>
      <c r="AC29" s="63">
        <v>0</v>
      </c>
      <c r="AD29" s="63">
        <v>0</v>
      </c>
      <c r="AE29" s="63">
        <v>0</v>
      </c>
      <c r="AF29" s="63">
        <v>301116777</v>
      </c>
      <c r="AG29" s="63">
        <v>397609820</v>
      </c>
      <c r="AH29" s="63">
        <v>471760650</v>
      </c>
      <c r="AI29" s="63">
        <v>512874594</v>
      </c>
      <c r="AJ29" s="63">
        <v>584941883</v>
      </c>
      <c r="AK29" s="63">
        <v>883378441</v>
      </c>
      <c r="AL29" s="64">
        <v>986787295</v>
      </c>
      <c r="AM29" s="63">
        <v>1124420870</v>
      </c>
      <c r="AN29" s="63">
        <v>1242635877</v>
      </c>
      <c r="AO29" s="63">
        <v>1285846626</v>
      </c>
      <c r="AP29" s="63">
        <v>1442134396</v>
      </c>
      <c r="AQ29" s="25">
        <v>1554739357</v>
      </c>
      <c r="AR29" s="25">
        <v>1714126685</v>
      </c>
    </row>
    <row r="30" spans="1:44" x14ac:dyDescent="0.25">
      <c r="A30" s="49" t="s">
        <v>319</v>
      </c>
      <c r="B30" s="63">
        <v>0</v>
      </c>
      <c r="C30" s="25">
        <v>0</v>
      </c>
      <c r="D30" s="64">
        <v>0</v>
      </c>
      <c r="E30" s="63">
        <v>0</v>
      </c>
      <c r="F30" s="63">
        <v>0</v>
      </c>
      <c r="G30" s="63">
        <v>0</v>
      </c>
      <c r="H30" s="63">
        <v>0</v>
      </c>
      <c r="I30" s="63">
        <v>0</v>
      </c>
      <c r="J30" s="63">
        <v>0</v>
      </c>
      <c r="K30" s="63">
        <v>0</v>
      </c>
      <c r="L30" s="63">
        <v>0</v>
      </c>
      <c r="M30" s="63">
        <v>0</v>
      </c>
      <c r="N30" s="63">
        <v>0</v>
      </c>
      <c r="O30" s="63">
        <v>0</v>
      </c>
      <c r="P30" s="63">
        <v>0</v>
      </c>
      <c r="Q30" s="63">
        <v>0</v>
      </c>
      <c r="R30" s="63">
        <v>0</v>
      </c>
      <c r="S30" s="63">
        <v>0</v>
      </c>
      <c r="T30" s="63">
        <v>0</v>
      </c>
      <c r="U30" s="63">
        <v>0</v>
      </c>
      <c r="V30" s="63">
        <v>0</v>
      </c>
      <c r="W30" s="63">
        <v>0</v>
      </c>
      <c r="X30" s="63">
        <v>0</v>
      </c>
      <c r="Y30" s="63">
        <v>0</v>
      </c>
      <c r="Z30" s="63">
        <v>0</v>
      </c>
      <c r="AA30" s="63">
        <v>0</v>
      </c>
      <c r="AB30" s="63">
        <v>0</v>
      </c>
      <c r="AC30" s="63">
        <v>0</v>
      </c>
      <c r="AD30" s="63">
        <v>0</v>
      </c>
      <c r="AE30" s="63">
        <v>0</v>
      </c>
      <c r="AF30" s="63">
        <v>149907220</v>
      </c>
      <c r="AG30" s="63">
        <v>144248475</v>
      </c>
      <c r="AH30" s="63">
        <v>163203784</v>
      </c>
      <c r="AI30" s="63">
        <v>145230619</v>
      </c>
      <c r="AJ30" s="63">
        <v>150110827</v>
      </c>
      <c r="AK30" s="63">
        <v>194495355</v>
      </c>
      <c r="AL30" s="64">
        <v>190314280</v>
      </c>
      <c r="AM30" s="63">
        <v>286860652</v>
      </c>
      <c r="AN30" s="63">
        <v>325856267</v>
      </c>
      <c r="AO30" s="63">
        <v>325890586</v>
      </c>
      <c r="AP30" s="63">
        <v>330572264</v>
      </c>
      <c r="AQ30" s="25">
        <v>324263538</v>
      </c>
      <c r="AR30" s="25">
        <v>327392395</v>
      </c>
    </row>
    <row r="31" spans="1:44" x14ac:dyDescent="0.25">
      <c r="A31" s="49" t="s">
        <v>320</v>
      </c>
      <c r="B31" s="63">
        <v>0</v>
      </c>
      <c r="C31" s="25">
        <v>0</v>
      </c>
      <c r="D31" s="64">
        <v>0</v>
      </c>
      <c r="E31" s="63">
        <v>0</v>
      </c>
      <c r="F31" s="63">
        <v>0</v>
      </c>
      <c r="G31" s="63">
        <v>0</v>
      </c>
      <c r="H31" s="63">
        <v>0</v>
      </c>
      <c r="I31" s="63">
        <v>0</v>
      </c>
      <c r="J31" s="63">
        <v>0</v>
      </c>
      <c r="K31" s="63">
        <v>0</v>
      </c>
      <c r="L31" s="63">
        <v>0</v>
      </c>
      <c r="M31" s="63">
        <v>0</v>
      </c>
      <c r="N31" s="63">
        <v>0</v>
      </c>
      <c r="O31" s="63">
        <v>0</v>
      </c>
      <c r="P31" s="63">
        <v>0</v>
      </c>
      <c r="Q31" s="63">
        <v>0</v>
      </c>
      <c r="R31" s="63">
        <v>0</v>
      </c>
      <c r="S31" s="63">
        <v>0</v>
      </c>
      <c r="T31" s="63">
        <v>0</v>
      </c>
      <c r="U31" s="63">
        <v>0</v>
      </c>
      <c r="V31" s="63">
        <v>0</v>
      </c>
      <c r="W31" s="63">
        <v>0</v>
      </c>
      <c r="X31" s="63">
        <v>0</v>
      </c>
      <c r="Y31" s="63">
        <v>0</v>
      </c>
      <c r="Z31" s="63">
        <v>0</v>
      </c>
      <c r="AA31" s="63">
        <v>0</v>
      </c>
      <c r="AB31" s="63">
        <v>0</v>
      </c>
      <c r="AC31" s="63">
        <v>0</v>
      </c>
      <c r="AD31" s="63">
        <v>0</v>
      </c>
      <c r="AE31" s="63">
        <v>0</v>
      </c>
      <c r="AF31" s="63">
        <v>2345373104</v>
      </c>
      <c r="AG31" s="63">
        <v>2141079105</v>
      </c>
      <c r="AH31" s="63">
        <v>2677213225</v>
      </c>
      <c r="AI31" s="63">
        <v>1833741040</v>
      </c>
      <c r="AJ31" s="63">
        <v>2219826605</v>
      </c>
      <c r="AK31" s="63">
        <v>2839265754</v>
      </c>
      <c r="AL31" s="64">
        <v>2917981368</v>
      </c>
      <c r="AM31" s="63">
        <v>3391101933</v>
      </c>
      <c r="AN31" s="63">
        <v>3701157976</v>
      </c>
      <c r="AO31" s="63">
        <v>5306517995</v>
      </c>
      <c r="AP31" s="63">
        <v>4640094463</v>
      </c>
      <c r="AQ31" s="25">
        <v>4718782943</v>
      </c>
      <c r="AR31" s="25">
        <v>3963098315</v>
      </c>
    </row>
    <row r="32" spans="1:44" x14ac:dyDescent="0.25">
      <c r="A32" s="49" t="s">
        <v>321</v>
      </c>
      <c r="B32" s="63">
        <v>0</v>
      </c>
      <c r="C32" s="25">
        <v>0</v>
      </c>
      <c r="D32" s="64">
        <v>0</v>
      </c>
      <c r="E32" s="63">
        <v>0</v>
      </c>
      <c r="F32" s="63">
        <v>0</v>
      </c>
      <c r="G32" s="63">
        <v>0</v>
      </c>
      <c r="H32" s="63">
        <v>0</v>
      </c>
      <c r="I32" s="63">
        <v>0</v>
      </c>
      <c r="J32" s="63">
        <v>0</v>
      </c>
      <c r="K32" s="63">
        <v>0</v>
      </c>
      <c r="L32" s="63">
        <v>0</v>
      </c>
      <c r="M32" s="63">
        <v>0</v>
      </c>
      <c r="N32" s="63">
        <v>0</v>
      </c>
      <c r="O32" s="63">
        <v>0</v>
      </c>
      <c r="P32" s="63">
        <v>0</v>
      </c>
      <c r="Q32" s="63">
        <v>0</v>
      </c>
      <c r="R32" s="63">
        <v>0</v>
      </c>
      <c r="S32" s="63">
        <v>0</v>
      </c>
      <c r="T32" s="63">
        <v>0</v>
      </c>
      <c r="U32" s="63">
        <v>0</v>
      </c>
      <c r="V32" s="63">
        <v>0</v>
      </c>
      <c r="W32" s="63">
        <v>0</v>
      </c>
      <c r="X32" s="63">
        <v>0</v>
      </c>
      <c r="Y32" s="63">
        <v>0</v>
      </c>
      <c r="Z32" s="63">
        <v>0</v>
      </c>
      <c r="AA32" s="63">
        <v>0</v>
      </c>
      <c r="AB32" s="63">
        <v>0</v>
      </c>
      <c r="AC32" s="63">
        <v>0</v>
      </c>
      <c r="AD32" s="63">
        <v>0</v>
      </c>
      <c r="AE32" s="63">
        <v>0</v>
      </c>
      <c r="AF32" s="63">
        <v>0</v>
      </c>
      <c r="AG32" s="63">
        <v>1129247245</v>
      </c>
      <c r="AH32" s="63">
        <v>1212159568</v>
      </c>
      <c r="AI32" s="63">
        <v>1568663608</v>
      </c>
      <c r="AJ32" s="63">
        <v>2082962261</v>
      </c>
      <c r="AK32" s="63">
        <v>2811218728</v>
      </c>
      <c r="AL32" s="64">
        <v>3697866821</v>
      </c>
      <c r="AM32" s="63">
        <v>4005951226</v>
      </c>
      <c r="AN32" s="63">
        <v>5167285112</v>
      </c>
      <c r="AO32" s="63">
        <v>5733384198</v>
      </c>
      <c r="AP32" s="63">
        <v>6381376439</v>
      </c>
      <c r="AQ32" s="25">
        <v>7789538068</v>
      </c>
      <c r="AR32" s="25">
        <v>10425341325</v>
      </c>
    </row>
    <row r="33" spans="1:44" x14ac:dyDescent="0.25">
      <c r="A33" s="49" t="s">
        <v>322</v>
      </c>
      <c r="B33" s="63">
        <v>0</v>
      </c>
      <c r="C33" s="25">
        <v>0</v>
      </c>
      <c r="D33" s="64">
        <v>0</v>
      </c>
      <c r="E33" s="63">
        <v>0</v>
      </c>
      <c r="F33" s="63">
        <v>0</v>
      </c>
      <c r="G33" s="63">
        <v>0</v>
      </c>
      <c r="H33" s="63">
        <v>0</v>
      </c>
      <c r="I33" s="63">
        <v>0</v>
      </c>
      <c r="J33" s="63">
        <v>0</v>
      </c>
      <c r="K33" s="63">
        <v>0</v>
      </c>
      <c r="L33" s="63">
        <v>0</v>
      </c>
      <c r="M33" s="63">
        <v>0</v>
      </c>
      <c r="N33" s="63">
        <v>0</v>
      </c>
      <c r="O33" s="63">
        <v>0</v>
      </c>
      <c r="P33" s="63">
        <v>0</v>
      </c>
      <c r="Q33" s="63">
        <v>0</v>
      </c>
      <c r="R33" s="63">
        <v>0</v>
      </c>
      <c r="S33" s="63">
        <v>0</v>
      </c>
      <c r="T33" s="63">
        <v>0</v>
      </c>
      <c r="U33" s="63">
        <v>0</v>
      </c>
      <c r="V33" s="63">
        <v>0</v>
      </c>
      <c r="W33" s="63">
        <v>0</v>
      </c>
      <c r="X33" s="63">
        <v>0</v>
      </c>
      <c r="Y33" s="63">
        <v>0</v>
      </c>
      <c r="Z33" s="63">
        <v>0</v>
      </c>
      <c r="AA33" s="63">
        <v>0</v>
      </c>
      <c r="AB33" s="63">
        <v>0</v>
      </c>
      <c r="AC33" s="63">
        <v>0</v>
      </c>
      <c r="AD33" s="63">
        <v>0</v>
      </c>
      <c r="AE33" s="63">
        <v>0</v>
      </c>
      <c r="AF33" s="63">
        <v>0</v>
      </c>
      <c r="AG33" s="63">
        <v>0</v>
      </c>
      <c r="AH33" s="63">
        <v>0</v>
      </c>
      <c r="AI33" s="63">
        <v>0</v>
      </c>
      <c r="AJ33" s="63">
        <v>0</v>
      </c>
      <c r="AK33" s="63">
        <v>0</v>
      </c>
      <c r="AL33" s="64">
        <v>0</v>
      </c>
      <c r="AM33" s="63">
        <v>7094715054</v>
      </c>
      <c r="AN33" s="63">
        <v>6698335359</v>
      </c>
      <c r="AO33" s="63">
        <v>4131654757</v>
      </c>
      <c r="AP33" s="63">
        <v>3113530333</v>
      </c>
      <c r="AQ33" s="25">
        <v>3183375757</v>
      </c>
      <c r="AR33" s="25">
        <v>3455999899</v>
      </c>
    </row>
    <row r="34" spans="1:44" x14ac:dyDescent="0.25">
      <c r="A34" s="49" t="s">
        <v>323</v>
      </c>
      <c r="B34" s="63">
        <v>0</v>
      </c>
      <c r="C34" s="25">
        <v>0</v>
      </c>
      <c r="D34" s="64">
        <v>0</v>
      </c>
      <c r="E34" s="63">
        <v>0</v>
      </c>
      <c r="F34" s="63">
        <v>0</v>
      </c>
      <c r="G34" s="63">
        <v>0</v>
      </c>
      <c r="H34" s="63">
        <v>0</v>
      </c>
      <c r="I34" s="63">
        <v>0</v>
      </c>
      <c r="J34" s="63">
        <v>0</v>
      </c>
      <c r="K34" s="63">
        <v>0</v>
      </c>
      <c r="L34" s="63">
        <v>0</v>
      </c>
      <c r="M34" s="63">
        <v>0</v>
      </c>
      <c r="N34" s="63">
        <v>0</v>
      </c>
      <c r="O34" s="63">
        <v>0</v>
      </c>
      <c r="P34" s="63">
        <v>0</v>
      </c>
      <c r="Q34" s="63">
        <v>0</v>
      </c>
      <c r="R34" s="63">
        <v>0</v>
      </c>
      <c r="S34" s="63">
        <v>0</v>
      </c>
      <c r="T34" s="63">
        <v>0</v>
      </c>
      <c r="U34" s="63">
        <v>0</v>
      </c>
      <c r="V34" s="63">
        <v>0</v>
      </c>
      <c r="W34" s="63">
        <v>0</v>
      </c>
      <c r="X34" s="63">
        <v>0</v>
      </c>
      <c r="Y34" s="63">
        <v>0</v>
      </c>
      <c r="Z34" s="63">
        <v>0</v>
      </c>
      <c r="AA34" s="63">
        <v>0</v>
      </c>
      <c r="AB34" s="63">
        <v>0</v>
      </c>
      <c r="AC34" s="63">
        <v>0</v>
      </c>
      <c r="AD34" s="63">
        <v>0</v>
      </c>
      <c r="AE34" s="63">
        <v>0</v>
      </c>
      <c r="AF34" s="63">
        <v>0</v>
      </c>
      <c r="AG34" s="63">
        <v>0</v>
      </c>
      <c r="AH34" s="63">
        <v>0</v>
      </c>
      <c r="AI34" s="63">
        <v>0</v>
      </c>
      <c r="AJ34" s="63">
        <v>0</v>
      </c>
      <c r="AK34" s="63">
        <v>0</v>
      </c>
      <c r="AL34" s="64">
        <v>0</v>
      </c>
      <c r="AM34" s="63">
        <v>0</v>
      </c>
      <c r="AN34" s="63">
        <v>383781856</v>
      </c>
      <c r="AO34" s="63">
        <v>383842837</v>
      </c>
      <c r="AP34" s="63">
        <v>384885860</v>
      </c>
      <c r="AQ34" s="25">
        <v>386168899</v>
      </c>
      <c r="AR34" s="25">
        <v>439185502</v>
      </c>
    </row>
    <row r="35" spans="1:44" x14ac:dyDescent="0.25">
      <c r="A35" s="49" t="s">
        <v>324</v>
      </c>
      <c r="B35" s="63">
        <v>0</v>
      </c>
      <c r="C35" s="25">
        <v>0</v>
      </c>
      <c r="D35" s="64">
        <v>0</v>
      </c>
      <c r="E35" s="63">
        <v>0</v>
      </c>
      <c r="F35" s="63">
        <v>0</v>
      </c>
      <c r="G35" s="63">
        <v>0</v>
      </c>
      <c r="H35" s="63">
        <v>0</v>
      </c>
      <c r="I35" s="63">
        <v>0</v>
      </c>
      <c r="J35" s="63">
        <v>0</v>
      </c>
      <c r="K35" s="63">
        <v>0</v>
      </c>
      <c r="L35" s="63">
        <v>0</v>
      </c>
      <c r="M35" s="63">
        <v>0</v>
      </c>
      <c r="N35" s="63">
        <v>0</v>
      </c>
      <c r="O35" s="63">
        <v>0</v>
      </c>
      <c r="P35" s="63">
        <v>0</v>
      </c>
      <c r="Q35" s="63">
        <v>0</v>
      </c>
      <c r="R35" s="63">
        <v>0</v>
      </c>
      <c r="S35" s="63">
        <v>0</v>
      </c>
      <c r="T35" s="63">
        <v>0</v>
      </c>
      <c r="U35" s="63">
        <v>0</v>
      </c>
      <c r="V35" s="63">
        <v>0</v>
      </c>
      <c r="W35" s="63">
        <v>0</v>
      </c>
      <c r="X35" s="63">
        <v>0</v>
      </c>
      <c r="Y35" s="63">
        <v>0</v>
      </c>
      <c r="Z35" s="63">
        <v>0</v>
      </c>
      <c r="AA35" s="63">
        <v>0</v>
      </c>
      <c r="AB35" s="63">
        <v>0</v>
      </c>
      <c r="AC35" s="63">
        <v>0</v>
      </c>
      <c r="AD35" s="63">
        <v>0</v>
      </c>
      <c r="AE35" s="63">
        <v>0</v>
      </c>
      <c r="AF35" s="63">
        <v>0</v>
      </c>
      <c r="AG35" s="63">
        <v>0</v>
      </c>
      <c r="AH35" s="63">
        <v>0</v>
      </c>
      <c r="AI35" s="63">
        <v>0</v>
      </c>
      <c r="AJ35" s="63">
        <v>0</v>
      </c>
      <c r="AK35" s="63">
        <v>0</v>
      </c>
      <c r="AL35" s="64">
        <v>0</v>
      </c>
      <c r="AM35" s="63">
        <v>0</v>
      </c>
      <c r="AN35" s="63">
        <v>0</v>
      </c>
      <c r="AO35" s="63">
        <v>0</v>
      </c>
      <c r="AP35" s="63">
        <v>0</v>
      </c>
      <c r="AQ35" s="25">
        <v>0</v>
      </c>
      <c r="AR35" s="25">
        <v>0</v>
      </c>
    </row>
    <row r="36" spans="1:44" x14ac:dyDescent="0.25">
      <c r="A36" s="49" t="s">
        <v>325</v>
      </c>
      <c r="B36" s="63">
        <v>0</v>
      </c>
      <c r="C36" s="25">
        <v>0</v>
      </c>
      <c r="D36" s="64">
        <v>0</v>
      </c>
      <c r="E36" s="63">
        <v>0</v>
      </c>
      <c r="F36" s="63">
        <v>0</v>
      </c>
      <c r="G36" s="63">
        <v>0</v>
      </c>
      <c r="H36" s="63">
        <v>0</v>
      </c>
      <c r="I36" s="63">
        <v>0</v>
      </c>
      <c r="J36" s="63">
        <v>0</v>
      </c>
      <c r="K36" s="63">
        <v>0</v>
      </c>
      <c r="L36" s="63">
        <v>0</v>
      </c>
      <c r="M36" s="63">
        <v>0</v>
      </c>
      <c r="N36" s="63">
        <v>0</v>
      </c>
      <c r="O36" s="63">
        <v>0</v>
      </c>
      <c r="P36" s="63">
        <v>0</v>
      </c>
      <c r="Q36" s="63">
        <v>0</v>
      </c>
      <c r="R36" s="63">
        <v>0</v>
      </c>
      <c r="S36" s="63">
        <v>0</v>
      </c>
      <c r="T36" s="63">
        <v>0</v>
      </c>
      <c r="U36" s="63">
        <v>0</v>
      </c>
      <c r="V36" s="63">
        <v>0</v>
      </c>
      <c r="W36" s="63">
        <v>0</v>
      </c>
      <c r="X36" s="63">
        <v>0</v>
      </c>
      <c r="Y36" s="63">
        <v>0</v>
      </c>
      <c r="Z36" s="63">
        <v>0</v>
      </c>
      <c r="AA36" s="63">
        <v>0</v>
      </c>
      <c r="AB36" s="63">
        <v>0</v>
      </c>
      <c r="AC36" s="63">
        <v>0</v>
      </c>
      <c r="AD36" s="63">
        <v>0</v>
      </c>
      <c r="AE36" s="63">
        <v>0</v>
      </c>
      <c r="AF36" s="63">
        <v>0</v>
      </c>
      <c r="AG36" s="63">
        <v>0</v>
      </c>
      <c r="AH36" s="63">
        <v>0</v>
      </c>
      <c r="AI36" s="63">
        <v>0</v>
      </c>
      <c r="AJ36" s="63">
        <v>0</v>
      </c>
      <c r="AK36" s="63">
        <v>0</v>
      </c>
      <c r="AL36" s="64">
        <v>0</v>
      </c>
      <c r="AM36" s="63">
        <v>0</v>
      </c>
      <c r="AN36" s="63">
        <v>0</v>
      </c>
      <c r="AO36" s="63">
        <v>0</v>
      </c>
      <c r="AP36" s="63">
        <v>0</v>
      </c>
      <c r="AQ36" s="25">
        <v>0</v>
      </c>
      <c r="AR36" s="25">
        <v>0</v>
      </c>
    </row>
    <row r="37" spans="1:44" x14ac:dyDescent="0.25">
      <c r="A37" s="49" t="s">
        <v>326</v>
      </c>
      <c r="B37" s="63">
        <v>0</v>
      </c>
      <c r="C37" s="25">
        <v>0</v>
      </c>
      <c r="D37" s="64">
        <v>0</v>
      </c>
      <c r="E37" s="63">
        <v>0</v>
      </c>
      <c r="F37" s="63">
        <v>0</v>
      </c>
      <c r="G37" s="63">
        <v>0</v>
      </c>
      <c r="H37" s="63">
        <v>0</v>
      </c>
      <c r="I37" s="63">
        <v>0</v>
      </c>
      <c r="J37" s="63">
        <v>0</v>
      </c>
      <c r="K37" s="63">
        <v>0</v>
      </c>
      <c r="L37" s="63">
        <v>0</v>
      </c>
      <c r="M37" s="63">
        <v>0</v>
      </c>
      <c r="N37" s="63">
        <v>0</v>
      </c>
      <c r="O37" s="63">
        <v>0</v>
      </c>
      <c r="P37" s="63">
        <v>0</v>
      </c>
      <c r="Q37" s="63">
        <v>0</v>
      </c>
      <c r="R37" s="63">
        <v>0</v>
      </c>
      <c r="S37" s="63">
        <v>0</v>
      </c>
      <c r="T37" s="63">
        <v>0</v>
      </c>
      <c r="U37" s="63">
        <v>0</v>
      </c>
      <c r="V37" s="63">
        <v>0</v>
      </c>
      <c r="W37" s="63">
        <v>0</v>
      </c>
      <c r="X37" s="63">
        <v>0</v>
      </c>
      <c r="Y37" s="63">
        <v>0</v>
      </c>
      <c r="Z37" s="63">
        <v>0</v>
      </c>
      <c r="AA37" s="63">
        <v>0</v>
      </c>
      <c r="AB37" s="63">
        <v>0</v>
      </c>
      <c r="AC37" s="63">
        <v>0</v>
      </c>
      <c r="AD37" s="63">
        <v>0</v>
      </c>
      <c r="AE37" s="63">
        <v>0</v>
      </c>
      <c r="AF37" s="63">
        <v>0</v>
      </c>
      <c r="AG37" s="63">
        <v>0</v>
      </c>
      <c r="AH37" s="63">
        <v>0</v>
      </c>
      <c r="AI37" s="63">
        <v>0</v>
      </c>
      <c r="AJ37" s="63">
        <v>0</v>
      </c>
      <c r="AK37" s="63">
        <v>0</v>
      </c>
      <c r="AL37" s="64">
        <v>0</v>
      </c>
      <c r="AM37" s="63">
        <v>0</v>
      </c>
      <c r="AN37" s="63">
        <v>0</v>
      </c>
      <c r="AO37" s="63">
        <v>0</v>
      </c>
      <c r="AP37" s="63">
        <v>0</v>
      </c>
      <c r="AQ37" s="25">
        <v>0</v>
      </c>
      <c r="AR37" s="25">
        <v>0</v>
      </c>
    </row>
    <row r="38" spans="1:44" x14ac:dyDescent="0.25">
      <c r="A38" s="16" t="s">
        <v>234</v>
      </c>
      <c r="B38" s="54">
        <v>4083615</v>
      </c>
      <c r="C38" s="54">
        <v>4317807</v>
      </c>
      <c r="D38" s="66">
        <v>4407300</v>
      </c>
      <c r="E38" s="54">
        <v>4607607</v>
      </c>
      <c r="F38" s="54">
        <v>4505000</v>
      </c>
      <c r="G38" s="54">
        <v>4710600</v>
      </c>
      <c r="H38" s="54">
        <v>4743019</v>
      </c>
      <c r="I38" s="54">
        <v>4879761</v>
      </c>
      <c r="J38" s="54">
        <v>6492525</v>
      </c>
      <c r="K38" s="54">
        <v>9063835</v>
      </c>
      <c r="L38" s="54">
        <v>11415350</v>
      </c>
      <c r="M38" s="54">
        <v>9118000</v>
      </c>
      <c r="N38" s="54">
        <v>9381480</v>
      </c>
      <c r="O38" s="54">
        <v>11325330</v>
      </c>
      <c r="P38" s="54">
        <v>15459670</v>
      </c>
      <c r="Q38" s="54">
        <v>22334935</v>
      </c>
      <c r="R38" s="54">
        <v>21887759</v>
      </c>
      <c r="S38" s="54">
        <v>29679480</v>
      </c>
      <c r="T38" s="54">
        <v>38233294</v>
      </c>
      <c r="U38" s="54">
        <v>38257945</v>
      </c>
      <c r="V38" s="54">
        <v>38257945</v>
      </c>
      <c r="W38" s="54">
        <v>85215085</v>
      </c>
      <c r="X38" s="54">
        <v>111215550</v>
      </c>
      <c r="Y38" s="54">
        <v>122481640</v>
      </c>
      <c r="Z38" s="54">
        <v>180878735</v>
      </c>
      <c r="AA38" s="54">
        <v>303300390</v>
      </c>
      <c r="AB38" s="54">
        <v>303300390</v>
      </c>
      <c r="AC38" s="54">
        <v>542765730</v>
      </c>
      <c r="AD38" s="54">
        <v>640297805</v>
      </c>
      <c r="AE38" s="54">
        <v>713990265</v>
      </c>
      <c r="AF38" s="54">
        <v>966418830</v>
      </c>
      <c r="AG38" s="54">
        <v>1022800000</v>
      </c>
      <c r="AH38" s="54">
        <v>1193417810</v>
      </c>
      <c r="AI38" s="54">
        <v>1382512654</v>
      </c>
      <c r="AJ38" s="54">
        <v>2226622231</v>
      </c>
      <c r="AK38" s="54">
        <v>3217709719</v>
      </c>
      <c r="AL38" s="66">
        <v>3195437147</v>
      </c>
      <c r="AM38" s="54">
        <v>3629410008</v>
      </c>
      <c r="AN38" s="54">
        <v>3672153017</v>
      </c>
      <c r="AO38" s="54">
        <v>3720477636</v>
      </c>
      <c r="AP38" s="54">
        <v>3657202828</v>
      </c>
      <c r="AQ38" s="24">
        <v>3657202828</v>
      </c>
      <c r="AR38" s="24">
        <v>3455938460</v>
      </c>
    </row>
    <row r="39" spans="1:44" x14ac:dyDescent="0.25">
      <c r="A39" s="16" t="s">
        <v>237</v>
      </c>
      <c r="B39" s="24">
        <f>+B40</f>
        <v>1194168</v>
      </c>
      <c r="C39" s="24">
        <f t="shared" ref="C39:J39" si="7">+C40</f>
        <v>1890000</v>
      </c>
      <c r="D39" s="24">
        <f t="shared" si="7"/>
        <v>2030000</v>
      </c>
      <c r="E39" s="24">
        <f t="shared" si="7"/>
        <v>4211064</v>
      </c>
      <c r="F39" s="24">
        <f t="shared" si="7"/>
        <v>2030325</v>
      </c>
      <c r="G39" s="24">
        <f t="shared" si="7"/>
        <v>2123000</v>
      </c>
      <c r="H39" s="24">
        <f t="shared" si="7"/>
        <v>2124380</v>
      </c>
      <c r="I39" s="24">
        <f t="shared" si="7"/>
        <v>4149754</v>
      </c>
      <c r="J39" s="24">
        <f t="shared" si="7"/>
        <v>2493500</v>
      </c>
      <c r="K39" s="24">
        <f>+K40+K41</f>
        <v>3342000</v>
      </c>
      <c r="L39" s="24">
        <f>+L40+L41</f>
        <v>5618120</v>
      </c>
      <c r="M39" s="24">
        <f t="shared" ref="M39:AG39" si="8">+M40+M41</f>
        <v>11672532</v>
      </c>
      <c r="N39" s="24">
        <f t="shared" si="8"/>
        <v>4804350</v>
      </c>
      <c r="O39" s="24">
        <f t="shared" si="8"/>
        <v>5997895</v>
      </c>
      <c r="P39" s="24">
        <f t="shared" si="8"/>
        <v>11071000</v>
      </c>
      <c r="Q39" s="24">
        <f t="shared" si="8"/>
        <v>14819860</v>
      </c>
      <c r="R39" s="24">
        <f t="shared" si="8"/>
        <v>10080590</v>
      </c>
      <c r="S39" s="24">
        <f t="shared" si="8"/>
        <v>10631420</v>
      </c>
      <c r="T39" s="24">
        <f t="shared" si="8"/>
        <v>23056020</v>
      </c>
      <c r="U39" s="24">
        <f t="shared" si="8"/>
        <v>34814935</v>
      </c>
      <c r="V39" s="24">
        <f t="shared" si="8"/>
        <v>34814935</v>
      </c>
      <c r="W39" s="24">
        <f t="shared" si="8"/>
        <v>33536915</v>
      </c>
      <c r="X39" s="24">
        <f t="shared" si="8"/>
        <v>201521790</v>
      </c>
      <c r="Y39" s="24">
        <f t="shared" si="8"/>
        <v>264608130</v>
      </c>
      <c r="Z39" s="24">
        <f t="shared" si="8"/>
        <v>163861690</v>
      </c>
      <c r="AA39" s="24">
        <f t="shared" si="8"/>
        <v>212023565</v>
      </c>
      <c r="AB39" s="24">
        <f t="shared" si="8"/>
        <v>212023565</v>
      </c>
      <c r="AC39" s="24">
        <f t="shared" si="8"/>
        <v>614369885</v>
      </c>
      <c r="AD39" s="24">
        <f t="shared" si="8"/>
        <v>465884450</v>
      </c>
      <c r="AE39" s="24">
        <f t="shared" si="8"/>
        <v>810702370</v>
      </c>
      <c r="AF39" s="24">
        <f t="shared" si="8"/>
        <v>699088772</v>
      </c>
      <c r="AG39" s="24">
        <f t="shared" si="8"/>
        <v>1135076015</v>
      </c>
      <c r="AH39" s="24">
        <f t="shared" ref="AH39:AP39" si="9">+AH40+AH41+AH45+AH46</f>
        <v>15773389360</v>
      </c>
      <c r="AI39" s="24">
        <f t="shared" si="9"/>
        <v>49864717975</v>
      </c>
      <c r="AJ39" s="24">
        <f t="shared" si="9"/>
        <v>93120555000</v>
      </c>
      <c r="AK39" s="24">
        <f t="shared" si="9"/>
        <v>89194023247.199997</v>
      </c>
      <c r="AL39" s="68">
        <f t="shared" si="9"/>
        <v>90419311821</v>
      </c>
      <c r="AM39" s="24">
        <f t="shared" si="9"/>
        <v>110533003315</v>
      </c>
      <c r="AN39" s="24">
        <f t="shared" si="9"/>
        <v>112971246774</v>
      </c>
      <c r="AO39" s="24">
        <f t="shared" si="9"/>
        <v>138946165105</v>
      </c>
      <c r="AP39" s="24">
        <f t="shared" si="9"/>
        <v>144637964532</v>
      </c>
      <c r="AQ39" s="24">
        <f>SUM(AQ40:AQ46)</f>
        <v>145374041370</v>
      </c>
      <c r="AR39" s="24">
        <f t="shared" ref="AR39" si="10">SUM(AR40:AR46)</f>
        <v>200790710427</v>
      </c>
    </row>
    <row r="40" spans="1:44" x14ac:dyDescent="0.25">
      <c r="A40" s="49" t="s">
        <v>238</v>
      </c>
      <c r="B40" s="26">
        <v>1194168</v>
      </c>
      <c r="C40" s="26">
        <v>1890000</v>
      </c>
      <c r="D40" s="67">
        <v>2030000</v>
      </c>
      <c r="E40" s="26">
        <v>4211064</v>
      </c>
      <c r="F40" s="26">
        <v>2030325</v>
      </c>
      <c r="G40" s="26">
        <v>2123000</v>
      </c>
      <c r="H40" s="26">
        <v>2124380</v>
      </c>
      <c r="I40" s="26">
        <v>4149754</v>
      </c>
      <c r="J40" s="26">
        <v>2493500</v>
      </c>
      <c r="K40" s="26">
        <v>2680000</v>
      </c>
      <c r="L40" s="26">
        <v>4522045</v>
      </c>
      <c r="M40" s="26">
        <v>10744242</v>
      </c>
      <c r="N40" s="26">
        <v>3876550</v>
      </c>
      <c r="O40" s="26">
        <v>4917720</v>
      </c>
      <c r="P40" s="26">
        <v>10000000</v>
      </c>
      <c r="Q40" s="26">
        <v>13693750</v>
      </c>
      <c r="R40" s="26">
        <v>8950535</v>
      </c>
      <c r="S40" s="26">
        <v>9227380</v>
      </c>
      <c r="T40" s="26">
        <v>21393560</v>
      </c>
      <c r="U40" s="26">
        <v>33000000</v>
      </c>
      <c r="V40" s="26">
        <v>33000000</v>
      </c>
      <c r="W40" s="26">
        <v>29152465</v>
      </c>
      <c r="X40" s="26">
        <v>195046240</v>
      </c>
      <c r="Y40" s="26">
        <v>255944145</v>
      </c>
      <c r="Z40" s="26">
        <v>152221575</v>
      </c>
      <c r="AA40" s="26">
        <v>201919860</v>
      </c>
      <c r="AB40" s="26">
        <v>201919860</v>
      </c>
      <c r="AC40" s="26">
        <v>588756115</v>
      </c>
      <c r="AD40" s="26">
        <v>435823185</v>
      </c>
      <c r="AE40" s="26">
        <v>776505245</v>
      </c>
      <c r="AF40" s="26">
        <v>657682947</v>
      </c>
      <c r="AG40" s="26">
        <v>1085076015</v>
      </c>
      <c r="AH40" s="26">
        <v>713387713</v>
      </c>
      <c r="AI40" s="26">
        <v>1834355042</v>
      </c>
      <c r="AJ40" s="26">
        <v>1512430947</v>
      </c>
      <c r="AK40" s="26">
        <v>2487679949</v>
      </c>
      <c r="AL40" s="67">
        <v>1835287987</v>
      </c>
      <c r="AM40" s="26">
        <v>3547742307</v>
      </c>
      <c r="AN40" s="26">
        <v>3014180602</v>
      </c>
      <c r="AO40" s="26">
        <v>3573166667</v>
      </c>
      <c r="AP40" s="26">
        <v>3078638981</v>
      </c>
      <c r="AQ40" s="25">
        <v>4453720792</v>
      </c>
      <c r="AR40" s="25">
        <v>4497202828</v>
      </c>
    </row>
    <row r="41" spans="1:44" x14ac:dyDescent="0.25">
      <c r="A41" s="49" t="s">
        <v>278</v>
      </c>
      <c r="B41" s="26">
        <v>0</v>
      </c>
      <c r="C41" s="26">
        <v>0</v>
      </c>
      <c r="D41" s="67">
        <v>0</v>
      </c>
      <c r="E41" s="26">
        <v>0</v>
      </c>
      <c r="F41" s="26">
        <v>0</v>
      </c>
      <c r="G41" s="26">
        <v>0</v>
      </c>
      <c r="H41" s="26">
        <v>0</v>
      </c>
      <c r="I41" s="26">
        <v>0</v>
      </c>
      <c r="J41" s="26">
        <v>0</v>
      </c>
      <c r="K41" s="23">
        <v>662000</v>
      </c>
      <c r="L41" s="23">
        <v>1096075</v>
      </c>
      <c r="M41" s="23">
        <v>928290</v>
      </c>
      <c r="N41" s="23">
        <v>927800</v>
      </c>
      <c r="O41" s="23">
        <v>1080175</v>
      </c>
      <c r="P41" s="23">
        <v>1071000</v>
      </c>
      <c r="Q41" s="23">
        <v>1126110</v>
      </c>
      <c r="R41" s="23">
        <v>1130055</v>
      </c>
      <c r="S41" s="23">
        <v>1404040</v>
      </c>
      <c r="T41" s="23">
        <v>1662460</v>
      </c>
      <c r="U41" s="23">
        <v>1814935</v>
      </c>
      <c r="V41" s="23">
        <v>1814935</v>
      </c>
      <c r="W41" s="23">
        <v>4384450</v>
      </c>
      <c r="X41" s="23">
        <v>6475550</v>
      </c>
      <c r="Y41" s="23">
        <v>8663985</v>
      </c>
      <c r="Z41" s="23">
        <v>11640115</v>
      </c>
      <c r="AA41" s="23">
        <v>10103705</v>
      </c>
      <c r="AB41" s="23">
        <v>10103705</v>
      </c>
      <c r="AC41" s="23">
        <v>25613770</v>
      </c>
      <c r="AD41" s="23">
        <v>30061265</v>
      </c>
      <c r="AE41" s="26">
        <v>34197125</v>
      </c>
      <c r="AF41" s="23">
        <v>41405825</v>
      </c>
      <c r="AG41" s="23">
        <v>50000000</v>
      </c>
      <c r="AH41" s="23">
        <v>100000000</v>
      </c>
      <c r="AI41" s="23">
        <v>130000000</v>
      </c>
      <c r="AJ41" s="23">
        <v>224230000</v>
      </c>
      <c r="AK41" s="23">
        <v>356685944</v>
      </c>
      <c r="AL41" s="62">
        <v>381685944</v>
      </c>
      <c r="AM41" s="23">
        <v>423861897</v>
      </c>
      <c r="AN41" s="23">
        <v>423861897</v>
      </c>
      <c r="AO41" s="23">
        <v>423861897</v>
      </c>
      <c r="AP41" s="23">
        <v>423861897</v>
      </c>
      <c r="AQ41" s="25">
        <v>423861897</v>
      </c>
      <c r="AR41" s="25">
        <v>466248087</v>
      </c>
    </row>
    <row r="42" spans="1:44" x14ac:dyDescent="0.25">
      <c r="A42" s="49" t="s">
        <v>280</v>
      </c>
      <c r="B42" s="26">
        <v>0</v>
      </c>
      <c r="C42" s="26">
        <v>0</v>
      </c>
      <c r="D42" s="67">
        <v>0</v>
      </c>
      <c r="E42" s="26">
        <v>0</v>
      </c>
      <c r="F42" s="26">
        <v>0</v>
      </c>
      <c r="G42" s="26">
        <v>0</v>
      </c>
      <c r="H42" s="26">
        <v>0</v>
      </c>
      <c r="I42" s="26">
        <v>0</v>
      </c>
      <c r="J42" s="26">
        <v>0</v>
      </c>
      <c r="K42" s="23">
        <v>0</v>
      </c>
      <c r="L42" s="23">
        <v>0</v>
      </c>
      <c r="M42" s="23">
        <v>0</v>
      </c>
      <c r="N42" s="23">
        <v>0</v>
      </c>
      <c r="O42" s="23">
        <v>0</v>
      </c>
      <c r="P42" s="23">
        <v>0</v>
      </c>
      <c r="Q42" s="23">
        <v>0</v>
      </c>
      <c r="R42" s="23">
        <v>0</v>
      </c>
      <c r="S42" s="23">
        <v>0</v>
      </c>
      <c r="T42" s="23">
        <v>0</v>
      </c>
      <c r="U42" s="23">
        <v>0</v>
      </c>
      <c r="V42" s="23">
        <v>0</v>
      </c>
      <c r="W42" s="23">
        <v>0</v>
      </c>
      <c r="X42" s="23">
        <v>0</v>
      </c>
      <c r="Y42" s="23">
        <v>0</v>
      </c>
      <c r="Z42" s="23">
        <v>0</v>
      </c>
      <c r="AA42" s="23">
        <v>0</v>
      </c>
      <c r="AB42" s="23">
        <v>0</v>
      </c>
      <c r="AC42" s="23">
        <v>0</v>
      </c>
      <c r="AD42" s="23">
        <v>0</v>
      </c>
      <c r="AE42" s="26">
        <v>0</v>
      </c>
      <c r="AF42" s="23">
        <v>0</v>
      </c>
      <c r="AG42" s="23">
        <v>0</v>
      </c>
      <c r="AH42" s="23">
        <v>0</v>
      </c>
      <c r="AI42" s="23">
        <v>0</v>
      </c>
      <c r="AJ42" s="23">
        <v>0</v>
      </c>
      <c r="AK42" s="23">
        <v>0</v>
      </c>
      <c r="AL42" s="62">
        <v>0</v>
      </c>
      <c r="AM42" s="23">
        <v>0</v>
      </c>
      <c r="AN42" s="23">
        <v>0</v>
      </c>
      <c r="AO42" s="23">
        <v>0</v>
      </c>
      <c r="AP42" s="23">
        <v>0</v>
      </c>
      <c r="AQ42" s="25">
        <v>150000000</v>
      </c>
      <c r="AR42" s="25">
        <v>550000000</v>
      </c>
    </row>
    <row r="43" spans="1:44" x14ac:dyDescent="0.25">
      <c r="A43" s="49" t="s">
        <v>281</v>
      </c>
      <c r="B43" s="26">
        <v>0</v>
      </c>
      <c r="C43" s="26">
        <v>0</v>
      </c>
      <c r="D43" s="67">
        <v>0</v>
      </c>
      <c r="E43" s="26">
        <v>0</v>
      </c>
      <c r="F43" s="26">
        <v>0</v>
      </c>
      <c r="G43" s="26">
        <v>0</v>
      </c>
      <c r="H43" s="26">
        <v>0</v>
      </c>
      <c r="I43" s="26">
        <v>0</v>
      </c>
      <c r="J43" s="26">
        <v>0</v>
      </c>
      <c r="K43" s="23">
        <v>0</v>
      </c>
      <c r="L43" s="23">
        <v>0</v>
      </c>
      <c r="M43" s="23">
        <v>0</v>
      </c>
      <c r="N43" s="23">
        <v>0</v>
      </c>
      <c r="O43" s="23">
        <v>0</v>
      </c>
      <c r="P43" s="23">
        <v>0</v>
      </c>
      <c r="Q43" s="23">
        <v>0</v>
      </c>
      <c r="R43" s="23">
        <v>0</v>
      </c>
      <c r="S43" s="23">
        <v>0</v>
      </c>
      <c r="T43" s="23">
        <v>0</v>
      </c>
      <c r="U43" s="23">
        <v>0</v>
      </c>
      <c r="V43" s="23">
        <v>0</v>
      </c>
      <c r="W43" s="23">
        <v>0</v>
      </c>
      <c r="X43" s="23">
        <v>0</v>
      </c>
      <c r="Y43" s="23">
        <v>0</v>
      </c>
      <c r="Z43" s="23">
        <v>0</v>
      </c>
      <c r="AA43" s="23">
        <v>0</v>
      </c>
      <c r="AB43" s="23">
        <v>0</v>
      </c>
      <c r="AC43" s="23">
        <v>0</v>
      </c>
      <c r="AD43" s="23">
        <v>0</v>
      </c>
      <c r="AE43" s="26">
        <v>0</v>
      </c>
      <c r="AF43" s="23">
        <v>0</v>
      </c>
      <c r="AG43" s="23">
        <v>0</v>
      </c>
      <c r="AH43" s="23">
        <v>0</v>
      </c>
      <c r="AI43" s="23">
        <v>0</v>
      </c>
      <c r="AJ43" s="23">
        <v>0</v>
      </c>
      <c r="AK43" s="23">
        <v>0</v>
      </c>
      <c r="AL43" s="62">
        <v>0</v>
      </c>
      <c r="AM43" s="23">
        <v>0</v>
      </c>
      <c r="AN43" s="23">
        <v>0</v>
      </c>
      <c r="AO43" s="23">
        <v>0</v>
      </c>
      <c r="AP43" s="23">
        <v>0</v>
      </c>
      <c r="AQ43" s="25">
        <v>0</v>
      </c>
      <c r="AR43" s="25">
        <v>100000000</v>
      </c>
    </row>
    <row r="44" spans="1:44" x14ac:dyDescent="0.25">
      <c r="A44" s="49" t="s">
        <v>327</v>
      </c>
      <c r="B44" s="26">
        <v>0</v>
      </c>
      <c r="C44" s="26">
        <v>0</v>
      </c>
      <c r="D44" s="67">
        <v>0</v>
      </c>
      <c r="E44" s="26">
        <v>0</v>
      </c>
      <c r="F44" s="26">
        <v>0</v>
      </c>
      <c r="G44" s="26">
        <v>0</v>
      </c>
      <c r="H44" s="26">
        <v>0</v>
      </c>
      <c r="I44" s="26">
        <v>0</v>
      </c>
      <c r="J44" s="26">
        <v>0</v>
      </c>
      <c r="K44" s="23">
        <v>0</v>
      </c>
      <c r="L44" s="23">
        <v>0</v>
      </c>
      <c r="M44" s="23">
        <v>0</v>
      </c>
      <c r="N44" s="23">
        <v>0</v>
      </c>
      <c r="O44" s="23">
        <v>0</v>
      </c>
      <c r="P44" s="23">
        <v>0</v>
      </c>
      <c r="Q44" s="23">
        <v>0</v>
      </c>
      <c r="R44" s="23">
        <v>0</v>
      </c>
      <c r="S44" s="23">
        <v>0</v>
      </c>
      <c r="T44" s="23">
        <v>0</v>
      </c>
      <c r="U44" s="23">
        <v>0</v>
      </c>
      <c r="V44" s="23">
        <v>0</v>
      </c>
      <c r="W44" s="23">
        <v>0</v>
      </c>
      <c r="X44" s="23">
        <v>0</v>
      </c>
      <c r="Y44" s="23">
        <v>0</v>
      </c>
      <c r="Z44" s="23">
        <v>0</v>
      </c>
      <c r="AA44" s="23">
        <v>0</v>
      </c>
      <c r="AB44" s="23">
        <v>0</v>
      </c>
      <c r="AC44" s="23">
        <v>0</v>
      </c>
      <c r="AD44" s="23">
        <v>0</v>
      </c>
      <c r="AE44" s="26">
        <v>0</v>
      </c>
      <c r="AF44" s="23">
        <v>0</v>
      </c>
      <c r="AG44" s="23">
        <v>0</v>
      </c>
      <c r="AH44" s="23">
        <v>0</v>
      </c>
      <c r="AI44" s="23">
        <v>0</v>
      </c>
      <c r="AJ44" s="23">
        <v>0</v>
      </c>
      <c r="AK44" s="23">
        <v>0</v>
      </c>
      <c r="AL44" s="62">
        <v>0</v>
      </c>
      <c r="AM44" s="23">
        <v>0</v>
      </c>
      <c r="AN44" s="23">
        <v>0</v>
      </c>
      <c r="AO44" s="23">
        <v>0</v>
      </c>
      <c r="AP44" s="23">
        <v>0</v>
      </c>
      <c r="AQ44" s="25">
        <v>100000000</v>
      </c>
      <c r="AR44" s="25">
        <v>199999998</v>
      </c>
    </row>
    <row r="45" spans="1:44" x14ac:dyDescent="0.25">
      <c r="A45" s="49" t="s">
        <v>328</v>
      </c>
      <c r="B45" s="26">
        <v>0</v>
      </c>
      <c r="C45" s="26">
        <v>0</v>
      </c>
      <c r="D45" s="67">
        <v>0</v>
      </c>
      <c r="E45" s="26">
        <v>0</v>
      </c>
      <c r="F45" s="26">
        <v>0</v>
      </c>
      <c r="G45" s="26">
        <v>0</v>
      </c>
      <c r="H45" s="26">
        <v>0</v>
      </c>
      <c r="I45" s="26">
        <v>0</v>
      </c>
      <c r="J45" s="26">
        <v>0</v>
      </c>
      <c r="K45" s="23">
        <v>0</v>
      </c>
      <c r="L45" s="23">
        <v>0</v>
      </c>
      <c r="M45" s="23">
        <v>0</v>
      </c>
      <c r="N45" s="23">
        <v>0</v>
      </c>
      <c r="O45" s="23">
        <v>0</v>
      </c>
      <c r="P45" s="23">
        <v>0</v>
      </c>
      <c r="Q45" s="23">
        <v>0</v>
      </c>
      <c r="R45" s="23">
        <v>0</v>
      </c>
      <c r="S45" s="23">
        <v>0</v>
      </c>
      <c r="T45" s="23">
        <v>0</v>
      </c>
      <c r="U45" s="23">
        <v>0</v>
      </c>
      <c r="V45" s="23">
        <v>0</v>
      </c>
      <c r="W45" s="23">
        <v>0</v>
      </c>
      <c r="X45" s="23">
        <v>0</v>
      </c>
      <c r="Y45" s="23">
        <v>0</v>
      </c>
      <c r="Z45" s="23">
        <v>0</v>
      </c>
      <c r="AA45" s="23">
        <v>0</v>
      </c>
      <c r="AB45" s="23">
        <v>0</v>
      </c>
      <c r="AC45" s="23">
        <v>0</v>
      </c>
      <c r="AD45" s="23">
        <v>0</v>
      </c>
      <c r="AE45" s="26">
        <v>0</v>
      </c>
      <c r="AF45" s="23">
        <v>0</v>
      </c>
      <c r="AG45" s="23">
        <v>0</v>
      </c>
      <c r="AH45" s="26">
        <v>13481901647</v>
      </c>
      <c r="AI45" s="26">
        <v>39085443958</v>
      </c>
      <c r="AJ45" s="26">
        <v>64066700000</v>
      </c>
      <c r="AK45" s="26">
        <v>62918026632</v>
      </c>
      <c r="AL45" s="67">
        <v>59964989308</v>
      </c>
      <c r="AM45" s="26">
        <v>70260643547</v>
      </c>
      <c r="AN45" s="26">
        <v>85413121880</v>
      </c>
      <c r="AO45" s="26">
        <v>104385020000</v>
      </c>
      <c r="AP45" s="26">
        <v>113469000002</v>
      </c>
      <c r="AQ45" s="25">
        <v>111579729999</v>
      </c>
      <c r="AR45" s="25">
        <v>139321780000</v>
      </c>
    </row>
    <row r="46" spans="1:44" x14ac:dyDescent="0.25">
      <c r="A46" s="49" t="s">
        <v>329</v>
      </c>
      <c r="B46" s="26">
        <v>0</v>
      </c>
      <c r="C46" s="26">
        <v>0</v>
      </c>
      <c r="D46" s="67">
        <v>0</v>
      </c>
      <c r="E46" s="26">
        <v>0</v>
      </c>
      <c r="F46" s="26">
        <v>0</v>
      </c>
      <c r="G46" s="26">
        <v>0</v>
      </c>
      <c r="H46" s="26">
        <v>0</v>
      </c>
      <c r="I46" s="26">
        <v>0</v>
      </c>
      <c r="J46" s="26">
        <v>0</v>
      </c>
      <c r="K46" s="23">
        <v>0</v>
      </c>
      <c r="L46" s="23">
        <v>0</v>
      </c>
      <c r="M46" s="23">
        <v>0</v>
      </c>
      <c r="N46" s="23">
        <v>0</v>
      </c>
      <c r="O46" s="23">
        <v>0</v>
      </c>
      <c r="P46" s="23">
        <v>0</v>
      </c>
      <c r="Q46" s="23">
        <v>0</v>
      </c>
      <c r="R46" s="23">
        <v>0</v>
      </c>
      <c r="S46" s="23">
        <v>0</v>
      </c>
      <c r="T46" s="23">
        <v>0</v>
      </c>
      <c r="U46" s="23">
        <v>0</v>
      </c>
      <c r="V46" s="23">
        <v>0</v>
      </c>
      <c r="W46" s="23">
        <v>0</v>
      </c>
      <c r="X46" s="23">
        <v>0</v>
      </c>
      <c r="Y46" s="23">
        <v>0</v>
      </c>
      <c r="Z46" s="23">
        <v>0</v>
      </c>
      <c r="AA46" s="23">
        <v>0</v>
      </c>
      <c r="AB46" s="23">
        <v>0</v>
      </c>
      <c r="AC46" s="23">
        <v>0</v>
      </c>
      <c r="AD46" s="23">
        <v>0</v>
      </c>
      <c r="AE46" s="26">
        <v>0</v>
      </c>
      <c r="AF46" s="23">
        <v>0</v>
      </c>
      <c r="AG46" s="23">
        <v>0</v>
      </c>
      <c r="AH46" s="26">
        <v>1478100000</v>
      </c>
      <c r="AI46" s="26">
        <v>8814918975</v>
      </c>
      <c r="AJ46" s="26">
        <v>27317194053</v>
      </c>
      <c r="AK46" s="26">
        <v>23431630722.200001</v>
      </c>
      <c r="AL46" s="67">
        <v>28237348582</v>
      </c>
      <c r="AM46" s="26">
        <v>36300755564</v>
      </c>
      <c r="AN46" s="26">
        <v>24120082395</v>
      </c>
      <c r="AO46" s="26">
        <v>30564116541</v>
      </c>
      <c r="AP46" s="26">
        <v>27666463652</v>
      </c>
      <c r="AQ46" s="25">
        <v>28666728682</v>
      </c>
      <c r="AR46" s="25">
        <v>55655479514</v>
      </c>
    </row>
    <row r="47" spans="1:44" x14ac:dyDescent="0.25">
      <c r="A47" s="52" t="s">
        <v>279</v>
      </c>
      <c r="B47" s="26">
        <v>0</v>
      </c>
      <c r="C47" s="26">
        <v>0</v>
      </c>
      <c r="D47" s="68">
        <v>22600079</v>
      </c>
      <c r="E47" s="26">
        <v>0</v>
      </c>
      <c r="F47" s="26">
        <v>0</v>
      </c>
      <c r="G47" s="26">
        <v>0</v>
      </c>
      <c r="H47" s="26">
        <v>0</v>
      </c>
      <c r="I47" s="26">
        <v>0</v>
      </c>
      <c r="J47" s="26">
        <v>0</v>
      </c>
      <c r="K47" s="26">
        <v>0</v>
      </c>
      <c r="L47" s="26">
        <v>0</v>
      </c>
      <c r="M47" s="26">
        <v>0</v>
      </c>
      <c r="N47" s="26">
        <v>0</v>
      </c>
      <c r="O47" s="26">
        <v>0</v>
      </c>
      <c r="P47" s="26">
        <v>0</v>
      </c>
      <c r="Q47" s="26">
        <v>0</v>
      </c>
      <c r="R47" s="26">
        <v>0</v>
      </c>
      <c r="S47" s="26">
        <v>0</v>
      </c>
      <c r="T47" s="26">
        <v>0</v>
      </c>
      <c r="U47" s="26">
        <v>0</v>
      </c>
      <c r="V47" s="26">
        <v>0</v>
      </c>
      <c r="W47" s="26">
        <v>0</v>
      </c>
      <c r="X47" s="26">
        <v>0</v>
      </c>
      <c r="Y47" s="26">
        <v>0</v>
      </c>
      <c r="Z47" s="26">
        <v>0</v>
      </c>
      <c r="AA47" s="26">
        <v>0</v>
      </c>
      <c r="AB47" s="26">
        <v>0</v>
      </c>
      <c r="AC47" s="26">
        <v>0</v>
      </c>
      <c r="AD47" s="26">
        <v>0</v>
      </c>
      <c r="AE47" s="26">
        <v>0</v>
      </c>
      <c r="AF47" s="26">
        <v>0</v>
      </c>
      <c r="AG47" s="26">
        <v>0</v>
      </c>
      <c r="AH47" s="26">
        <v>0</v>
      </c>
      <c r="AI47" s="26">
        <v>0</v>
      </c>
      <c r="AJ47" s="26">
        <v>0</v>
      </c>
      <c r="AK47" s="26">
        <v>0</v>
      </c>
      <c r="AL47" s="67">
        <v>0</v>
      </c>
      <c r="AM47" s="26">
        <v>0</v>
      </c>
      <c r="AN47" s="26">
        <v>0</v>
      </c>
      <c r="AO47" s="26">
        <v>0</v>
      </c>
      <c r="AP47" s="26">
        <v>0</v>
      </c>
      <c r="AQ47" s="26">
        <v>0</v>
      </c>
      <c r="AR47" s="24">
        <v>0</v>
      </c>
    </row>
    <row r="48" spans="1:44" ht="15.75" thickBot="1" x14ac:dyDescent="0.3">
      <c r="A48" s="38" t="s">
        <v>466</v>
      </c>
      <c r="B48" s="89">
        <f>SUM(B10,B13,B38,B39)</f>
        <v>264312333</v>
      </c>
      <c r="C48" s="89">
        <f>SUM(C10,C13,C38,C39)</f>
        <v>300928100</v>
      </c>
      <c r="D48" s="89">
        <f t="shared" ref="D48:AR48" si="11">SUM(D10,D13,D38,D39+D47)</f>
        <v>325300079</v>
      </c>
      <c r="E48" s="89">
        <f t="shared" si="11"/>
        <v>383366924</v>
      </c>
      <c r="F48" s="89">
        <f t="shared" si="11"/>
        <v>486308238</v>
      </c>
      <c r="G48" s="89">
        <f t="shared" si="11"/>
        <v>530513956</v>
      </c>
      <c r="H48" s="89">
        <f t="shared" si="11"/>
        <v>547727671</v>
      </c>
      <c r="I48" s="89">
        <f t="shared" si="11"/>
        <v>620351480</v>
      </c>
      <c r="J48" s="89">
        <f t="shared" si="11"/>
        <v>736745360</v>
      </c>
      <c r="K48" s="89">
        <f t="shared" si="11"/>
        <v>864912975</v>
      </c>
      <c r="L48" s="89">
        <f t="shared" si="11"/>
        <v>1214196930</v>
      </c>
      <c r="M48" s="89">
        <f t="shared" si="11"/>
        <v>1054472879</v>
      </c>
      <c r="N48" s="89">
        <f t="shared" si="11"/>
        <v>1017191620</v>
      </c>
      <c r="O48" s="89">
        <f t="shared" si="11"/>
        <v>1345751270</v>
      </c>
      <c r="P48" s="89">
        <f t="shared" si="11"/>
        <v>1374475000</v>
      </c>
      <c r="Q48" s="89">
        <f t="shared" si="11"/>
        <v>2161093900</v>
      </c>
      <c r="R48" s="89">
        <f t="shared" si="11"/>
        <v>2249432344</v>
      </c>
      <c r="S48" s="89">
        <f t="shared" si="11"/>
        <v>3205209225</v>
      </c>
      <c r="T48" s="89">
        <f t="shared" si="11"/>
        <v>6358375696</v>
      </c>
      <c r="U48" s="89">
        <f t="shared" si="11"/>
        <v>6520044645</v>
      </c>
      <c r="V48" s="89">
        <f t="shared" si="11"/>
        <v>6520044645</v>
      </c>
      <c r="W48" s="89">
        <f t="shared" si="11"/>
        <v>13880267690</v>
      </c>
      <c r="X48" s="89">
        <f t="shared" si="11"/>
        <v>22717548185</v>
      </c>
      <c r="Y48" s="89">
        <f t="shared" si="11"/>
        <v>23177451341</v>
      </c>
      <c r="Z48" s="89">
        <f t="shared" si="11"/>
        <v>24574960185</v>
      </c>
      <c r="AA48" s="89">
        <f t="shared" si="11"/>
        <v>26968142815</v>
      </c>
      <c r="AB48" s="89">
        <f t="shared" si="11"/>
        <v>26968142815</v>
      </c>
      <c r="AC48" s="89">
        <f t="shared" si="11"/>
        <v>38749977579</v>
      </c>
      <c r="AD48" s="89">
        <f t="shared" si="11"/>
        <v>44671706455</v>
      </c>
      <c r="AE48" s="89">
        <f t="shared" si="11"/>
        <v>50366389715</v>
      </c>
      <c r="AF48" s="89">
        <f t="shared" si="11"/>
        <v>65176719684</v>
      </c>
      <c r="AG48" s="89">
        <f t="shared" si="11"/>
        <v>73961638545</v>
      </c>
      <c r="AH48" s="89">
        <f t="shared" si="11"/>
        <v>82999715488</v>
      </c>
      <c r="AI48" s="89">
        <f t="shared" si="11"/>
        <v>121097477877</v>
      </c>
      <c r="AJ48" s="89">
        <f t="shared" si="11"/>
        <v>206593893122</v>
      </c>
      <c r="AK48" s="89">
        <f t="shared" si="11"/>
        <v>239430757335.20001</v>
      </c>
      <c r="AL48" s="98">
        <f t="shared" si="11"/>
        <v>258479546529.85001</v>
      </c>
      <c r="AM48" s="89">
        <f t="shared" si="11"/>
        <v>300889210552</v>
      </c>
      <c r="AN48" s="89">
        <f t="shared" si="11"/>
        <v>328999387390</v>
      </c>
      <c r="AO48" s="89">
        <f t="shared" si="11"/>
        <v>378997503959</v>
      </c>
      <c r="AP48" s="89">
        <f t="shared" si="11"/>
        <v>390475775514</v>
      </c>
      <c r="AQ48" s="89">
        <f t="shared" si="11"/>
        <v>430000814579</v>
      </c>
      <c r="AR48" s="89">
        <f t="shared" si="11"/>
        <v>530846353593</v>
      </c>
    </row>
    <row r="49" spans="1:44" ht="15.75" thickTop="1" x14ac:dyDescent="0.25">
      <c r="A49" s="101"/>
      <c r="B49" s="101"/>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2"/>
      <c r="AM49" s="101"/>
      <c r="AN49" s="101"/>
      <c r="AO49" s="101"/>
      <c r="AP49" s="101"/>
      <c r="AQ49" s="101"/>
      <c r="AR49" s="101"/>
    </row>
    <row r="50" spans="1:44" x14ac:dyDescent="0.25">
      <c r="A50" s="19" t="s">
        <v>301</v>
      </c>
      <c r="C50" s="35"/>
      <c r="AL50" s="92"/>
    </row>
    <row r="51" spans="1:44" x14ac:dyDescent="0.25">
      <c r="A51" s="19"/>
      <c r="AL51" s="92"/>
    </row>
    <row r="52" spans="1:44" x14ac:dyDescent="0.25">
      <c r="A52" s="16" t="s">
        <v>463</v>
      </c>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99"/>
      <c r="AM52" s="86"/>
      <c r="AN52" s="86"/>
      <c r="AO52" s="86"/>
      <c r="AP52" s="86"/>
      <c r="AQ52" s="86"/>
      <c r="AR52" s="86"/>
    </row>
    <row r="53" spans="1:44" x14ac:dyDescent="0.25">
      <c r="A53" s="139" t="s">
        <v>414</v>
      </c>
      <c r="B53" s="139"/>
      <c r="C53" s="139"/>
      <c r="D53" s="139"/>
      <c r="E53" s="139"/>
      <c r="F53" s="139"/>
      <c r="G53" s="139"/>
    </row>
    <row r="54" spans="1:44" ht="33.75" customHeight="1" x14ac:dyDescent="0.25">
      <c r="A54" s="139"/>
      <c r="B54" s="139"/>
      <c r="C54" s="139"/>
      <c r="D54" s="139"/>
      <c r="E54" s="139"/>
      <c r="F54" s="139"/>
      <c r="G54" s="139"/>
    </row>
    <row r="55" spans="1:44" s="103" customFormat="1" ht="24.75" customHeight="1" x14ac:dyDescent="0.25">
      <c r="A55" s="139" t="s">
        <v>465</v>
      </c>
      <c r="B55" s="139"/>
      <c r="C55" s="139"/>
      <c r="D55" s="139"/>
      <c r="E55" s="139"/>
      <c r="F55" s="139"/>
      <c r="G55" s="139"/>
    </row>
    <row r="56" spans="1:44" ht="47.25" customHeight="1" x14ac:dyDescent="0.25">
      <c r="A56" s="139" t="s">
        <v>464</v>
      </c>
      <c r="B56" s="139"/>
      <c r="C56" s="139"/>
      <c r="D56" s="139"/>
      <c r="E56" s="139"/>
      <c r="F56" s="139"/>
      <c r="G56" s="139"/>
    </row>
    <row r="57" spans="1:44" x14ac:dyDescent="0.25">
      <c r="A57" s="96" t="s">
        <v>467</v>
      </c>
    </row>
    <row r="58" spans="1:44" x14ac:dyDescent="0.25">
      <c r="A58" s="96"/>
    </row>
    <row r="59" spans="1:44" x14ac:dyDescent="0.25">
      <c r="A59" s="96"/>
    </row>
    <row r="63" spans="1:44" x14ac:dyDescent="0.25">
      <c r="A63" s="139"/>
      <c r="B63" s="139"/>
      <c r="C63" s="139"/>
      <c r="D63" s="139"/>
      <c r="E63" s="139"/>
      <c r="F63" s="139"/>
      <c r="G63" s="139"/>
    </row>
    <row r="64" spans="1:44" ht="36" customHeight="1" x14ac:dyDescent="0.25">
      <c r="A64" s="139"/>
      <c r="B64" s="139"/>
      <c r="C64" s="139"/>
      <c r="D64" s="139"/>
      <c r="E64" s="139"/>
      <c r="F64" s="139"/>
      <c r="G64" s="139"/>
    </row>
    <row r="65" spans="1:7" ht="71.25" customHeight="1" x14ac:dyDescent="0.25">
      <c r="A65" s="139"/>
      <c r="B65" s="139"/>
      <c r="C65" s="139"/>
      <c r="D65" s="139"/>
      <c r="E65" s="139"/>
      <c r="F65" s="139"/>
      <c r="G65" s="139"/>
    </row>
  </sheetData>
  <mergeCells count="11">
    <mergeCell ref="A65:G65"/>
    <mergeCell ref="A53:G54"/>
    <mergeCell ref="A56:G56"/>
    <mergeCell ref="A6:AR6"/>
    <mergeCell ref="A7:AR7"/>
    <mergeCell ref="A2:AR2"/>
    <mergeCell ref="A3:AR3"/>
    <mergeCell ref="A4:AR4"/>
    <mergeCell ref="A5:AR5"/>
    <mergeCell ref="A63:G64"/>
    <mergeCell ref="A55:G55"/>
  </mergeCells>
  <pageMargins left="0.7" right="0.7" top="0.75" bottom="0.75" header="0.3" footer="0.3"/>
  <pageSetup orientation="portrait" r:id="rId1"/>
  <ignoredErrors>
    <ignoredError sqref="H13:AR13 AP39:AR39 F13:G13"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9"/>
  <sheetViews>
    <sheetView showGridLines="0" topLeftCell="A19" zoomScale="78" zoomScaleNormal="78" workbookViewId="0">
      <selection activeCell="A57" sqref="A57:A58"/>
    </sheetView>
  </sheetViews>
  <sheetFormatPr defaultColWidth="9.140625" defaultRowHeight="15" x14ac:dyDescent="0.25"/>
  <cols>
    <col min="1" max="1" width="81.85546875" style="103" customWidth="1"/>
    <col min="2" max="3" width="19.7109375" style="103" customWidth="1"/>
    <col min="4" max="7" width="19.7109375" style="103" bestFit="1" customWidth="1"/>
    <col min="8" max="16384" width="9.140625" style="103"/>
  </cols>
  <sheetData>
    <row r="2" spans="1:7" ht="21" x14ac:dyDescent="0.35">
      <c r="A2" s="137" t="s">
        <v>0</v>
      </c>
      <c r="B2" s="137"/>
      <c r="C2" s="137"/>
      <c r="D2" s="137"/>
      <c r="E2" s="137"/>
      <c r="F2" s="137"/>
      <c r="G2" s="137"/>
    </row>
    <row r="3" spans="1:7" ht="18.75" x14ac:dyDescent="0.3">
      <c r="A3" s="138" t="s">
        <v>1</v>
      </c>
      <c r="B3" s="138"/>
      <c r="C3" s="138"/>
      <c r="D3" s="138"/>
      <c r="E3" s="138"/>
      <c r="F3" s="138"/>
      <c r="G3" s="138"/>
    </row>
    <row r="4" spans="1:7" x14ac:dyDescent="0.25">
      <c r="A4" s="115" t="s">
        <v>2</v>
      </c>
      <c r="B4" s="115"/>
      <c r="C4" s="115"/>
      <c r="D4" s="115"/>
      <c r="E4" s="115"/>
      <c r="F4" s="115"/>
      <c r="G4" s="115"/>
    </row>
    <row r="5" spans="1:7" x14ac:dyDescent="0.25">
      <c r="A5" s="115" t="s">
        <v>3</v>
      </c>
      <c r="B5" s="115"/>
      <c r="C5" s="115"/>
      <c r="D5" s="115"/>
      <c r="E5" s="115"/>
      <c r="F5" s="115"/>
      <c r="G5" s="115"/>
    </row>
    <row r="6" spans="1:7" x14ac:dyDescent="0.25">
      <c r="A6" s="115" t="s">
        <v>461</v>
      </c>
      <c r="B6" s="115"/>
      <c r="C6" s="115"/>
      <c r="D6" s="115"/>
      <c r="E6" s="115"/>
      <c r="F6" s="115"/>
      <c r="G6" s="115"/>
    </row>
    <row r="7" spans="1:7" x14ac:dyDescent="0.25">
      <c r="A7" s="115" t="s">
        <v>5</v>
      </c>
      <c r="B7" s="115"/>
      <c r="C7" s="115"/>
      <c r="D7" s="115"/>
      <c r="E7" s="115"/>
      <c r="F7" s="115"/>
      <c r="G7" s="115"/>
    </row>
    <row r="9" spans="1:7" x14ac:dyDescent="0.25">
      <c r="A9" s="3" t="s">
        <v>6</v>
      </c>
      <c r="B9" s="4">
        <v>2014</v>
      </c>
      <c r="C9" s="4">
        <v>2015</v>
      </c>
      <c r="D9" s="4">
        <v>2016</v>
      </c>
      <c r="E9" s="4">
        <v>2017</v>
      </c>
      <c r="F9" s="4">
        <v>2018</v>
      </c>
      <c r="G9" s="4">
        <v>2019</v>
      </c>
    </row>
    <row r="10" spans="1:7" x14ac:dyDescent="0.25">
      <c r="A10" s="106" t="s">
        <v>434</v>
      </c>
      <c r="B10" s="44">
        <f>SUM(B11:B12)</f>
        <v>5742737170</v>
      </c>
      <c r="C10" s="44">
        <f t="shared" ref="C10:G10" si="0">SUM(C11:C12)</f>
        <v>5746478170</v>
      </c>
      <c r="D10" s="44">
        <f t="shared" si="0"/>
        <v>6101737170</v>
      </c>
      <c r="E10" s="44">
        <f t="shared" si="0"/>
        <v>6101737170</v>
      </c>
      <c r="F10" s="44">
        <f t="shared" si="0"/>
        <v>6717167197</v>
      </c>
      <c r="G10" s="44">
        <f t="shared" si="0"/>
        <v>7282236301</v>
      </c>
    </row>
    <row r="11" spans="1:7" x14ac:dyDescent="0.25">
      <c r="A11" s="105" t="s">
        <v>435</v>
      </c>
      <c r="B11" s="37">
        <v>1925779124</v>
      </c>
      <c r="C11" s="37">
        <v>1925779124</v>
      </c>
      <c r="D11" s="37">
        <v>2075779124</v>
      </c>
      <c r="E11" s="37">
        <v>2075779124</v>
      </c>
      <c r="F11" s="37">
        <v>2375779124</v>
      </c>
      <c r="G11" s="37">
        <v>2535779124</v>
      </c>
    </row>
    <row r="12" spans="1:7" x14ac:dyDescent="0.25">
      <c r="A12" s="104" t="s">
        <v>436</v>
      </c>
      <c r="B12" s="37">
        <v>3816958046</v>
      </c>
      <c r="C12" s="37">
        <v>3820699046</v>
      </c>
      <c r="D12" s="37">
        <v>4025958046</v>
      </c>
      <c r="E12" s="37">
        <v>4025958046</v>
      </c>
      <c r="F12" s="37">
        <v>4341388073</v>
      </c>
      <c r="G12" s="37">
        <v>4746457177</v>
      </c>
    </row>
    <row r="13" spans="1:7" x14ac:dyDescent="0.25">
      <c r="A13" s="16" t="s">
        <v>437</v>
      </c>
      <c r="B13" s="44">
        <f>SUM(B14:B41)</f>
        <v>596648649532</v>
      </c>
      <c r="C13" s="44">
        <f t="shared" ref="C13:G13" si="1">SUM(C14:C41)</f>
        <v>613961717482</v>
      </c>
      <c r="D13" s="44">
        <f t="shared" si="1"/>
        <v>641303865682</v>
      </c>
      <c r="E13" s="44">
        <f t="shared" si="1"/>
        <v>692192244631</v>
      </c>
      <c r="F13" s="44">
        <f t="shared" si="1"/>
        <v>794036095296</v>
      </c>
      <c r="G13" s="44">
        <f t="shared" si="1"/>
        <v>895498030583</v>
      </c>
    </row>
    <row r="14" spans="1:7" x14ac:dyDescent="0.25">
      <c r="A14" s="103" t="s">
        <v>416</v>
      </c>
      <c r="B14" s="37">
        <v>45992675512</v>
      </c>
      <c r="C14" s="37">
        <v>48623504569</v>
      </c>
      <c r="D14" s="37">
        <v>51399737235</v>
      </c>
      <c r="E14" s="37">
        <v>57766021324</v>
      </c>
      <c r="F14" s="37">
        <v>68569254589</v>
      </c>
      <c r="G14" s="37">
        <v>71817691537</v>
      </c>
    </row>
    <row r="15" spans="1:7" x14ac:dyDescent="0.25">
      <c r="A15" s="104" t="s">
        <v>417</v>
      </c>
      <c r="B15" s="37">
        <v>31543395513</v>
      </c>
      <c r="C15" s="37">
        <v>32651579499</v>
      </c>
      <c r="D15" s="37">
        <v>33590120463</v>
      </c>
      <c r="E15" s="37">
        <v>33043807905</v>
      </c>
      <c r="F15" s="37">
        <v>34991646095</v>
      </c>
      <c r="G15" s="37">
        <v>37307275250</v>
      </c>
    </row>
    <row r="16" spans="1:7" x14ac:dyDescent="0.25">
      <c r="A16" s="103" t="s">
        <v>418</v>
      </c>
      <c r="B16" s="37">
        <v>18401232219</v>
      </c>
      <c r="C16" s="37">
        <v>20075258131</v>
      </c>
      <c r="D16" s="37">
        <v>21082100230</v>
      </c>
      <c r="E16" s="37">
        <v>23564011446</v>
      </c>
      <c r="F16" s="37">
        <v>29854583204</v>
      </c>
      <c r="G16" s="37">
        <v>31716466086</v>
      </c>
    </row>
    <row r="17" spans="1:7" x14ac:dyDescent="0.25">
      <c r="A17" s="103" t="s">
        <v>438</v>
      </c>
      <c r="B17" s="37">
        <v>6392797568</v>
      </c>
      <c r="C17" s="37">
        <v>6781427226</v>
      </c>
      <c r="D17" s="37">
        <v>7318509442</v>
      </c>
      <c r="E17" s="37">
        <v>7641410235</v>
      </c>
      <c r="F17" s="37">
        <v>8985334440</v>
      </c>
      <c r="G17" s="37">
        <v>9574119403</v>
      </c>
    </row>
    <row r="18" spans="1:7" x14ac:dyDescent="0.25">
      <c r="A18" s="103" t="s">
        <v>419</v>
      </c>
      <c r="B18" s="37">
        <v>11329926829</v>
      </c>
      <c r="C18" s="37">
        <v>11539218353</v>
      </c>
      <c r="D18" s="37">
        <v>13369485361</v>
      </c>
      <c r="E18" s="37">
        <v>15643289786</v>
      </c>
      <c r="F18" s="37">
        <v>19716652065</v>
      </c>
      <c r="G18" s="37">
        <v>22232347239</v>
      </c>
    </row>
    <row r="19" spans="1:7" x14ac:dyDescent="0.25">
      <c r="A19" s="103" t="s">
        <v>439</v>
      </c>
      <c r="B19" s="37">
        <v>109170290314</v>
      </c>
      <c r="C19" s="37">
        <v>119363225100</v>
      </c>
      <c r="D19" s="37">
        <v>129873682540</v>
      </c>
      <c r="E19" s="37">
        <v>142999120000</v>
      </c>
      <c r="F19" s="37">
        <v>152765357300</v>
      </c>
      <c r="G19" s="37">
        <v>170570152783</v>
      </c>
    </row>
    <row r="20" spans="1:7" x14ac:dyDescent="0.25">
      <c r="A20" s="103" t="s">
        <v>420</v>
      </c>
      <c r="B20" s="37">
        <v>60297668287</v>
      </c>
      <c r="C20" s="37">
        <v>62848564147</v>
      </c>
      <c r="D20" s="37">
        <v>64542628621</v>
      </c>
      <c r="E20" s="37">
        <v>75841213664</v>
      </c>
      <c r="F20" s="37">
        <v>79785477644</v>
      </c>
      <c r="G20" s="37">
        <v>81821570296</v>
      </c>
    </row>
    <row r="21" spans="1:7" x14ac:dyDescent="0.25">
      <c r="A21" s="103" t="s">
        <v>440</v>
      </c>
      <c r="B21" s="37"/>
      <c r="C21" s="37"/>
      <c r="D21" s="37"/>
      <c r="E21" s="37"/>
      <c r="F21" s="37">
        <v>2925253879</v>
      </c>
      <c r="G21" s="37"/>
    </row>
    <row r="22" spans="1:7" x14ac:dyDescent="0.25">
      <c r="A22" s="103" t="s">
        <v>441</v>
      </c>
      <c r="B22" s="37"/>
      <c r="C22" s="37"/>
      <c r="D22" s="37"/>
      <c r="E22" s="37"/>
      <c r="F22" s="37"/>
      <c r="G22" s="37">
        <v>2933558209</v>
      </c>
    </row>
    <row r="23" spans="1:7" x14ac:dyDescent="0.25">
      <c r="A23" s="103" t="s">
        <v>442</v>
      </c>
      <c r="B23" s="37">
        <v>2263257503</v>
      </c>
      <c r="C23" s="37">
        <v>2251903309</v>
      </c>
      <c r="D23" s="37">
        <v>2366409922</v>
      </c>
      <c r="E23" s="37">
        <v>2402109089</v>
      </c>
      <c r="F23" s="37"/>
      <c r="G23" s="37"/>
    </row>
    <row r="24" spans="1:7" x14ac:dyDescent="0.25">
      <c r="A24" s="103" t="s">
        <v>421</v>
      </c>
      <c r="B24" s="37">
        <v>1992618772</v>
      </c>
      <c r="C24" s="37">
        <v>1948278352</v>
      </c>
      <c r="D24" s="37">
        <v>1982486468</v>
      </c>
      <c r="E24" s="37">
        <v>2074108636</v>
      </c>
      <c r="F24" s="37">
        <v>2268319622</v>
      </c>
      <c r="G24" s="37">
        <v>2335066931</v>
      </c>
    </row>
    <row r="25" spans="1:7" x14ac:dyDescent="0.25">
      <c r="A25" s="103" t="s">
        <v>422</v>
      </c>
      <c r="B25" s="37">
        <v>10040348737</v>
      </c>
      <c r="C25" s="37">
        <v>10085191235</v>
      </c>
      <c r="D25" s="37">
        <v>10558965915</v>
      </c>
      <c r="E25" s="37">
        <v>11559742353</v>
      </c>
      <c r="F25" s="37">
        <v>14074553011</v>
      </c>
      <c r="G25" s="37">
        <v>13535266540</v>
      </c>
    </row>
    <row r="26" spans="1:7" x14ac:dyDescent="0.25">
      <c r="A26" s="103" t="s">
        <v>423</v>
      </c>
      <c r="B26" s="37">
        <v>20714612795</v>
      </c>
      <c r="C26" s="37">
        <v>30823950720</v>
      </c>
      <c r="D26" s="37">
        <v>36162803559</v>
      </c>
      <c r="E26" s="37">
        <v>33459867840</v>
      </c>
      <c r="F26" s="37">
        <v>45847768450</v>
      </c>
      <c r="G26" s="37">
        <v>57331444316</v>
      </c>
    </row>
    <row r="27" spans="1:7" x14ac:dyDescent="0.25">
      <c r="A27" s="103" t="s">
        <v>443</v>
      </c>
      <c r="B27" s="37">
        <v>2983739359</v>
      </c>
      <c r="C27" s="37">
        <v>3410675184</v>
      </c>
      <c r="D27" s="37">
        <v>3564791054</v>
      </c>
      <c r="E27" s="37">
        <v>4452995094</v>
      </c>
      <c r="F27" s="37"/>
      <c r="G27" s="37"/>
    </row>
    <row r="28" spans="1:7" x14ac:dyDescent="0.25">
      <c r="A28" s="103" t="s">
        <v>424</v>
      </c>
      <c r="B28" s="37"/>
      <c r="C28" s="37"/>
      <c r="D28" s="37"/>
      <c r="E28" s="37"/>
      <c r="F28" s="37">
        <v>6486686323</v>
      </c>
      <c r="G28" s="37">
        <v>6452791066</v>
      </c>
    </row>
    <row r="29" spans="1:7" x14ac:dyDescent="0.25">
      <c r="A29" s="103" t="s">
        <v>425</v>
      </c>
      <c r="B29" s="37">
        <v>3599619831</v>
      </c>
      <c r="C29" s="37">
        <v>4213226385</v>
      </c>
      <c r="D29" s="37">
        <v>4450118391</v>
      </c>
      <c r="E29" s="37">
        <v>5908952958</v>
      </c>
      <c r="F29" s="37">
        <v>7778875267</v>
      </c>
      <c r="G29" s="37">
        <v>9033113241</v>
      </c>
    </row>
    <row r="30" spans="1:7" x14ac:dyDescent="0.25">
      <c r="A30" s="103" t="s">
        <v>444</v>
      </c>
      <c r="B30" s="37">
        <v>3415088510</v>
      </c>
      <c r="C30" s="37">
        <v>3821209703</v>
      </c>
      <c r="D30" s="37">
        <v>4429099573</v>
      </c>
      <c r="E30" s="37">
        <v>4770522382</v>
      </c>
      <c r="F30" s="37">
        <v>5917442412</v>
      </c>
      <c r="G30" s="37">
        <v>8171614115</v>
      </c>
    </row>
    <row r="31" spans="1:7" x14ac:dyDescent="0.25">
      <c r="A31" s="103" t="s">
        <v>426</v>
      </c>
      <c r="B31" s="37">
        <v>517982722</v>
      </c>
      <c r="C31" s="37">
        <v>505441527</v>
      </c>
      <c r="D31" s="37">
        <v>530032427</v>
      </c>
      <c r="E31" s="37">
        <v>573802427</v>
      </c>
      <c r="F31" s="37">
        <v>654676055</v>
      </c>
      <c r="G31" s="37">
        <v>735636055</v>
      </c>
    </row>
    <row r="32" spans="1:7" x14ac:dyDescent="0.25">
      <c r="A32" s="103" t="s">
        <v>427</v>
      </c>
      <c r="B32" s="37">
        <v>1830394083</v>
      </c>
      <c r="C32" s="37">
        <v>1990460504</v>
      </c>
      <c r="D32" s="37">
        <v>2190366919</v>
      </c>
      <c r="E32" s="37">
        <v>2241271472</v>
      </c>
      <c r="F32" s="37">
        <v>2510765244</v>
      </c>
      <c r="G32" s="37">
        <v>2588256252</v>
      </c>
    </row>
    <row r="33" spans="1:7" x14ac:dyDescent="0.25">
      <c r="A33" s="103" t="s">
        <v>445</v>
      </c>
      <c r="B33" s="37">
        <v>400266998</v>
      </c>
      <c r="C33" s="37">
        <v>408363437</v>
      </c>
      <c r="D33" s="37">
        <v>433724702</v>
      </c>
      <c r="E33" s="37">
        <v>474164701</v>
      </c>
      <c r="F33" s="37">
        <v>564493820</v>
      </c>
      <c r="G33" s="37">
        <v>611273336</v>
      </c>
    </row>
    <row r="34" spans="1:7" x14ac:dyDescent="0.25">
      <c r="A34" s="103" t="s">
        <v>428</v>
      </c>
      <c r="B34" s="37">
        <v>5109804132</v>
      </c>
      <c r="C34" s="37">
        <v>5961145723</v>
      </c>
      <c r="D34" s="37">
        <v>5687585361</v>
      </c>
      <c r="E34" s="37">
        <v>7393936568</v>
      </c>
      <c r="F34" s="37">
        <v>11212442792</v>
      </c>
      <c r="G34" s="37">
        <v>11230327088</v>
      </c>
    </row>
    <row r="35" spans="1:7" x14ac:dyDescent="0.25">
      <c r="A35" s="103" t="s">
        <v>429</v>
      </c>
      <c r="B35" s="37">
        <v>11053909727</v>
      </c>
      <c r="C35" s="37">
        <v>11732503112</v>
      </c>
      <c r="D35" s="37">
        <v>11814806953</v>
      </c>
      <c r="E35" s="37">
        <v>12552695151</v>
      </c>
      <c r="F35" s="37">
        <v>14117252227</v>
      </c>
      <c r="G35" s="37"/>
    </row>
    <row r="36" spans="1:7" x14ac:dyDescent="0.25">
      <c r="A36" s="103" t="s">
        <v>446</v>
      </c>
      <c r="B36" s="37"/>
      <c r="C36" s="37"/>
      <c r="D36" s="37"/>
      <c r="E36" s="37"/>
      <c r="F36" s="37"/>
      <c r="G36" s="37">
        <v>14913275402</v>
      </c>
    </row>
    <row r="37" spans="1:7" x14ac:dyDescent="0.25">
      <c r="A37" s="103" t="s">
        <v>430</v>
      </c>
      <c r="B37" s="37">
        <v>2989566709</v>
      </c>
      <c r="C37" s="37">
        <v>3016623037</v>
      </c>
      <c r="D37" s="37">
        <v>3052953181</v>
      </c>
      <c r="E37" s="37">
        <v>3646512414</v>
      </c>
      <c r="F37" s="37">
        <v>3139478903</v>
      </c>
      <c r="G37" s="37">
        <v>3939956088</v>
      </c>
    </row>
    <row r="38" spans="1:7" x14ac:dyDescent="0.25">
      <c r="A38" s="103" t="s">
        <v>447</v>
      </c>
      <c r="B38" s="37">
        <v>439185502</v>
      </c>
      <c r="C38" s="37">
        <v>724099357</v>
      </c>
      <c r="D38" s="37">
        <v>754975357</v>
      </c>
      <c r="E38" s="37">
        <v>754655758</v>
      </c>
      <c r="F38" s="37">
        <v>1092929701</v>
      </c>
      <c r="G38" s="37">
        <v>1111082895</v>
      </c>
    </row>
    <row r="39" spans="1:7" x14ac:dyDescent="0.25">
      <c r="A39" s="103" t="s">
        <v>448</v>
      </c>
      <c r="B39" s="37">
        <v>692868101</v>
      </c>
      <c r="C39" s="37">
        <v>836041785</v>
      </c>
      <c r="D39" s="37">
        <v>1266706670</v>
      </c>
      <c r="E39" s="37">
        <v>1335640746</v>
      </c>
      <c r="F39" s="37">
        <v>1268063473</v>
      </c>
      <c r="G39" s="37">
        <v>1297916303</v>
      </c>
    </row>
    <row r="40" spans="1:7" x14ac:dyDescent="0.25">
      <c r="A40" s="103" t="s">
        <v>432</v>
      </c>
      <c r="B40" s="37">
        <v>179717771274</v>
      </c>
      <c r="C40" s="37">
        <v>175857371716</v>
      </c>
      <c r="D40" s="37">
        <v>168323180568</v>
      </c>
      <c r="E40" s="37">
        <v>173759752501</v>
      </c>
      <c r="F40" s="37">
        <v>204691485140</v>
      </c>
      <c r="G40" s="37">
        <v>243819508996</v>
      </c>
    </row>
    <row r="41" spans="1:7" x14ac:dyDescent="0.25">
      <c r="A41" s="103" t="s">
        <v>433</v>
      </c>
      <c r="B41" s="37">
        <v>65759628535</v>
      </c>
      <c r="C41" s="37">
        <v>54492455371</v>
      </c>
      <c r="D41" s="37">
        <v>62558594770</v>
      </c>
      <c r="E41" s="37">
        <v>68332640181</v>
      </c>
      <c r="F41" s="37">
        <v>74817303640</v>
      </c>
      <c r="G41" s="37">
        <v>90418321156</v>
      </c>
    </row>
    <row r="42" spans="1:7" x14ac:dyDescent="0.25">
      <c r="A42" s="16" t="s">
        <v>449</v>
      </c>
      <c r="B42" s="44">
        <f>SUM(B43)</f>
        <v>5222202828</v>
      </c>
      <c r="C42" s="44">
        <f t="shared" ref="C42:G42" si="2">SUM(C43)</f>
        <v>5322202828</v>
      </c>
      <c r="D42" s="44">
        <f t="shared" si="2"/>
        <v>6022202828</v>
      </c>
      <c r="E42" s="44">
        <f t="shared" si="2"/>
        <v>6872202828</v>
      </c>
      <c r="F42" s="44">
        <f t="shared" si="2"/>
        <v>7452202828</v>
      </c>
      <c r="G42" s="44">
        <f t="shared" si="2"/>
        <v>8052202828</v>
      </c>
    </row>
    <row r="43" spans="1:7" x14ac:dyDescent="0.25">
      <c r="A43" s="103" t="s">
        <v>450</v>
      </c>
      <c r="B43" s="37">
        <v>5222202828</v>
      </c>
      <c r="C43" s="37">
        <v>5322202828</v>
      </c>
      <c r="D43" s="37">
        <v>6022202828</v>
      </c>
      <c r="E43" s="37">
        <v>6872202828</v>
      </c>
      <c r="F43" s="37">
        <v>7452202828</v>
      </c>
      <c r="G43" s="37">
        <v>8052202828</v>
      </c>
    </row>
    <row r="44" spans="1:7" x14ac:dyDescent="0.25">
      <c r="A44" s="16" t="s">
        <v>451</v>
      </c>
      <c r="B44" s="44">
        <f>SUM(B45)</f>
        <v>3955938460</v>
      </c>
      <c r="C44" s="44">
        <f t="shared" ref="C44:G44" si="3">SUM(C45)</f>
        <v>3955938460</v>
      </c>
      <c r="D44" s="44">
        <f t="shared" si="3"/>
        <v>7760981913</v>
      </c>
      <c r="E44" s="44">
        <f t="shared" si="3"/>
        <v>3855938419</v>
      </c>
      <c r="F44" s="44">
        <f t="shared" si="3"/>
        <v>5687627008</v>
      </c>
      <c r="G44" s="44">
        <f t="shared" si="3"/>
        <v>8185828551</v>
      </c>
    </row>
    <row r="45" spans="1:7" x14ac:dyDescent="0.25">
      <c r="A45" s="103" t="s">
        <v>431</v>
      </c>
      <c r="B45" s="37">
        <v>3955938460</v>
      </c>
      <c r="C45" s="37">
        <v>3955938460</v>
      </c>
      <c r="D45" s="37">
        <v>7760981913</v>
      </c>
      <c r="E45" s="37">
        <v>3855938419</v>
      </c>
      <c r="F45" s="37">
        <v>5687627008</v>
      </c>
      <c r="G45" s="37">
        <v>8185828551</v>
      </c>
    </row>
    <row r="46" spans="1:7" x14ac:dyDescent="0.25">
      <c r="A46" s="16" t="s">
        <v>452</v>
      </c>
      <c r="B46" s="44">
        <f>SUM(B47)</f>
        <v>516248087</v>
      </c>
      <c r="C46" s="44">
        <f t="shared" ref="C46:G46" si="4">SUM(C47)</f>
        <v>596248087</v>
      </c>
      <c r="D46" s="44">
        <f t="shared" si="4"/>
        <v>646248087</v>
      </c>
      <c r="E46" s="44">
        <f t="shared" si="4"/>
        <v>654248087</v>
      </c>
      <c r="F46" s="44">
        <f t="shared" si="4"/>
        <v>814248087</v>
      </c>
      <c r="G46" s="44">
        <f t="shared" si="4"/>
        <v>874248087</v>
      </c>
    </row>
    <row r="47" spans="1:7" x14ac:dyDescent="0.25">
      <c r="A47" s="103" t="s">
        <v>453</v>
      </c>
      <c r="B47" s="37">
        <v>516248087</v>
      </c>
      <c r="C47" s="37">
        <v>596248087</v>
      </c>
      <c r="D47" s="37">
        <v>646248087</v>
      </c>
      <c r="E47" s="37">
        <v>654248087</v>
      </c>
      <c r="F47" s="37">
        <v>814248087</v>
      </c>
      <c r="G47" s="37">
        <v>874248087</v>
      </c>
    </row>
    <row r="48" spans="1:7" x14ac:dyDescent="0.25">
      <c r="A48" s="16" t="s">
        <v>454</v>
      </c>
      <c r="B48" s="44">
        <f>SUM(B49)</f>
        <v>651040000</v>
      </c>
      <c r="C48" s="44">
        <f t="shared" ref="C48:G48" si="5">SUM(C49)</f>
        <v>851333000</v>
      </c>
      <c r="D48" s="44">
        <f t="shared" si="5"/>
        <v>1073000000</v>
      </c>
      <c r="E48" s="44">
        <f t="shared" si="5"/>
        <v>1073000001</v>
      </c>
      <c r="F48" s="44">
        <f t="shared" si="5"/>
        <v>1093000001</v>
      </c>
      <c r="G48" s="44">
        <f t="shared" si="5"/>
        <v>1153000001</v>
      </c>
    </row>
    <row r="49" spans="1:7" x14ac:dyDescent="0.25">
      <c r="A49" s="103" t="s">
        <v>455</v>
      </c>
      <c r="B49" s="37">
        <v>651040000</v>
      </c>
      <c r="C49" s="37">
        <v>851333000</v>
      </c>
      <c r="D49" s="37">
        <v>1073000000</v>
      </c>
      <c r="E49" s="37">
        <v>1073000001</v>
      </c>
      <c r="F49" s="37">
        <v>1093000001</v>
      </c>
      <c r="G49" s="37">
        <v>1153000001</v>
      </c>
    </row>
    <row r="50" spans="1:7" x14ac:dyDescent="0.25">
      <c r="A50" s="16" t="s">
        <v>456</v>
      </c>
      <c r="B50" s="44">
        <f>SUM(B51)</f>
        <v>150000000</v>
      </c>
      <c r="C50" s="44">
        <f t="shared" ref="C50:G50" si="6">SUM(C51)</f>
        <v>150000000</v>
      </c>
      <c r="D50" s="44">
        <f t="shared" si="6"/>
        <v>150000000</v>
      </c>
      <c r="E50" s="44">
        <f t="shared" si="6"/>
        <v>150000000</v>
      </c>
      <c r="F50" s="44">
        <f t="shared" si="6"/>
        <v>165000000</v>
      </c>
      <c r="G50" s="44">
        <f t="shared" si="6"/>
        <v>165000000</v>
      </c>
    </row>
    <row r="51" spans="1:7" x14ac:dyDescent="0.25">
      <c r="A51" s="103" t="s">
        <v>457</v>
      </c>
      <c r="B51" s="37">
        <v>150000000</v>
      </c>
      <c r="C51" s="37">
        <v>150000000</v>
      </c>
      <c r="D51" s="37">
        <v>150000000</v>
      </c>
      <c r="E51" s="37">
        <v>150000000</v>
      </c>
      <c r="F51" s="37">
        <v>165000000</v>
      </c>
      <c r="G51" s="37">
        <v>165000000</v>
      </c>
    </row>
    <row r="52" spans="1:7" x14ac:dyDescent="0.25">
      <c r="A52" s="16" t="s">
        <v>458</v>
      </c>
      <c r="B52" s="44">
        <f>SUM(B53)</f>
        <v>250000000</v>
      </c>
      <c r="C52" s="44">
        <f t="shared" ref="C52:G52" si="7">SUM(C53)</f>
        <v>350000000</v>
      </c>
      <c r="D52" s="44">
        <f t="shared" si="7"/>
        <v>500000000</v>
      </c>
      <c r="E52" s="44">
        <f t="shared" si="7"/>
        <v>500000000</v>
      </c>
      <c r="F52" s="44">
        <f t="shared" si="7"/>
        <v>600000000</v>
      </c>
      <c r="G52" s="44">
        <f t="shared" si="7"/>
        <v>600000000</v>
      </c>
    </row>
    <row r="53" spans="1:7" x14ac:dyDescent="0.25">
      <c r="A53" s="103" t="s">
        <v>459</v>
      </c>
      <c r="B53" s="37">
        <v>250000000</v>
      </c>
      <c r="C53" s="37">
        <v>350000000</v>
      </c>
      <c r="D53" s="37">
        <v>500000000</v>
      </c>
      <c r="E53" s="37">
        <v>500000000</v>
      </c>
      <c r="F53" s="37">
        <v>600000000</v>
      </c>
      <c r="G53" s="37">
        <v>600000000</v>
      </c>
    </row>
    <row r="54" spans="1:7" x14ac:dyDescent="0.25">
      <c r="A54" s="108" t="s">
        <v>460</v>
      </c>
      <c r="B54" s="109">
        <f>B52+B50+B48+B46+B44+B42+B13+B10</f>
        <v>613136816077</v>
      </c>
      <c r="C54" s="109">
        <f t="shared" ref="C54:G54" si="8">C52+C50+C48+C46+C44+C42+C13+C10</f>
        <v>630933918027</v>
      </c>
      <c r="D54" s="109">
        <f t="shared" si="8"/>
        <v>663558035680</v>
      </c>
      <c r="E54" s="109">
        <f t="shared" si="8"/>
        <v>711399371136</v>
      </c>
      <c r="F54" s="109">
        <f t="shared" si="8"/>
        <v>816565340417</v>
      </c>
      <c r="G54" s="109">
        <f t="shared" si="8"/>
        <v>921810546351</v>
      </c>
    </row>
    <row r="55" spans="1:7" x14ac:dyDescent="0.25">
      <c r="A55" s="19"/>
    </row>
    <row r="56" spans="1:7" x14ac:dyDescent="0.25">
      <c r="A56" s="87"/>
      <c r="B56" s="107"/>
      <c r="C56" s="107"/>
      <c r="D56" s="107"/>
      <c r="E56" s="107"/>
      <c r="F56" s="107"/>
      <c r="G56" s="107"/>
    </row>
    <row r="57" spans="1:7" x14ac:dyDescent="0.25">
      <c r="A57" s="16" t="s">
        <v>463</v>
      </c>
      <c r="B57" s="107"/>
      <c r="C57" s="107"/>
      <c r="D57" s="107"/>
      <c r="E57" s="107"/>
      <c r="F57" s="107"/>
      <c r="G57" s="107"/>
    </row>
    <row r="58" spans="1:7" x14ac:dyDescent="0.25">
      <c r="A58" s="140" t="s">
        <v>468</v>
      </c>
    </row>
    <row r="59" spans="1:7" ht="31.5" customHeight="1" x14ac:dyDescent="0.25">
      <c r="A59" s="140"/>
      <c r="B59" s="35"/>
      <c r="C59" s="35"/>
      <c r="D59" s="35"/>
      <c r="E59" s="35"/>
      <c r="F59" s="35"/>
      <c r="G59" s="35"/>
    </row>
    <row r="60" spans="1:7" ht="47.25" customHeight="1" x14ac:dyDescent="0.25">
      <c r="A60" s="100"/>
    </row>
    <row r="61" spans="1:7" x14ac:dyDescent="0.25">
      <c r="A61" s="96"/>
    </row>
    <row r="62" spans="1:7" x14ac:dyDescent="0.25">
      <c r="A62" s="96"/>
    </row>
    <row r="63" spans="1:7" x14ac:dyDescent="0.25">
      <c r="A63" s="96"/>
    </row>
    <row r="67" spans="1:1" x14ac:dyDescent="0.25">
      <c r="A67" s="139"/>
    </row>
    <row r="68" spans="1:1" ht="36" customHeight="1" x14ac:dyDescent="0.25">
      <c r="A68" s="139"/>
    </row>
    <row r="69" spans="1:1" ht="71.25" customHeight="1" x14ac:dyDescent="0.25">
      <c r="A69" s="100"/>
    </row>
  </sheetData>
  <mergeCells count="7">
    <mergeCell ref="A67:A68"/>
    <mergeCell ref="A2:G2"/>
    <mergeCell ref="A3:G3"/>
    <mergeCell ref="A4:G4"/>
    <mergeCell ref="A5:G5"/>
    <mergeCell ref="A6:G6"/>
    <mergeCell ref="A7:G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G14"/>
  <sheetViews>
    <sheetView showGridLines="0" topLeftCell="G1" workbookViewId="0">
      <selection activeCell="AT17" sqref="AT17"/>
    </sheetView>
  </sheetViews>
  <sheetFormatPr defaultColWidth="9.140625" defaultRowHeight="15" x14ac:dyDescent="0.25"/>
  <cols>
    <col min="1" max="1" width="5.5703125" hidden="1" customWidth="1"/>
    <col min="2" max="2" width="40.5703125" hidden="1" customWidth="1"/>
    <col min="3" max="3" width="50" hidden="1" customWidth="1"/>
    <col min="4" max="6" width="9.140625" hidden="1" customWidth="1"/>
  </cols>
  <sheetData>
    <row r="2" spans="2:7" ht="21" x14ac:dyDescent="0.25">
      <c r="B2" s="116" t="s">
        <v>0</v>
      </c>
      <c r="C2" s="117"/>
      <c r="D2" s="75"/>
    </row>
    <row r="3" spans="2:7" ht="144.75" customHeight="1" x14ac:dyDescent="1.35">
      <c r="B3" s="120" t="s">
        <v>1</v>
      </c>
      <c r="C3" s="121"/>
      <c r="D3" s="76"/>
      <c r="G3" s="77" t="s">
        <v>400</v>
      </c>
    </row>
    <row r="4" spans="2:7" ht="15" customHeight="1" x14ac:dyDescent="0.25">
      <c r="B4" s="124" t="s">
        <v>2</v>
      </c>
      <c r="C4" s="125"/>
      <c r="D4" s="78"/>
    </row>
    <row r="5" spans="2:7" x14ac:dyDescent="0.25">
      <c r="B5" s="111" t="s">
        <v>401</v>
      </c>
      <c r="C5" s="112"/>
      <c r="D5" s="79"/>
    </row>
    <row r="6" spans="2:7" x14ac:dyDescent="0.25">
      <c r="B6" s="111" t="s">
        <v>402</v>
      </c>
      <c r="C6" s="112"/>
      <c r="D6" s="79"/>
    </row>
    <row r="7" spans="2:7" x14ac:dyDescent="0.25">
      <c r="B7" s="115" t="s">
        <v>403</v>
      </c>
      <c r="C7" s="115"/>
      <c r="D7" s="21"/>
    </row>
    <row r="9" spans="2:7" x14ac:dyDescent="0.25">
      <c r="B9" s="3" t="s">
        <v>260</v>
      </c>
      <c r="C9" s="4">
        <v>1931</v>
      </c>
    </row>
    <row r="10" spans="2:7" x14ac:dyDescent="0.25">
      <c r="B10" s="30" t="s">
        <v>404</v>
      </c>
      <c r="C10" s="25"/>
    </row>
    <row r="11" spans="2:7" x14ac:dyDescent="0.25">
      <c r="B11" s="30" t="s">
        <v>405</v>
      </c>
      <c r="C11" s="25"/>
    </row>
    <row r="12" spans="2:7" x14ac:dyDescent="0.25">
      <c r="B12" s="30" t="s">
        <v>406</v>
      </c>
      <c r="C12" s="80"/>
    </row>
    <row r="13" spans="2:7" ht="15.75" thickBot="1" x14ac:dyDescent="0.3">
      <c r="B13" s="81" t="s">
        <v>407</v>
      </c>
      <c r="C13" s="81">
        <f>SUM(C10:C12)</f>
        <v>0</v>
      </c>
    </row>
    <row r="14" spans="2:7" ht="15.75" thickTop="1" x14ac:dyDescent="0.25">
      <c r="B14" s="19" t="s">
        <v>408</v>
      </c>
    </row>
  </sheetData>
  <mergeCells count="6">
    <mergeCell ref="B7:C7"/>
    <mergeCell ref="B2:C2"/>
    <mergeCell ref="B3:C3"/>
    <mergeCell ref="B4:C4"/>
    <mergeCell ref="B5:C5"/>
    <mergeCell ref="B6:C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6"/>
  <sheetViews>
    <sheetView showGridLines="0" zoomScaleNormal="100" workbookViewId="0">
      <selection activeCell="A32" sqref="A32:XFD32"/>
    </sheetView>
  </sheetViews>
  <sheetFormatPr defaultColWidth="9.140625" defaultRowHeight="15" x14ac:dyDescent="0.25"/>
  <cols>
    <col min="1" max="1" width="6" customWidth="1"/>
    <col min="2" max="2" width="71.42578125" customWidth="1"/>
    <col min="3" max="3" width="16.7109375" customWidth="1"/>
    <col min="4" max="4" width="10.7109375" bestFit="1" customWidth="1"/>
  </cols>
  <sheetData>
    <row r="2" spans="2:4" ht="21" x14ac:dyDescent="0.25">
      <c r="B2" s="116" t="s">
        <v>0</v>
      </c>
      <c r="C2" s="117"/>
      <c r="D2" s="117"/>
    </row>
    <row r="3" spans="2:4" ht="18.75" x14ac:dyDescent="0.25">
      <c r="B3" s="120" t="s">
        <v>1</v>
      </c>
      <c r="C3" s="121"/>
      <c r="D3" s="121"/>
    </row>
    <row r="4" spans="2:4" x14ac:dyDescent="0.25">
      <c r="B4" s="124" t="s">
        <v>2</v>
      </c>
      <c r="C4" s="125"/>
      <c r="D4" s="125"/>
    </row>
    <row r="5" spans="2:4" s="2" customFormat="1" x14ac:dyDescent="0.25">
      <c r="B5" s="111" t="s">
        <v>3</v>
      </c>
      <c r="C5" s="112"/>
      <c r="D5" s="112"/>
    </row>
    <row r="6" spans="2:4" x14ac:dyDescent="0.25">
      <c r="B6" s="111" t="s">
        <v>282</v>
      </c>
      <c r="C6" s="112"/>
      <c r="D6" s="112"/>
    </row>
    <row r="7" spans="2:4" x14ac:dyDescent="0.25">
      <c r="B7" s="115" t="s">
        <v>5</v>
      </c>
      <c r="C7" s="115"/>
      <c r="D7" s="115"/>
    </row>
    <row r="9" spans="2:4" x14ac:dyDescent="0.25">
      <c r="B9" s="3" t="s">
        <v>6</v>
      </c>
      <c r="C9" s="4">
        <v>1932</v>
      </c>
      <c r="D9" s="4">
        <v>1933</v>
      </c>
    </row>
    <row r="10" spans="2:4" x14ac:dyDescent="0.25">
      <c r="B10" s="5" t="s">
        <v>8</v>
      </c>
      <c r="C10" s="2"/>
      <c r="D10" s="2"/>
    </row>
    <row r="11" spans="2:4" x14ac:dyDescent="0.25">
      <c r="B11" s="6" t="s">
        <v>9</v>
      </c>
      <c r="C11" s="69">
        <v>185760</v>
      </c>
      <c r="D11" s="70">
        <v>185160</v>
      </c>
    </row>
    <row r="12" spans="2:4" x14ac:dyDescent="0.25">
      <c r="B12" s="6" t="s">
        <v>24</v>
      </c>
      <c r="C12" s="69">
        <v>414144</v>
      </c>
      <c r="D12" s="70">
        <v>202839.92</v>
      </c>
    </row>
    <row r="13" spans="2:4" x14ac:dyDescent="0.25">
      <c r="B13" s="6" t="s">
        <v>25</v>
      </c>
      <c r="C13" s="69">
        <v>642020</v>
      </c>
      <c r="D13" s="70">
        <v>651139</v>
      </c>
    </row>
    <row r="14" spans="2:4" x14ac:dyDescent="0.25">
      <c r="B14" t="s">
        <v>39</v>
      </c>
      <c r="C14" s="69">
        <v>0</v>
      </c>
      <c r="D14" s="70">
        <v>53560</v>
      </c>
    </row>
    <row r="15" spans="2:4" x14ac:dyDescent="0.25">
      <c r="B15" s="6" t="s">
        <v>26</v>
      </c>
      <c r="C15" s="69">
        <v>103108</v>
      </c>
      <c r="D15" s="70">
        <v>118548</v>
      </c>
    </row>
    <row r="16" spans="2:4" x14ac:dyDescent="0.25">
      <c r="B16" s="6" t="s">
        <v>27</v>
      </c>
      <c r="C16" s="69">
        <v>1110018.5</v>
      </c>
      <c r="D16" s="70">
        <v>1123261.5</v>
      </c>
    </row>
    <row r="17" spans="2:4" x14ac:dyDescent="0.25">
      <c r="B17" s="6" t="s">
        <v>28</v>
      </c>
      <c r="C17" s="69">
        <v>238580.3</v>
      </c>
      <c r="D17" s="70">
        <v>252625.47</v>
      </c>
    </row>
    <row r="18" spans="2:4" x14ac:dyDescent="0.25">
      <c r="B18" s="6" t="s">
        <v>29</v>
      </c>
      <c r="C18" s="69">
        <v>332395.92</v>
      </c>
      <c r="D18" s="70">
        <v>509238.4</v>
      </c>
    </row>
    <row r="19" spans="2:4" x14ac:dyDescent="0.25">
      <c r="B19" s="6" t="s">
        <v>30</v>
      </c>
      <c r="C19" s="69">
        <v>88902.15</v>
      </c>
      <c r="D19" s="70">
        <v>103577</v>
      </c>
    </row>
    <row r="20" spans="2:4" x14ac:dyDescent="0.25">
      <c r="B20" s="6" t="s">
        <v>31</v>
      </c>
      <c r="C20" s="69">
        <v>247844</v>
      </c>
      <c r="D20" s="70">
        <v>260551</v>
      </c>
    </row>
    <row r="21" spans="2:4" x14ac:dyDescent="0.25">
      <c r="B21" s="6" t="s">
        <v>32</v>
      </c>
      <c r="C21" s="69">
        <v>283302</v>
      </c>
      <c r="D21" s="70">
        <v>418022</v>
      </c>
    </row>
    <row r="22" spans="2:4" x14ac:dyDescent="0.25">
      <c r="B22" s="6" t="s">
        <v>33</v>
      </c>
      <c r="C22" s="69">
        <v>658620.68000000005</v>
      </c>
      <c r="D22" s="70">
        <v>635325.56000000006</v>
      </c>
    </row>
    <row r="23" spans="2:4" x14ac:dyDescent="0.25">
      <c r="B23" s="6" t="s">
        <v>34</v>
      </c>
      <c r="C23" s="69">
        <v>408048</v>
      </c>
      <c r="D23" s="70">
        <v>371608</v>
      </c>
    </row>
    <row r="24" spans="2:4" x14ac:dyDescent="0.25">
      <c r="B24" s="16" t="s">
        <v>22</v>
      </c>
      <c r="C24" s="71">
        <f>SUM(C11:C23)</f>
        <v>4712743.55</v>
      </c>
      <c r="D24" s="71">
        <f>SUM(D11:D23)</f>
        <v>4885455.8499999996</v>
      </c>
    </row>
    <row r="25" spans="2:4" x14ac:dyDescent="0.25">
      <c r="B25" s="5" t="s">
        <v>23</v>
      </c>
      <c r="C25" s="69"/>
      <c r="D25" s="69"/>
    </row>
    <row r="26" spans="2:4" x14ac:dyDescent="0.25">
      <c r="B26" s="11" t="s">
        <v>35</v>
      </c>
      <c r="C26" s="72">
        <v>1680800</v>
      </c>
      <c r="D26" s="72">
        <v>2178040</v>
      </c>
    </row>
    <row r="27" spans="2:4" ht="15.75" thickBot="1" x14ac:dyDescent="0.3">
      <c r="B27" s="13" t="s">
        <v>36</v>
      </c>
      <c r="C27" s="73">
        <f>C24+C26</f>
        <v>6393543.5499999998</v>
      </c>
      <c r="D27" s="73">
        <f>D24+D26</f>
        <v>7063495.8499999996</v>
      </c>
    </row>
    <row r="28" spans="2:4" ht="15.75" thickTop="1" x14ac:dyDescent="0.25">
      <c r="B28" s="17" t="s">
        <v>37</v>
      </c>
      <c r="C28" s="74">
        <v>629456.44999999995</v>
      </c>
      <c r="D28" s="74">
        <v>0</v>
      </c>
    </row>
    <row r="29" spans="2:4" ht="15.75" thickBot="1" x14ac:dyDescent="0.3">
      <c r="B29" s="13" t="s">
        <v>38</v>
      </c>
      <c r="C29" s="73">
        <f>+C27+C28</f>
        <v>7023000</v>
      </c>
      <c r="D29" s="73">
        <f>+D27+D28</f>
        <v>7063495.8499999996</v>
      </c>
    </row>
    <row r="30" spans="2:4" ht="15.75" thickTop="1" x14ac:dyDescent="0.25">
      <c r="B30" s="15" t="s">
        <v>283</v>
      </c>
    </row>
    <row r="31" spans="2:4" x14ac:dyDescent="0.25">
      <c r="B31" s="128" t="s">
        <v>475</v>
      </c>
      <c r="C31" s="128"/>
      <c r="D31" s="128"/>
    </row>
    <row r="32" spans="2:4" s="103" customFormat="1" ht="33.75" x14ac:dyDescent="0.25">
      <c r="B32" s="110" t="s">
        <v>474</v>
      </c>
      <c r="C32" s="110"/>
      <c r="D32" s="110"/>
    </row>
    <row r="33" spans="2:5" x14ac:dyDescent="0.25">
      <c r="B33" s="19" t="s">
        <v>473</v>
      </c>
      <c r="C33" s="103"/>
      <c r="D33" s="103"/>
      <c r="E33" s="103"/>
    </row>
    <row r="34" spans="2:5" x14ac:dyDescent="0.25">
      <c r="B34" s="16"/>
    </row>
    <row r="35" spans="2:5" x14ac:dyDescent="0.25">
      <c r="B35" t="s">
        <v>7</v>
      </c>
    </row>
    <row r="36" spans="2:5" x14ac:dyDescent="0.25">
      <c r="B36" t="s">
        <v>7</v>
      </c>
    </row>
  </sheetData>
  <mergeCells count="7">
    <mergeCell ref="B31:D31"/>
    <mergeCell ref="B6:D6"/>
    <mergeCell ref="B7:D7"/>
    <mergeCell ref="B2:D2"/>
    <mergeCell ref="B3:D3"/>
    <mergeCell ref="B4:D4"/>
    <mergeCell ref="B5:D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topLeftCell="A10" workbookViewId="0">
      <selection activeCell="B43" sqref="B43:E44"/>
    </sheetView>
  </sheetViews>
  <sheetFormatPr defaultColWidth="9.140625" defaultRowHeight="15" x14ac:dyDescent="0.25"/>
  <cols>
    <col min="1" max="1" width="6.85546875" customWidth="1"/>
    <col min="2" max="2" width="74.140625" customWidth="1"/>
    <col min="3" max="3" width="21.42578125" customWidth="1"/>
  </cols>
  <sheetData>
    <row r="1" spans="1:4" x14ac:dyDescent="0.25">
      <c r="A1" s="21"/>
      <c r="B1" s="21"/>
      <c r="C1" s="21"/>
      <c r="D1" s="21"/>
    </row>
    <row r="2" spans="1:4" ht="21" x14ac:dyDescent="0.35">
      <c r="A2" s="21"/>
      <c r="B2" s="129" t="s">
        <v>0</v>
      </c>
      <c r="C2" s="130"/>
      <c r="D2" s="130"/>
    </row>
    <row r="3" spans="1:4" ht="18.75" x14ac:dyDescent="0.3">
      <c r="A3" s="21"/>
      <c r="B3" s="131" t="s">
        <v>1</v>
      </c>
      <c r="C3" s="132"/>
      <c r="D3" s="132"/>
    </row>
    <row r="4" spans="1:4" x14ac:dyDescent="0.25">
      <c r="A4" s="21"/>
      <c r="B4" s="133" t="s">
        <v>2</v>
      </c>
      <c r="C4" s="134"/>
      <c r="D4" s="134"/>
    </row>
    <row r="5" spans="1:4" s="2" customFormat="1" x14ac:dyDescent="0.25">
      <c r="B5" s="135" t="s">
        <v>3</v>
      </c>
      <c r="C5" s="136"/>
      <c r="D5" s="136"/>
    </row>
    <row r="6" spans="1:4" x14ac:dyDescent="0.25">
      <c r="A6" s="21"/>
      <c r="B6" s="135" t="s">
        <v>41</v>
      </c>
      <c r="C6" s="136"/>
      <c r="D6" s="136"/>
    </row>
    <row r="7" spans="1:4" x14ac:dyDescent="0.25">
      <c r="A7" s="21"/>
      <c r="B7" s="115" t="s">
        <v>5</v>
      </c>
      <c r="C7" s="115"/>
      <c r="D7" s="115"/>
    </row>
    <row r="8" spans="1:4" x14ac:dyDescent="0.25">
      <c r="A8" s="21"/>
      <c r="B8" s="22"/>
      <c r="C8" s="22"/>
      <c r="D8" s="22"/>
    </row>
    <row r="9" spans="1:4" x14ac:dyDescent="0.25">
      <c r="B9" s="3" t="s">
        <v>6</v>
      </c>
      <c r="C9" s="4">
        <v>1934</v>
      </c>
    </row>
    <row r="10" spans="1:4" x14ac:dyDescent="0.25">
      <c r="B10" s="5" t="s">
        <v>8</v>
      </c>
    </row>
    <row r="11" spans="1:4" x14ac:dyDescent="0.25">
      <c r="B11" t="s">
        <v>9</v>
      </c>
      <c r="C11" s="23">
        <v>186572</v>
      </c>
    </row>
    <row r="12" spans="1:4" x14ac:dyDescent="0.25">
      <c r="B12" t="s">
        <v>24</v>
      </c>
      <c r="C12" s="23">
        <v>236740</v>
      </c>
    </row>
    <row r="13" spans="1:4" x14ac:dyDescent="0.25">
      <c r="B13" t="s">
        <v>42</v>
      </c>
      <c r="C13" s="23">
        <v>664573.75</v>
      </c>
    </row>
    <row r="14" spans="1:4" x14ac:dyDescent="0.25">
      <c r="B14" t="s">
        <v>43</v>
      </c>
      <c r="C14" s="23">
        <v>56420</v>
      </c>
    </row>
    <row r="15" spans="1:4" x14ac:dyDescent="0.25">
      <c r="B15" t="s">
        <v>44</v>
      </c>
      <c r="C15" s="23">
        <v>118431</v>
      </c>
    </row>
    <row r="16" spans="1:4" x14ac:dyDescent="0.25">
      <c r="B16" t="s">
        <v>45</v>
      </c>
      <c r="C16" s="23">
        <v>1234336.25</v>
      </c>
    </row>
    <row r="17" spans="2:8" x14ac:dyDescent="0.25">
      <c r="B17" t="s">
        <v>46</v>
      </c>
      <c r="C17" s="23">
        <v>249663.47</v>
      </c>
    </row>
    <row r="18" spans="2:8" x14ac:dyDescent="0.25">
      <c r="B18" t="s">
        <v>40</v>
      </c>
      <c r="C18" s="23">
        <v>508714</v>
      </c>
    </row>
    <row r="19" spans="2:8" x14ac:dyDescent="0.25">
      <c r="B19" t="s">
        <v>47</v>
      </c>
      <c r="C19" s="23">
        <v>139748</v>
      </c>
      <c r="H19" t="s">
        <v>7</v>
      </c>
    </row>
    <row r="20" spans="2:8" x14ac:dyDescent="0.25">
      <c r="B20" t="s">
        <v>48</v>
      </c>
      <c r="C20" s="23">
        <v>237476</v>
      </c>
    </row>
    <row r="21" spans="2:8" x14ac:dyDescent="0.25">
      <c r="B21" t="s">
        <v>49</v>
      </c>
      <c r="C21" s="23">
        <v>400820</v>
      </c>
    </row>
    <row r="22" spans="2:8" x14ac:dyDescent="0.25">
      <c r="B22" t="s">
        <v>50</v>
      </c>
      <c r="C22" s="23">
        <v>656059.56000000006</v>
      </c>
    </row>
    <row r="23" spans="2:8" x14ac:dyDescent="0.25">
      <c r="B23" t="s">
        <v>51</v>
      </c>
      <c r="C23" s="23">
        <v>389100</v>
      </c>
    </row>
    <row r="24" spans="2:8" x14ac:dyDescent="0.25">
      <c r="B24" s="16" t="s">
        <v>22</v>
      </c>
      <c r="C24" s="24">
        <f>SUM(C11:C23)</f>
        <v>5078654.03</v>
      </c>
    </row>
    <row r="25" spans="2:8" x14ac:dyDescent="0.25">
      <c r="B25" s="5" t="s">
        <v>23</v>
      </c>
      <c r="C25" s="25"/>
    </row>
    <row r="26" spans="2:8" x14ac:dyDescent="0.25">
      <c r="B26" t="s">
        <v>52</v>
      </c>
      <c r="C26" s="25">
        <v>11280</v>
      </c>
    </row>
    <row r="27" spans="2:8" x14ac:dyDescent="0.25">
      <c r="B27" t="s">
        <v>53</v>
      </c>
      <c r="C27" s="25">
        <v>157800</v>
      </c>
    </row>
    <row r="28" spans="2:8" x14ac:dyDescent="0.25">
      <c r="B28" s="2" t="s">
        <v>54</v>
      </c>
      <c r="C28" s="25">
        <v>203000</v>
      </c>
    </row>
    <row r="29" spans="2:8" x14ac:dyDescent="0.25">
      <c r="B29" s="6" t="s">
        <v>55</v>
      </c>
      <c r="C29" s="25">
        <v>12000</v>
      </c>
    </row>
    <row r="30" spans="2:8" x14ac:dyDescent="0.25">
      <c r="B30" s="2" t="s">
        <v>56</v>
      </c>
      <c r="C30" s="25">
        <v>2064884</v>
      </c>
    </row>
    <row r="31" spans="2:8" x14ac:dyDescent="0.25">
      <c r="B31" s="2" t="s">
        <v>57</v>
      </c>
      <c r="C31" s="25">
        <v>41500</v>
      </c>
    </row>
    <row r="32" spans="2:8" x14ac:dyDescent="0.25">
      <c r="B32" s="2" t="s">
        <v>58</v>
      </c>
      <c r="C32" s="25">
        <v>117400</v>
      </c>
    </row>
    <row r="33" spans="2:5" x14ac:dyDescent="0.25">
      <c r="B33" s="2" t="s">
        <v>59</v>
      </c>
      <c r="C33" s="25">
        <v>499630</v>
      </c>
    </row>
    <row r="34" spans="2:5" x14ac:dyDescent="0.25">
      <c r="B34" s="2" t="s">
        <v>60</v>
      </c>
      <c r="C34" s="25">
        <v>20000</v>
      </c>
    </row>
    <row r="35" spans="2:5" x14ac:dyDescent="0.25">
      <c r="B35" s="2" t="s">
        <v>61</v>
      </c>
      <c r="C35" s="25">
        <v>5300</v>
      </c>
    </row>
    <row r="36" spans="2:5" x14ac:dyDescent="0.25">
      <c r="B36" s="10" t="s">
        <v>62</v>
      </c>
      <c r="C36" s="24">
        <f>SUM(C26:C35)</f>
        <v>3132794</v>
      </c>
    </row>
    <row r="37" spans="2:5" x14ac:dyDescent="0.25">
      <c r="B37" s="6" t="s">
        <v>63</v>
      </c>
      <c r="C37" s="26">
        <v>524000</v>
      </c>
    </row>
    <row r="38" spans="2:5" x14ac:dyDescent="0.25">
      <c r="B38" s="16" t="s">
        <v>64</v>
      </c>
      <c r="C38" s="24">
        <f>SUM(C36:C37)</f>
        <v>3656794</v>
      </c>
    </row>
    <row r="39" spans="2:5" ht="15.75" thickBot="1" x14ac:dyDescent="0.3">
      <c r="B39" s="13" t="s">
        <v>65</v>
      </c>
      <c r="C39" s="14">
        <f>SUM(C24,C38)</f>
        <v>8735448.0300000012</v>
      </c>
    </row>
    <row r="40" spans="2:5" ht="15.75" thickTop="1" x14ac:dyDescent="0.25">
      <c r="B40" s="16" t="s">
        <v>37</v>
      </c>
      <c r="C40" s="24">
        <v>39091.97</v>
      </c>
    </row>
    <row r="41" spans="2:5" ht="15.75" thickBot="1" x14ac:dyDescent="0.3">
      <c r="B41" s="13" t="s">
        <v>38</v>
      </c>
      <c r="C41" s="14">
        <f>+C39+C40</f>
        <v>8774540.0000000019</v>
      </c>
    </row>
    <row r="42" spans="2:5" ht="15.75" thickTop="1" x14ac:dyDescent="0.25">
      <c r="B42" s="19" t="s">
        <v>410</v>
      </c>
    </row>
    <row r="43" spans="2:5" x14ac:dyDescent="0.25">
      <c r="B43" s="141" t="s">
        <v>472</v>
      </c>
      <c r="C43" s="128"/>
      <c r="D43" s="128"/>
      <c r="E43" s="128"/>
    </row>
    <row r="44" spans="2:5" x14ac:dyDescent="0.25">
      <c r="B44" s="19" t="s">
        <v>468</v>
      </c>
      <c r="C44" s="103"/>
      <c r="D44" s="103"/>
      <c r="E44" s="103"/>
    </row>
  </sheetData>
  <mergeCells count="7">
    <mergeCell ref="B43:E43"/>
    <mergeCell ref="B7:D7"/>
    <mergeCell ref="B2:D2"/>
    <mergeCell ref="B3:D3"/>
    <mergeCell ref="B4:D4"/>
    <mergeCell ref="B5:D5"/>
    <mergeCell ref="B6:D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6"/>
  <sheetViews>
    <sheetView showGridLines="0" topLeftCell="A4" workbookViewId="0">
      <selection activeCell="B33" sqref="B33:E34"/>
    </sheetView>
  </sheetViews>
  <sheetFormatPr defaultColWidth="9.140625" defaultRowHeight="15" x14ac:dyDescent="0.25"/>
  <cols>
    <col min="1" max="1" width="6.140625" customWidth="1"/>
    <col min="2" max="2" width="73.7109375" customWidth="1"/>
    <col min="3" max="3" width="13.7109375" customWidth="1"/>
    <col min="5" max="5" width="59.7109375" bestFit="1" customWidth="1"/>
  </cols>
  <sheetData>
    <row r="2" spans="2:6" ht="21" x14ac:dyDescent="0.25">
      <c r="B2" s="116" t="s">
        <v>0</v>
      </c>
      <c r="C2" s="117"/>
    </row>
    <row r="3" spans="2:6" ht="18.75" x14ac:dyDescent="0.25">
      <c r="B3" s="120" t="s">
        <v>1</v>
      </c>
      <c r="C3" s="121"/>
    </row>
    <row r="4" spans="2:6" x14ac:dyDescent="0.25">
      <c r="B4" s="124" t="s">
        <v>2</v>
      </c>
      <c r="C4" s="125"/>
    </row>
    <row r="5" spans="2:6" s="2" customFormat="1" x14ac:dyDescent="0.25">
      <c r="B5" s="111" t="s">
        <v>3</v>
      </c>
      <c r="C5" s="112"/>
    </row>
    <row r="6" spans="2:6" x14ac:dyDescent="0.25">
      <c r="B6" s="111" t="s">
        <v>66</v>
      </c>
      <c r="C6" s="112"/>
    </row>
    <row r="7" spans="2:6" x14ac:dyDescent="0.25">
      <c r="B7" s="115" t="s">
        <v>5</v>
      </c>
      <c r="C7" s="115"/>
    </row>
    <row r="9" spans="2:6" x14ac:dyDescent="0.25">
      <c r="B9" s="3" t="s">
        <v>6</v>
      </c>
      <c r="C9" s="4">
        <v>1935</v>
      </c>
    </row>
    <row r="10" spans="2:6" x14ac:dyDescent="0.25">
      <c r="B10" s="5" t="s">
        <v>8</v>
      </c>
      <c r="C10" s="2"/>
    </row>
    <row r="11" spans="2:6" x14ac:dyDescent="0.25">
      <c r="B11" s="6" t="s">
        <v>9</v>
      </c>
      <c r="C11" s="82">
        <v>196357</v>
      </c>
    </row>
    <row r="12" spans="2:6" x14ac:dyDescent="0.25">
      <c r="B12" s="6" t="s">
        <v>10</v>
      </c>
      <c r="C12" s="82">
        <v>227640</v>
      </c>
    </row>
    <row r="13" spans="2:6" x14ac:dyDescent="0.25">
      <c r="B13" s="6" t="s">
        <v>67</v>
      </c>
      <c r="C13" s="82">
        <v>145214</v>
      </c>
      <c r="F13" s="20"/>
    </row>
    <row r="14" spans="2:6" x14ac:dyDescent="0.25">
      <c r="B14" s="6" t="s">
        <v>68</v>
      </c>
      <c r="C14" s="82">
        <v>1638006.85</v>
      </c>
      <c r="F14" s="20"/>
    </row>
    <row r="15" spans="2:6" x14ac:dyDescent="0.25">
      <c r="B15" s="6" t="s">
        <v>69</v>
      </c>
      <c r="C15" s="82">
        <v>88200</v>
      </c>
      <c r="F15" s="20"/>
    </row>
    <row r="16" spans="2:6" x14ac:dyDescent="0.25">
      <c r="B16" s="6" t="s">
        <v>46</v>
      </c>
      <c r="C16" s="82">
        <v>289573.46999999997</v>
      </c>
      <c r="F16" s="20"/>
    </row>
    <row r="17" spans="2:8" x14ac:dyDescent="0.25">
      <c r="B17" s="6" t="s">
        <v>70</v>
      </c>
      <c r="C17" s="82">
        <v>590200</v>
      </c>
    </row>
    <row r="18" spans="2:8" x14ac:dyDescent="0.25">
      <c r="B18" s="6" t="s">
        <v>71</v>
      </c>
      <c r="C18" s="82">
        <v>15440</v>
      </c>
    </row>
    <row r="19" spans="2:8" x14ac:dyDescent="0.25">
      <c r="B19" s="6" t="s">
        <v>72</v>
      </c>
      <c r="C19" s="82">
        <v>269708</v>
      </c>
      <c r="G19" t="s">
        <v>7</v>
      </c>
    </row>
    <row r="20" spans="2:8" x14ac:dyDescent="0.25">
      <c r="B20" s="6" t="s">
        <v>73</v>
      </c>
      <c r="C20" s="82">
        <v>399424</v>
      </c>
    </row>
    <row r="21" spans="2:8" x14ac:dyDescent="0.25">
      <c r="B21" s="6" t="s">
        <v>74</v>
      </c>
      <c r="C21" s="82">
        <v>416000</v>
      </c>
    </row>
    <row r="22" spans="2:8" x14ac:dyDescent="0.25">
      <c r="B22" s="6" t="s">
        <v>75</v>
      </c>
      <c r="C22" s="82">
        <v>240668</v>
      </c>
    </row>
    <row r="23" spans="2:8" x14ac:dyDescent="0.25">
      <c r="B23" s="6" t="s">
        <v>76</v>
      </c>
      <c r="C23" s="82">
        <v>775796.25</v>
      </c>
    </row>
    <row r="24" spans="2:8" x14ac:dyDescent="0.25">
      <c r="B24" s="6" t="s">
        <v>77</v>
      </c>
      <c r="C24" s="82">
        <v>15400</v>
      </c>
    </row>
    <row r="25" spans="2:8" x14ac:dyDescent="0.25">
      <c r="B25" s="6" t="s">
        <v>78</v>
      </c>
      <c r="C25" s="82">
        <v>710712</v>
      </c>
      <c r="H25" t="s">
        <v>7</v>
      </c>
    </row>
    <row r="26" spans="2:8" x14ac:dyDescent="0.25">
      <c r="B26" s="16" t="s">
        <v>22</v>
      </c>
      <c r="C26" s="83">
        <f>SUM(C11:C25)</f>
        <v>6018339.5700000003</v>
      </c>
    </row>
    <row r="27" spans="2:8" x14ac:dyDescent="0.25">
      <c r="B27" s="5" t="s">
        <v>23</v>
      </c>
      <c r="C27" s="82">
        <v>0</v>
      </c>
    </row>
    <row r="28" spans="2:8" x14ac:dyDescent="0.25">
      <c r="B28" s="27" t="s">
        <v>79</v>
      </c>
      <c r="C28" s="18">
        <v>3258188</v>
      </c>
    </row>
    <row r="29" spans="2:8" ht="15.75" thickBot="1" x14ac:dyDescent="0.3">
      <c r="B29" s="13" t="s">
        <v>36</v>
      </c>
      <c r="C29" s="14">
        <f>C26+C28</f>
        <v>9276527.5700000003</v>
      </c>
    </row>
    <row r="30" spans="2:8" ht="15.75" thickTop="1" x14ac:dyDescent="0.25">
      <c r="B30" s="17" t="s">
        <v>37</v>
      </c>
      <c r="C30" s="18">
        <v>12752.43</v>
      </c>
    </row>
    <row r="31" spans="2:8" ht="15.75" thickBot="1" x14ac:dyDescent="0.3">
      <c r="B31" s="13" t="s">
        <v>38</v>
      </c>
      <c r="C31" s="14">
        <f>+C29+C30</f>
        <v>9289280</v>
      </c>
    </row>
    <row r="32" spans="2:8" ht="15.75" thickTop="1" x14ac:dyDescent="0.25">
      <c r="B32" s="15" t="s">
        <v>80</v>
      </c>
      <c r="C32" s="30"/>
    </row>
    <row r="33" spans="2:5" ht="15" customHeight="1" x14ac:dyDescent="0.25">
      <c r="B33" s="141" t="s">
        <v>463</v>
      </c>
      <c r="C33" s="128"/>
      <c r="D33" s="128"/>
      <c r="E33" s="128"/>
    </row>
    <row r="34" spans="2:5" x14ac:dyDescent="0.25">
      <c r="B34" s="19" t="s">
        <v>468</v>
      </c>
      <c r="C34" s="103"/>
      <c r="D34" s="103"/>
      <c r="E34" s="103"/>
    </row>
    <row r="35" spans="2:5" ht="30.75" customHeight="1" x14ac:dyDescent="0.25">
      <c r="B35" s="128" t="s">
        <v>471</v>
      </c>
      <c r="C35" s="128"/>
      <c r="D35" s="142"/>
      <c r="E35" s="142"/>
    </row>
    <row r="36" spans="2:5" x14ac:dyDescent="0.25">
      <c r="B36" t="s">
        <v>7</v>
      </c>
    </row>
  </sheetData>
  <mergeCells count="8">
    <mergeCell ref="B35:C35"/>
    <mergeCell ref="B7:C7"/>
    <mergeCell ref="B2:C2"/>
    <mergeCell ref="B3:C3"/>
    <mergeCell ref="B4:C4"/>
    <mergeCell ref="B5:C5"/>
    <mergeCell ref="B6:C6"/>
    <mergeCell ref="B33:E3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4"/>
  <sheetViews>
    <sheetView showGridLines="0" topLeftCell="B10" workbookViewId="0">
      <selection activeCell="B43" sqref="B43"/>
    </sheetView>
  </sheetViews>
  <sheetFormatPr defaultColWidth="9.140625" defaultRowHeight="15" x14ac:dyDescent="0.25"/>
  <cols>
    <col min="1" max="1" width="6.140625" customWidth="1"/>
    <col min="2" max="2" width="73.5703125" customWidth="1"/>
    <col min="3" max="3" width="12.7109375" customWidth="1"/>
    <col min="4" max="4" width="12.7109375" bestFit="1" customWidth="1"/>
  </cols>
  <sheetData>
    <row r="2" spans="2:4" ht="21" x14ac:dyDescent="0.25">
      <c r="B2" s="116" t="s">
        <v>0</v>
      </c>
      <c r="C2" s="117"/>
      <c r="D2" s="117"/>
    </row>
    <row r="3" spans="2:4" ht="18.75" x14ac:dyDescent="0.25">
      <c r="B3" s="120" t="s">
        <v>1</v>
      </c>
      <c r="C3" s="121"/>
      <c r="D3" s="121"/>
    </row>
    <row r="4" spans="2:4" x14ac:dyDescent="0.25">
      <c r="B4" s="124" t="s">
        <v>2</v>
      </c>
      <c r="C4" s="125"/>
      <c r="D4" s="125"/>
    </row>
    <row r="5" spans="2:4" s="2" customFormat="1" x14ac:dyDescent="0.25">
      <c r="B5" s="111" t="s">
        <v>3</v>
      </c>
      <c r="C5" s="112"/>
      <c r="D5" s="112"/>
    </row>
    <row r="6" spans="2:4" x14ac:dyDescent="0.25">
      <c r="B6" s="111" t="s">
        <v>285</v>
      </c>
      <c r="C6" s="112"/>
      <c r="D6" s="112"/>
    </row>
    <row r="7" spans="2:4" x14ac:dyDescent="0.25">
      <c r="B7" s="115" t="s">
        <v>5</v>
      </c>
      <c r="C7" s="115"/>
      <c r="D7" s="115"/>
    </row>
    <row r="9" spans="2:4" x14ac:dyDescent="0.25">
      <c r="B9" s="3" t="s">
        <v>6</v>
      </c>
      <c r="C9" s="4">
        <v>1936</v>
      </c>
      <c r="D9" s="4">
        <v>1937</v>
      </c>
    </row>
    <row r="10" spans="2:4" x14ac:dyDescent="0.25">
      <c r="B10" s="5" t="s">
        <v>8</v>
      </c>
      <c r="C10" s="2"/>
      <c r="D10" s="2"/>
    </row>
    <row r="11" spans="2:4" x14ac:dyDescent="0.25">
      <c r="B11" t="s">
        <v>9</v>
      </c>
      <c r="C11" s="20">
        <v>201514.35</v>
      </c>
      <c r="D11" s="20">
        <v>203424.35</v>
      </c>
    </row>
    <row r="12" spans="2:4" x14ac:dyDescent="0.25">
      <c r="B12" t="s">
        <v>10</v>
      </c>
      <c r="C12" s="20">
        <v>287160</v>
      </c>
      <c r="D12" s="20">
        <v>287160</v>
      </c>
    </row>
    <row r="13" spans="2:4" x14ac:dyDescent="0.25">
      <c r="B13" t="s">
        <v>67</v>
      </c>
      <c r="C13" s="20">
        <v>289711</v>
      </c>
      <c r="D13" s="20">
        <v>382705.56</v>
      </c>
    </row>
    <row r="14" spans="2:4" x14ac:dyDescent="0.25">
      <c r="B14" t="s">
        <v>398</v>
      </c>
      <c r="C14" s="20">
        <v>1690302.76</v>
      </c>
      <c r="D14" s="20">
        <v>1885125.11</v>
      </c>
    </row>
    <row r="15" spans="2:4" x14ac:dyDescent="0.25">
      <c r="B15" t="s">
        <v>69</v>
      </c>
      <c r="C15" s="20">
        <v>135140</v>
      </c>
      <c r="D15" s="20">
        <v>137508</v>
      </c>
    </row>
    <row r="16" spans="2:4" x14ac:dyDescent="0.25">
      <c r="B16" t="s">
        <v>46</v>
      </c>
      <c r="C16" s="20">
        <v>355603.47</v>
      </c>
      <c r="D16" s="20">
        <v>402404.49</v>
      </c>
    </row>
    <row r="17" spans="2:9" x14ac:dyDescent="0.25">
      <c r="B17" t="s">
        <v>70</v>
      </c>
      <c r="C17" s="20">
        <v>646102.9</v>
      </c>
      <c r="D17" s="20">
        <v>1064195</v>
      </c>
    </row>
    <row r="18" spans="2:9" x14ac:dyDescent="0.25">
      <c r="B18" t="s">
        <v>399</v>
      </c>
      <c r="C18" s="20">
        <v>15780</v>
      </c>
      <c r="D18" s="20">
        <v>15919</v>
      </c>
      <c r="I18" s="16"/>
    </row>
    <row r="19" spans="2:9" x14ac:dyDescent="0.25">
      <c r="B19" t="s">
        <v>81</v>
      </c>
      <c r="C19" s="20">
        <v>257646.03</v>
      </c>
      <c r="D19" s="20">
        <v>219658</v>
      </c>
      <c r="F19" t="s">
        <v>7</v>
      </c>
    </row>
    <row r="20" spans="2:9" x14ac:dyDescent="0.25">
      <c r="B20" t="s">
        <v>82</v>
      </c>
      <c r="C20" s="20">
        <v>46770</v>
      </c>
      <c r="D20" s="20">
        <v>105650</v>
      </c>
    </row>
    <row r="21" spans="2:9" x14ac:dyDescent="0.25">
      <c r="B21" t="s">
        <v>83</v>
      </c>
      <c r="C21" s="20">
        <v>392982.59</v>
      </c>
      <c r="D21" s="20">
        <v>386846.59</v>
      </c>
    </row>
    <row r="22" spans="2:9" x14ac:dyDescent="0.25">
      <c r="B22" t="s">
        <v>396</v>
      </c>
      <c r="C22" s="20">
        <v>849140</v>
      </c>
      <c r="D22" s="20">
        <v>1260334.8700000001</v>
      </c>
    </row>
    <row r="23" spans="2:9" x14ac:dyDescent="0.25">
      <c r="B23" t="s">
        <v>84</v>
      </c>
      <c r="C23" s="20">
        <v>389090.07</v>
      </c>
      <c r="D23" s="20">
        <v>401786.2</v>
      </c>
    </row>
    <row r="24" spans="2:9" x14ac:dyDescent="0.25">
      <c r="B24" t="s">
        <v>85</v>
      </c>
      <c r="C24" s="20">
        <v>984643</v>
      </c>
      <c r="D24" s="20">
        <v>1032595.58</v>
      </c>
    </row>
    <row r="25" spans="2:9" x14ac:dyDescent="0.25">
      <c r="B25" t="s">
        <v>86</v>
      </c>
      <c r="C25" s="20">
        <v>29020</v>
      </c>
      <c r="D25" s="20">
        <v>28305</v>
      </c>
      <c r="G25" t="s">
        <v>7</v>
      </c>
    </row>
    <row r="26" spans="2:9" x14ac:dyDescent="0.25">
      <c r="B26" t="s">
        <v>397</v>
      </c>
      <c r="C26" s="20">
        <v>695494</v>
      </c>
      <c r="D26" s="20">
        <v>703507</v>
      </c>
    </row>
    <row r="27" spans="2:9" x14ac:dyDescent="0.25">
      <c r="B27" s="16" t="s">
        <v>22</v>
      </c>
      <c r="C27" s="9">
        <f>SUM(C11:C26)</f>
        <v>7266100.1699999999</v>
      </c>
      <c r="D27" s="9">
        <f>SUM(D11:D26)</f>
        <v>8517124.75</v>
      </c>
    </row>
    <row r="28" spans="2:9" x14ac:dyDescent="0.25">
      <c r="B28" s="5" t="s">
        <v>23</v>
      </c>
      <c r="C28" s="20"/>
      <c r="D28" s="20"/>
    </row>
    <row r="29" spans="2:9" x14ac:dyDescent="0.25">
      <c r="B29" s="2" t="s">
        <v>87</v>
      </c>
      <c r="C29" s="20">
        <v>1766880</v>
      </c>
      <c r="D29" s="20">
        <v>1690480</v>
      </c>
    </row>
    <row r="30" spans="2:9" x14ac:dyDescent="0.25">
      <c r="B30" s="2" t="s">
        <v>88</v>
      </c>
      <c r="C30" s="84" t="s">
        <v>89</v>
      </c>
      <c r="D30" s="20">
        <v>7000</v>
      </c>
    </row>
    <row r="31" spans="2:9" x14ac:dyDescent="0.25">
      <c r="B31" s="2" t="s">
        <v>90</v>
      </c>
      <c r="C31" s="20">
        <v>58000</v>
      </c>
      <c r="D31" s="84" t="s">
        <v>89</v>
      </c>
    </row>
    <row r="32" spans="2:9" x14ac:dyDescent="0.25">
      <c r="B32" s="6" t="s">
        <v>91</v>
      </c>
      <c r="C32" s="20">
        <v>23500</v>
      </c>
      <c r="D32" s="84" t="s">
        <v>89</v>
      </c>
    </row>
    <row r="33" spans="2:5" x14ac:dyDescent="0.25">
      <c r="B33" s="2" t="s">
        <v>92</v>
      </c>
      <c r="C33" s="20">
        <v>654280</v>
      </c>
      <c r="D33" s="84" t="s">
        <v>89</v>
      </c>
    </row>
    <row r="34" spans="2:5" x14ac:dyDescent="0.25">
      <c r="B34" s="2" t="s">
        <v>93</v>
      </c>
      <c r="C34" s="20">
        <v>76000</v>
      </c>
      <c r="D34" s="84" t="s">
        <v>89</v>
      </c>
    </row>
    <row r="35" spans="2:5" x14ac:dyDescent="0.25">
      <c r="B35" s="2" t="s">
        <v>94</v>
      </c>
      <c r="C35" s="20">
        <v>6000</v>
      </c>
      <c r="D35" s="20">
        <v>337800</v>
      </c>
    </row>
    <row r="36" spans="2:5" x14ac:dyDescent="0.25">
      <c r="B36" s="2" t="s">
        <v>95</v>
      </c>
      <c r="C36" s="20">
        <v>650000</v>
      </c>
      <c r="D36" s="84" t="s">
        <v>89</v>
      </c>
    </row>
    <row r="37" spans="2:5" x14ac:dyDescent="0.25">
      <c r="B37" s="33" t="s">
        <v>64</v>
      </c>
      <c r="C37" s="85">
        <f>SUM(C29:C36)</f>
        <v>3234660</v>
      </c>
      <c r="D37" s="85">
        <f>SUM(D29:D36)</f>
        <v>2035280</v>
      </c>
    </row>
    <row r="38" spans="2:5" ht="15.75" thickBot="1" x14ac:dyDescent="0.3">
      <c r="B38" s="13" t="s">
        <v>36</v>
      </c>
      <c r="C38" s="14">
        <f>C27+C37</f>
        <v>10500760.17</v>
      </c>
      <c r="D38" s="14">
        <f>D27+D37</f>
        <v>10552404.75</v>
      </c>
    </row>
    <row r="39" spans="2:5" ht="15.75" thickTop="1" x14ac:dyDescent="0.25">
      <c r="B39" s="17" t="s">
        <v>37</v>
      </c>
      <c r="C39" s="18">
        <v>2239.83</v>
      </c>
      <c r="D39" s="18">
        <v>37125.25</v>
      </c>
    </row>
    <row r="40" spans="2:5" ht="15.75" thickBot="1" x14ac:dyDescent="0.3">
      <c r="B40" s="13" t="s">
        <v>38</v>
      </c>
      <c r="C40" s="14">
        <f>+C38+C39</f>
        <v>10503000</v>
      </c>
      <c r="D40" s="14">
        <f>+D38+D39</f>
        <v>10589530</v>
      </c>
    </row>
    <row r="41" spans="2:5" ht="15.75" thickTop="1" x14ac:dyDescent="0.25">
      <c r="B41" s="15" t="s">
        <v>284</v>
      </c>
    </row>
    <row r="42" spans="2:5" x14ac:dyDescent="0.25">
      <c r="B42" s="141" t="s">
        <v>463</v>
      </c>
      <c r="C42" s="128"/>
      <c r="D42" s="128"/>
      <c r="E42" s="128"/>
    </row>
    <row r="43" spans="2:5" x14ac:dyDescent="0.25">
      <c r="B43" s="19" t="s">
        <v>468</v>
      </c>
      <c r="C43" s="103"/>
      <c r="D43" s="103"/>
      <c r="E43" s="103"/>
    </row>
    <row r="44" spans="2:5" x14ac:dyDescent="0.25">
      <c r="B44" s="128" t="s">
        <v>471</v>
      </c>
      <c r="C44" s="128"/>
      <c r="D44" s="128"/>
      <c r="E44" s="128"/>
    </row>
  </sheetData>
  <mergeCells count="8">
    <mergeCell ref="B44:E44"/>
    <mergeCell ref="B6:D6"/>
    <mergeCell ref="B7:D7"/>
    <mergeCell ref="B2:D2"/>
    <mergeCell ref="B3:D3"/>
    <mergeCell ref="B4:D4"/>
    <mergeCell ref="B5:D5"/>
    <mergeCell ref="B42:E4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1"/>
  <sheetViews>
    <sheetView showGridLines="0" topLeftCell="A10" workbookViewId="0">
      <selection activeCell="B39" sqref="B39:E41"/>
    </sheetView>
  </sheetViews>
  <sheetFormatPr defaultColWidth="9.140625" defaultRowHeight="15" x14ac:dyDescent="0.25"/>
  <cols>
    <col min="1" max="1" width="6" customWidth="1"/>
    <col min="2" max="2" width="55.85546875" customWidth="1"/>
    <col min="3" max="3" width="13.42578125" customWidth="1"/>
    <col min="4" max="5" width="12.7109375" bestFit="1" customWidth="1"/>
  </cols>
  <sheetData>
    <row r="2" spans="2:5" ht="21" x14ac:dyDescent="0.25">
      <c r="B2" s="116" t="s">
        <v>0</v>
      </c>
      <c r="C2" s="117"/>
      <c r="D2" s="117"/>
      <c r="E2" s="117"/>
    </row>
    <row r="3" spans="2:5" ht="18.75" x14ac:dyDescent="0.25">
      <c r="B3" s="120" t="s">
        <v>1</v>
      </c>
      <c r="C3" s="121"/>
      <c r="D3" s="121"/>
      <c r="E3" s="121"/>
    </row>
    <row r="4" spans="2:5" x14ac:dyDescent="0.25">
      <c r="B4" s="124" t="s">
        <v>2</v>
      </c>
      <c r="C4" s="125"/>
      <c r="D4" s="125"/>
      <c r="E4" s="125"/>
    </row>
    <row r="5" spans="2:5" s="2" customFormat="1" x14ac:dyDescent="0.25">
      <c r="B5" s="111" t="s">
        <v>3</v>
      </c>
      <c r="C5" s="112"/>
      <c r="D5" s="112"/>
      <c r="E5" s="112"/>
    </row>
    <row r="6" spans="2:5" x14ac:dyDescent="0.25">
      <c r="B6" s="111" t="s">
        <v>286</v>
      </c>
      <c r="C6" s="112"/>
      <c r="D6" s="112"/>
      <c r="E6" s="112"/>
    </row>
    <row r="7" spans="2:5" x14ac:dyDescent="0.25">
      <c r="B7" s="115" t="s">
        <v>5</v>
      </c>
      <c r="C7" s="115"/>
      <c r="D7" s="115"/>
      <c r="E7" s="115"/>
    </row>
    <row r="9" spans="2:5" x14ac:dyDescent="0.25">
      <c r="B9" s="3" t="s">
        <v>6</v>
      </c>
      <c r="C9" s="4">
        <v>1938</v>
      </c>
      <c r="D9" s="4">
        <v>1939</v>
      </c>
      <c r="E9" s="4">
        <v>1940</v>
      </c>
    </row>
    <row r="10" spans="2:5" x14ac:dyDescent="0.25">
      <c r="B10" s="5" t="s">
        <v>8</v>
      </c>
      <c r="C10" s="2"/>
      <c r="D10" s="2"/>
      <c r="E10" s="2"/>
    </row>
    <row r="11" spans="2:5" x14ac:dyDescent="0.25">
      <c r="B11" t="s">
        <v>9</v>
      </c>
      <c r="C11" s="8">
        <v>208800</v>
      </c>
      <c r="D11" s="8">
        <v>276740</v>
      </c>
      <c r="E11" s="8">
        <v>275400</v>
      </c>
    </row>
    <row r="12" spans="2:5" x14ac:dyDescent="0.25">
      <c r="B12" t="s">
        <v>10</v>
      </c>
      <c r="C12" s="8">
        <v>287160</v>
      </c>
      <c r="D12" s="8">
        <v>287160</v>
      </c>
      <c r="E12" s="8">
        <v>289200</v>
      </c>
    </row>
    <row r="13" spans="2:5" x14ac:dyDescent="0.25">
      <c r="B13" t="s">
        <v>67</v>
      </c>
      <c r="C13" s="8">
        <v>437599</v>
      </c>
      <c r="D13" s="8">
        <v>503677</v>
      </c>
      <c r="E13" s="8">
        <v>516180</v>
      </c>
    </row>
    <row r="14" spans="2:5" x14ac:dyDescent="0.25">
      <c r="B14" t="s">
        <v>68</v>
      </c>
      <c r="C14" s="8">
        <v>1842094.75</v>
      </c>
      <c r="D14" s="8">
        <v>1878800</v>
      </c>
      <c r="E14" s="8">
        <v>2070000</v>
      </c>
    </row>
    <row r="15" spans="2:5" x14ac:dyDescent="0.25">
      <c r="B15" t="s">
        <v>69</v>
      </c>
      <c r="C15" s="8">
        <v>190306</v>
      </c>
      <c r="D15" s="8">
        <v>194875</v>
      </c>
      <c r="E15" s="8">
        <v>316170</v>
      </c>
    </row>
    <row r="16" spans="2:5" x14ac:dyDescent="0.25">
      <c r="B16" t="s">
        <v>46</v>
      </c>
      <c r="C16" s="8">
        <v>457029</v>
      </c>
      <c r="D16" s="8">
        <v>453145</v>
      </c>
      <c r="E16" s="8">
        <v>482252</v>
      </c>
    </row>
    <row r="17" spans="2:8" x14ac:dyDescent="0.25">
      <c r="B17" t="s">
        <v>70</v>
      </c>
      <c r="C17" s="8">
        <v>1179072.8799999999</v>
      </c>
      <c r="D17" s="8">
        <v>1083775</v>
      </c>
      <c r="E17" s="8">
        <v>1211040</v>
      </c>
    </row>
    <row r="18" spans="2:8" x14ac:dyDescent="0.25">
      <c r="B18" t="s">
        <v>389</v>
      </c>
      <c r="C18" s="8">
        <v>16515</v>
      </c>
      <c r="D18" s="8">
        <v>17750</v>
      </c>
      <c r="E18" s="8">
        <v>18000</v>
      </c>
    </row>
    <row r="19" spans="2:8" x14ac:dyDescent="0.25">
      <c r="B19" t="s">
        <v>390</v>
      </c>
      <c r="C19" s="8">
        <v>319936.14</v>
      </c>
      <c r="D19" s="8">
        <v>400000</v>
      </c>
      <c r="E19" s="8">
        <v>413340</v>
      </c>
      <c r="F19" t="s">
        <v>7</v>
      </c>
    </row>
    <row r="20" spans="2:8" x14ac:dyDescent="0.25">
      <c r="B20" t="s">
        <v>391</v>
      </c>
      <c r="C20" s="8">
        <v>116580</v>
      </c>
      <c r="D20" s="8">
        <v>0</v>
      </c>
      <c r="E20" s="8">
        <v>0</v>
      </c>
    </row>
    <row r="21" spans="2:8" x14ac:dyDescent="0.25">
      <c r="B21" t="s">
        <v>392</v>
      </c>
      <c r="C21" s="8">
        <v>436461</v>
      </c>
      <c r="D21" s="8">
        <v>486112</v>
      </c>
      <c r="E21" s="8">
        <v>510124</v>
      </c>
    </row>
    <row r="22" spans="2:8" x14ac:dyDescent="0.25">
      <c r="B22" t="s">
        <v>393</v>
      </c>
      <c r="C22" s="8">
        <v>2007526.9</v>
      </c>
      <c r="D22" s="8">
        <v>1417000</v>
      </c>
      <c r="E22" s="8">
        <v>1392770</v>
      </c>
    </row>
    <row r="23" spans="2:8" x14ac:dyDescent="0.25">
      <c r="B23" t="s">
        <v>394</v>
      </c>
      <c r="C23" s="8">
        <v>407764</v>
      </c>
      <c r="D23" s="8">
        <v>478600</v>
      </c>
      <c r="E23" s="8">
        <v>500000</v>
      </c>
    </row>
    <row r="24" spans="2:8" x14ac:dyDescent="0.25">
      <c r="B24" t="s">
        <v>395</v>
      </c>
      <c r="C24" s="8">
        <v>1094224</v>
      </c>
      <c r="D24" s="8">
        <v>1248916</v>
      </c>
      <c r="E24" s="8">
        <v>1341500</v>
      </c>
    </row>
    <row r="25" spans="2:8" x14ac:dyDescent="0.25">
      <c r="B25" t="s">
        <v>339</v>
      </c>
      <c r="C25" s="8">
        <v>44350</v>
      </c>
      <c r="D25" s="8">
        <v>0</v>
      </c>
      <c r="E25" s="8">
        <v>0</v>
      </c>
      <c r="H25" t="s">
        <v>7</v>
      </c>
    </row>
    <row r="26" spans="2:8" x14ac:dyDescent="0.25">
      <c r="B26" t="s">
        <v>126</v>
      </c>
      <c r="C26" s="8">
        <v>732081</v>
      </c>
      <c r="D26" s="8">
        <v>860150</v>
      </c>
      <c r="E26" s="8">
        <v>862890</v>
      </c>
    </row>
    <row r="27" spans="2:8" x14ac:dyDescent="0.25">
      <c r="B27" s="16" t="s">
        <v>22</v>
      </c>
      <c r="C27" s="31">
        <f>SUM(C11:C26)</f>
        <v>9777499.6699999999</v>
      </c>
      <c r="D27" s="31">
        <f>SUM(D11:D26)</f>
        <v>9586700</v>
      </c>
      <c r="E27" s="31">
        <f>SUM(E11:E26)</f>
        <v>10198866</v>
      </c>
    </row>
    <row r="28" spans="2:8" x14ac:dyDescent="0.25">
      <c r="B28" s="5" t="s">
        <v>23</v>
      </c>
      <c r="C28" s="8"/>
      <c r="D28" s="8"/>
      <c r="E28" s="8"/>
    </row>
    <row r="29" spans="2:8" x14ac:dyDescent="0.25">
      <c r="B29" t="s">
        <v>87</v>
      </c>
      <c r="C29" s="8">
        <v>1402780</v>
      </c>
      <c r="D29" s="8">
        <v>1551080</v>
      </c>
      <c r="E29" s="8">
        <v>1588760</v>
      </c>
    </row>
    <row r="30" spans="2:8" x14ac:dyDescent="0.25">
      <c r="B30" t="s">
        <v>96</v>
      </c>
      <c r="C30" s="8">
        <v>7000</v>
      </c>
      <c r="D30" s="8">
        <v>8000</v>
      </c>
      <c r="E30" s="32" t="s">
        <v>89</v>
      </c>
    </row>
    <row r="31" spans="2:8" x14ac:dyDescent="0.25">
      <c r="B31" t="s">
        <v>97</v>
      </c>
      <c r="C31" s="8">
        <v>45000</v>
      </c>
      <c r="D31" s="8">
        <v>67250</v>
      </c>
      <c r="E31" s="8">
        <v>77250</v>
      </c>
    </row>
    <row r="32" spans="2:8" x14ac:dyDescent="0.25">
      <c r="B32" s="30" t="s">
        <v>98</v>
      </c>
      <c r="C32" s="8">
        <v>50000</v>
      </c>
      <c r="D32" s="8">
        <v>70000</v>
      </c>
      <c r="E32" s="8">
        <v>70000</v>
      </c>
    </row>
    <row r="33" spans="2:5" x14ac:dyDescent="0.25">
      <c r="B33" t="s">
        <v>99</v>
      </c>
      <c r="C33" s="8">
        <v>400000</v>
      </c>
      <c r="D33" s="8">
        <v>200000</v>
      </c>
      <c r="E33" s="8">
        <v>200080</v>
      </c>
    </row>
    <row r="34" spans="2:5" x14ac:dyDescent="0.25">
      <c r="B34" s="33" t="s">
        <v>64</v>
      </c>
      <c r="C34" s="34">
        <f>SUM(C29:C33)</f>
        <v>1904780</v>
      </c>
      <c r="D34" s="34">
        <f t="shared" ref="D34:E34" si="0">SUM(D29:D33)</f>
        <v>1896330</v>
      </c>
      <c r="E34" s="34">
        <f t="shared" si="0"/>
        <v>1936090</v>
      </c>
    </row>
    <row r="35" spans="2:5" ht="15.75" thickBot="1" x14ac:dyDescent="0.3">
      <c r="B35" s="13" t="s">
        <v>36</v>
      </c>
      <c r="C35" s="29">
        <f>+C34+C27</f>
        <v>11682279.67</v>
      </c>
      <c r="D35" s="29">
        <f t="shared" ref="D35" si="1">+D34+D27</f>
        <v>11483030</v>
      </c>
      <c r="E35" s="29">
        <f>+E34+E27</f>
        <v>12134956</v>
      </c>
    </row>
    <row r="36" spans="2:5" ht="15.75" thickTop="1" x14ac:dyDescent="0.25">
      <c r="B36" s="17" t="s">
        <v>37</v>
      </c>
      <c r="C36" s="28">
        <v>11490.33</v>
      </c>
      <c r="D36" s="28">
        <v>111890</v>
      </c>
      <c r="E36" s="28">
        <v>4998</v>
      </c>
    </row>
    <row r="37" spans="2:5" ht="15.75" thickBot="1" x14ac:dyDescent="0.3">
      <c r="B37" s="13" t="s">
        <v>38</v>
      </c>
      <c r="C37" s="29">
        <f>+C35+C36</f>
        <v>11693770</v>
      </c>
      <c r="D37" s="29">
        <f t="shared" ref="D37" si="2">+D35+D36</f>
        <v>11594920</v>
      </c>
      <c r="E37" s="29">
        <f>+E35+E36</f>
        <v>12139954</v>
      </c>
    </row>
    <row r="38" spans="2:5" ht="15.75" thickTop="1" x14ac:dyDescent="0.25">
      <c r="B38" s="15" t="s">
        <v>100</v>
      </c>
    </row>
    <row r="39" spans="2:5" x14ac:dyDescent="0.25">
      <c r="B39" s="141" t="s">
        <v>463</v>
      </c>
      <c r="C39" s="128"/>
      <c r="D39" s="128"/>
      <c r="E39" s="128"/>
    </row>
    <row r="40" spans="2:5" x14ac:dyDescent="0.25">
      <c r="B40" s="19" t="s">
        <v>468</v>
      </c>
      <c r="C40" s="103"/>
      <c r="D40" s="103"/>
      <c r="E40" s="103"/>
    </row>
    <row r="41" spans="2:5" ht="27.75" customHeight="1" x14ac:dyDescent="0.25">
      <c r="B41" s="128" t="s">
        <v>471</v>
      </c>
      <c r="C41" s="128"/>
      <c r="D41" s="128"/>
      <c r="E41" s="128"/>
    </row>
  </sheetData>
  <mergeCells count="8">
    <mergeCell ref="B41:E41"/>
    <mergeCell ref="B39:E39"/>
    <mergeCell ref="B6:E6"/>
    <mergeCell ref="B7:E7"/>
    <mergeCell ref="B2:E2"/>
    <mergeCell ref="B3:E3"/>
    <mergeCell ref="B4:E4"/>
    <mergeCell ref="B5:E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Q60"/>
  <sheetViews>
    <sheetView showGridLines="0" topLeftCell="A19" zoomScale="87" zoomScaleNormal="87" workbookViewId="0">
      <selection activeCell="B59" sqref="B59"/>
    </sheetView>
  </sheetViews>
  <sheetFormatPr defaultColWidth="9.140625" defaultRowHeight="15" x14ac:dyDescent="0.25"/>
  <cols>
    <col min="2" max="2" width="56.5703125" customWidth="1"/>
    <col min="3" max="10" width="14.28515625" bestFit="1" customWidth="1"/>
    <col min="11" max="11" width="14.28515625" customWidth="1"/>
    <col min="12" max="13" width="15.5703125" bestFit="1" customWidth="1"/>
  </cols>
  <sheetData>
    <row r="2" spans="1:13" ht="21" x14ac:dyDescent="0.25">
      <c r="B2" s="116" t="s">
        <v>0</v>
      </c>
      <c r="C2" s="117"/>
      <c r="D2" s="117"/>
      <c r="E2" s="117"/>
      <c r="F2" s="117"/>
      <c r="G2" s="117"/>
      <c r="H2" s="117"/>
      <c r="I2" s="117"/>
      <c r="J2" s="117"/>
      <c r="K2" s="117"/>
      <c r="L2" s="117"/>
      <c r="M2" s="117"/>
    </row>
    <row r="3" spans="1:13" ht="18.75" x14ac:dyDescent="0.25">
      <c r="B3" s="120" t="s">
        <v>1</v>
      </c>
      <c r="C3" s="121"/>
      <c r="D3" s="121"/>
      <c r="E3" s="121"/>
      <c r="F3" s="121"/>
      <c r="G3" s="121"/>
      <c r="H3" s="121"/>
      <c r="I3" s="121"/>
      <c r="J3" s="121"/>
      <c r="K3" s="121"/>
      <c r="L3" s="121"/>
      <c r="M3" s="121"/>
    </row>
    <row r="4" spans="1:13" x14ac:dyDescent="0.25">
      <c r="B4" s="124" t="s">
        <v>2</v>
      </c>
      <c r="C4" s="125"/>
      <c r="D4" s="125"/>
      <c r="E4" s="125"/>
      <c r="F4" s="125"/>
      <c r="G4" s="125"/>
      <c r="H4" s="125"/>
      <c r="I4" s="125"/>
      <c r="J4" s="125"/>
      <c r="K4" s="125"/>
      <c r="L4" s="125"/>
      <c r="M4" s="125"/>
    </row>
    <row r="5" spans="1:13" x14ac:dyDescent="0.25">
      <c r="A5" s="2"/>
      <c r="B5" s="111" t="s">
        <v>3</v>
      </c>
      <c r="C5" s="112"/>
      <c r="D5" s="112"/>
      <c r="E5" s="112"/>
      <c r="F5" s="112"/>
      <c r="G5" s="112"/>
      <c r="H5" s="112"/>
      <c r="I5" s="112"/>
      <c r="J5" s="112"/>
      <c r="K5" s="112"/>
      <c r="L5" s="112"/>
      <c r="M5" s="112"/>
    </row>
    <row r="6" spans="1:13" x14ac:dyDescent="0.25">
      <c r="B6" s="111" t="s">
        <v>298</v>
      </c>
      <c r="C6" s="112"/>
      <c r="D6" s="112"/>
      <c r="E6" s="112"/>
      <c r="F6" s="112"/>
      <c r="G6" s="112"/>
      <c r="H6" s="112"/>
      <c r="I6" s="112"/>
      <c r="J6" s="112"/>
      <c r="K6" s="112"/>
      <c r="L6" s="112"/>
      <c r="M6" s="112"/>
    </row>
    <row r="7" spans="1:13" x14ac:dyDescent="0.25">
      <c r="B7" s="115" t="s">
        <v>5</v>
      </c>
      <c r="C7" s="115"/>
      <c r="D7" s="115"/>
      <c r="E7" s="115"/>
      <c r="F7" s="115"/>
      <c r="G7" s="115"/>
      <c r="H7" s="115"/>
      <c r="I7" s="115"/>
      <c r="J7" s="115"/>
      <c r="K7" s="115"/>
      <c r="L7" s="115"/>
      <c r="M7" s="115"/>
    </row>
    <row r="9" spans="1:13" x14ac:dyDescent="0.25">
      <c r="B9" s="3" t="s">
        <v>6</v>
      </c>
      <c r="C9" s="4">
        <v>1941</v>
      </c>
      <c r="D9" s="4">
        <v>1942</v>
      </c>
      <c r="E9" s="4">
        <v>1943</v>
      </c>
      <c r="F9" s="4">
        <v>1944</v>
      </c>
      <c r="G9" s="4">
        <v>1945</v>
      </c>
      <c r="H9" s="4">
        <v>1946</v>
      </c>
      <c r="I9" s="4">
        <v>1947</v>
      </c>
      <c r="J9" s="4">
        <v>1948</v>
      </c>
      <c r="K9" s="4">
        <v>1949</v>
      </c>
      <c r="L9" s="4">
        <v>1950</v>
      </c>
      <c r="M9" s="4">
        <v>1951</v>
      </c>
    </row>
    <row r="10" spans="1:13" x14ac:dyDescent="0.25">
      <c r="B10" s="5" t="s">
        <v>8</v>
      </c>
      <c r="H10" s="92"/>
    </row>
    <row r="11" spans="1:13" x14ac:dyDescent="0.25">
      <c r="B11" s="2" t="s">
        <v>9</v>
      </c>
      <c r="C11" s="23">
        <v>306317.44</v>
      </c>
      <c r="D11" s="23">
        <v>306317.44</v>
      </c>
      <c r="E11" s="23">
        <v>264962.88</v>
      </c>
      <c r="F11" s="23">
        <v>282919.76</v>
      </c>
      <c r="G11" s="23">
        <v>297322.68</v>
      </c>
      <c r="H11" s="62">
        <v>300048.94</v>
      </c>
      <c r="I11" s="23">
        <v>324731.26</v>
      </c>
      <c r="J11" s="23">
        <v>346961.26</v>
      </c>
      <c r="K11" s="23">
        <v>377641.26</v>
      </c>
      <c r="L11" s="23">
        <v>470841.26</v>
      </c>
      <c r="M11" s="23">
        <v>492171.26</v>
      </c>
    </row>
    <row r="12" spans="1:13" x14ac:dyDescent="0.25">
      <c r="B12" s="2" t="s">
        <v>102</v>
      </c>
      <c r="C12" s="23">
        <v>282540</v>
      </c>
      <c r="D12" s="23">
        <v>296940</v>
      </c>
      <c r="E12" s="23">
        <v>234925</v>
      </c>
      <c r="F12" s="23">
        <v>239360</v>
      </c>
      <c r="G12" s="23">
        <v>654950</v>
      </c>
      <c r="H12" s="62">
        <v>1124359.96</v>
      </c>
      <c r="I12" s="23">
        <v>431180</v>
      </c>
      <c r="J12" s="23">
        <v>1469600</v>
      </c>
      <c r="K12" s="23">
        <v>1527040</v>
      </c>
      <c r="L12" s="23">
        <v>520920</v>
      </c>
      <c r="M12" s="23">
        <v>545580</v>
      </c>
    </row>
    <row r="13" spans="1:13" x14ac:dyDescent="0.25">
      <c r="B13" s="2" t="s">
        <v>110</v>
      </c>
      <c r="C13" s="23">
        <v>0</v>
      </c>
      <c r="D13" s="23">
        <v>0</v>
      </c>
      <c r="E13" s="23">
        <v>2355867.0099999998</v>
      </c>
      <c r="F13" s="23">
        <v>3140856.22</v>
      </c>
      <c r="G13" s="23">
        <v>3574160.56</v>
      </c>
      <c r="H13" s="62">
        <v>3909534.74</v>
      </c>
      <c r="I13" s="23">
        <v>5499944.8600000003</v>
      </c>
      <c r="J13" s="23">
        <v>8760253.0999999996</v>
      </c>
      <c r="K13" s="23">
        <v>14631950.23</v>
      </c>
      <c r="L13" s="23">
        <v>18496490.969999999</v>
      </c>
      <c r="M13" s="23">
        <v>19817459.350000001</v>
      </c>
    </row>
    <row r="14" spans="1:13" x14ac:dyDescent="0.25">
      <c r="B14" s="2" t="s">
        <v>111</v>
      </c>
      <c r="C14" s="23">
        <v>623313.96</v>
      </c>
      <c r="D14" s="23">
        <v>2113974.67</v>
      </c>
      <c r="E14" s="23">
        <v>1146350.8400000001</v>
      </c>
      <c r="F14" s="23">
        <v>1249420.93</v>
      </c>
      <c r="G14" s="23">
        <v>1716555.47</v>
      </c>
      <c r="H14" s="62">
        <v>1816628.15</v>
      </c>
      <c r="I14" s="23">
        <v>2465114.7200000002</v>
      </c>
      <c r="J14" s="23">
        <v>2865831.26</v>
      </c>
      <c r="K14" s="23">
        <v>3889525.14</v>
      </c>
      <c r="L14" s="23">
        <v>3187329.45</v>
      </c>
      <c r="M14" s="23">
        <v>3392970.96</v>
      </c>
    </row>
    <row r="15" spans="1:13" x14ac:dyDescent="0.25">
      <c r="B15" s="2" t="s">
        <v>297</v>
      </c>
      <c r="C15" s="23">
        <v>0</v>
      </c>
      <c r="D15" s="23">
        <v>0</v>
      </c>
      <c r="E15" s="23">
        <v>0</v>
      </c>
      <c r="F15" s="23">
        <v>10224.959999999999</v>
      </c>
      <c r="G15" s="23">
        <v>11784.96</v>
      </c>
      <c r="H15" s="62">
        <v>12204.96</v>
      </c>
      <c r="I15" s="23">
        <v>90372</v>
      </c>
      <c r="J15" s="23">
        <v>15318</v>
      </c>
      <c r="K15" s="23">
        <v>16578</v>
      </c>
      <c r="L15" s="23">
        <v>17268</v>
      </c>
      <c r="M15" s="23">
        <v>16593</v>
      </c>
    </row>
    <row r="16" spans="1:13" x14ac:dyDescent="0.25">
      <c r="B16" s="2" t="s">
        <v>288</v>
      </c>
      <c r="C16" s="23">
        <v>2127824.5</v>
      </c>
      <c r="D16" s="23">
        <v>667731.92000000004</v>
      </c>
      <c r="E16" s="23">
        <v>0</v>
      </c>
      <c r="F16" s="23">
        <v>0</v>
      </c>
      <c r="G16" s="23">
        <v>0</v>
      </c>
      <c r="H16" s="62">
        <v>0</v>
      </c>
      <c r="I16" s="23">
        <v>0</v>
      </c>
      <c r="J16" s="23">
        <v>0</v>
      </c>
      <c r="K16" s="23">
        <v>0</v>
      </c>
      <c r="L16" s="23">
        <v>0</v>
      </c>
      <c r="M16" s="23">
        <v>0</v>
      </c>
    </row>
    <row r="17" spans="2:13" x14ac:dyDescent="0.25">
      <c r="B17" s="2" t="s">
        <v>289</v>
      </c>
      <c r="C17" s="23">
        <v>715475.47</v>
      </c>
      <c r="D17" s="23">
        <v>889201.37</v>
      </c>
      <c r="E17" s="23">
        <v>404513.84</v>
      </c>
      <c r="F17" s="23">
        <v>429223.84</v>
      </c>
      <c r="G17" s="23">
        <v>520143.88</v>
      </c>
      <c r="H17" s="62">
        <v>364469.96</v>
      </c>
      <c r="I17" s="23">
        <v>543204</v>
      </c>
      <c r="J17" s="23">
        <v>851498</v>
      </c>
      <c r="K17" s="23">
        <v>635820</v>
      </c>
      <c r="L17" s="23">
        <v>738955</v>
      </c>
      <c r="M17" s="23">
        <v>871526.66</v>
      </c>
    </row>
    <row r="18" spans="2:13" x14ac:dyDescent="0.25">
      <c r="B18" s="2" t="s">
        <v>290</v>
      </c>
      <c r="C18" s="23">
        <v>28680</v>
      </c>
      <c r="D18" s="23">
        <v>215800</v>
      </c>
      <c r="E18" s="23">
        <v>0</v>
      </c>
      <c r="F18" s="23">
        <v>0</v>
      </c>
      <c r="G18" s="23">
        <v>0</v>
      </c>
      <c r="H18" s="62">
        <v>0</v>
      </c>
      <c r="I18" s="23">
        <v>0</v>
      </c>
      <c r="J18" s="23">
        <v>0</v>
      </c>
      <c r="K18" s="23">
        <v>0</v>
      </c>
      <c r="L18" s="23">
        <v>0</v>
      </c>
      <c r="M18" s="23">
        <v>0</v>
      </c>
    </row>
    <row r="19" spans="2:13" x14ac:dyDescent="0.25">
      <c r="B19" s="2" t="s">
        <v>291</v>
      </c>
      <c r="C19" s="23">
        <v>347471</v>
      </c>
      <c r="D19" s="23">
        <v>341199.92</v>
      </c>
      <c r="E19" s="23">
        <v>428964.86</v>
      </c>
      <c r="F19" s="23">
        <v>616979.09</v>
      </c>
      <c r="G19" s="23">
        <v>842307.18</v>
      </c>
      <c r="H19" s="62">
        <v>965081.81</v>
      </c>
      <c r="I19" s="23">
        <v>1221213.02</v>
      </c>
      <c r="J19" s="23">
        <v>1497784.06</v>
      </c>
      <c r="K19" s="23">
        <v>1881245.6</v>
      </c>
      <c r="L19" s="23">
        <v>1972794.17</v>
      </c>
      <c r="M19" s="23">
        <v>2059289.46</v>
      </c>
    </row>
    <row r="20" spans="2:13" x14ac:dyDescent="0.25">
      <c r="B20" s="2" t="s">
        <v>292</v>
      </c>
      <c r="C20" s="23">
        <v>1179180</v>
      </c>
      <c r="D20" s="23">
        <v>1043375.96</v>
      </c>
      <c r="E20" s="23">
        <v>992158.02</v>
      </c>
      <c r="F20" s="23">
        <v>1090844.08</v>
      </c>
      <c r="G20" s="23">
        <v>1760546.88</v>
      </c>
      <c r="H20" s="62">
        <v>2233396.48</v>
      </c>
      <c r="I20" s="23">
        <v>2965461.6</v>
      </c>
      <c r="J20" s="23">
        <v>4844220.45</v>
      </c>
      <c r="K20" s="23">
        <v>7477554.0899999999</v>
      </c>
      <c r="L20" s="23">
        <v>6393300.7699999996</v>
      </c>
      <c r="M20" s="23">
        <v>7091098.3300000001</v>
      </c>
    </row>
    <row r="21" spans="2:13" x14ac:dyDescent="0.25">
      <c r="B21" s="2" t="s">
        <v>293</v>
      </c>
      <c r="C21" s="23">
        <v>1230000</v>
      </c>
      <c r="D21" s="23">
        <v>1762000</v>
      </c>
      <c r="E21" s="23">
        <v>1659750</v>
      </c>
      <c r="F21" s="23">
        <v>1872000</v>
      </c>
      <c r="G21" s="23">
        <v>1860370.18</v>
      </c>
      <c r="H21" s="62">
        <v>2919583.62</v>
      </c>
      <c r="I21" s="23">
        <v>3344653.4</v>
      </c>
      <c r="J21" s="23">
        <v>0</v>
      </c>
      <c r="K21" s="23">
        <v>0</v>
      </c>
      <c r="L21" s="23">
        <v>0</v>
      </c>
      <c r="M21" s="23">
        <v>0</v>
      </c>
    </row>
    <row r="22" spans="2:13" x14ac:dyDescent="0.25">
      <c r="B22" s="2" t="s">
        <v>294</v>
      </c>
      <c r="C22" s="23">
        <v>15180</v>
      </c>
      <c r="D22" s="23">
        <v>15900</v>
      </c>
      <c r="E22" s="23">
        <v>28526</v>
      </c>
      <c r="F22" s="23">
        <v>28526</v>
      </c>
      <c r="G22" s="23">
        <v>36336</v>
      </c>
      <c r="H22" s="62">
        <v>36830</v>
      </c>
      <c r="I22" s="23">
        <v>43034</v>
      </c>
      <c r="J22" s="23">
        <v>52574</v>
      </c>
      <c r="K22" s="23">
        <v>53734</v>
      </c>
      <c r="L22" s="23">
        <v>32754</v>
      </c>
      <c r="M22" s="23">
        <v>42354</v>
      </c>
    </row>
    <row r="23" spans="2:13" x14ac:dyDescent="0.25">
      <c r="B23" s="2" t="s">
        <v>295</v>
      </c>
      <c r="C23" s="23">
        <v>306072</v>
      </c>
      <c r="D23" s="23">
        <v>420669.52</v>
      </c>
      <c r="E23" s="23">
        <v>676276.64</v>
      </c>
      <c r="F23" s="23">
        <v>901875.22</v>
      </c>
      <c r="G23" s="23">
        <v>1070810.8400000001</v>
      </c>
      <c r="H23" s="62">
        <v>916077.55</v>
      </c>
      <c r="I23" s="23">
        <v>1138024.1100000001</v>
      </c>
      <c r="J23" s="23">
        <v>1526705.96</v>
      </c>
      <c r="K23" s="23">
        <v>1184043.3</v>
      </c>
      <c r="L23" s="23">
        <v>1083049.96</v>
      </c>
      <c r="M23" s="23">
        <v>1661982.93</v>
      </c>
    </row>
    <row r="24" spans="2:13" x14ac:dyDescent="0.25">
      <c r="B24" s="2" t="s">
        <v>296</v>
      </c>
      <c r="C24" s="23">
        <v>437458</v>
      </c>
      <c r="D24" s="23">
        <v>446986</v>
      </c>
      <c r="E24" s="23">
        <v>0</v>
      </c>
      <c r="F24" s="23">
        <v>0</v>
      </c>
      <c r="G24" s="23">
        <v>0</v>
      </c>
      <c r="H24" s="62">
        <v>0</v>
      </c>
      <c r="I24" s="23">
        <v>0</v>
      </c>
      <c r="J24" s="23">
        <v>0</v>
      </c>
      <c r="K24" s="23">
        <v>0</v>
      </c>
      <c r="L24" s="23">
        <v>0</v>
      </c>
      <c r="M24" s="23">
        <v>0</v>
      </c>
    </row>
    <row r="25" spans="2:13" x14ac:dyDescent="0.25">
      <c r="B25" s="2" t="s">
        <v>368</v>
      </c>
      <c r="C25" s="23">
        <v>1676921.34</v>
      </c>
      <c r="D25" s="23">
        <v>1042500</v>
      </c>
      <c r="E25" s="23">
        <v>1114152.24</v>
      </c>
      <c r="F25" s="23">
        <v>1435312.5</v>
      </c>
      <c r="G25" s="23">
        <v>3006169.34</v>
      </c>
      <c r="H25" s="62">
        <v>1881823.74</v>
      </c>
      <c r="I25" s="23">
        <v>3792887.37</v>
      </c>
      <c r="J25" s="23">
        <v>9498273.1300000008</v>
      </c>
      <c r="K25" s="23">
        <v>5837143.5199999996</v>
      </c>
      <c r="L25" s="23">
        <v>5305878.0999999996</v>
      </c>
      <c r="M25" s="23">
        <v>6517584.1399999997</v>
      </c>
    </row>
    <row r="26" spans="2:13" x14ac:dyDescent="0.25">
      <c r="B26" s="2" t="s">
        <v>369</v>
      </c>
      <c r="C26" s="23">
        <v>452660</v>
      </c>
      <c r="D26" s="23">
        <v>582768.96</v>
      </c>
      <c r="E26" s="23">
        <v>843763.96</v>
      </c>
      <c r="F26" s="23">
        <v>1045609.92</v>
      </c>
      <c r="G26" s="23">
        <v>1351425.88</v>
      </c>
      <c r="H26" s="62">
        <v>1766472.56</v>
      </c>
      <c r="I26" s="23">
        <v>2187064</v>
      </c>
      <c r="J26" s="23">
        <v>2338506.21</v>
      </c>
      <c r="K26" s="23">
        <v>3075385</v>
      </c>
      <c r="L26" s="23">
        <v>2809787.94</v>
      </c>
      <c r="M26" s="23">
        <v>5321535.41</v>
      </c>
    </row>
    <row r="27" spans="2:13" x14ac:dyDescent="0.25">
      <c r="B27" t="s">
        <v>370</v>
      </c>
      <c r="C27" s="23">
        <v>0</v>
      </c>
      <c r="D27" s="23">
        <v>0</v>
      </c>
      <c r="E27" s="23">
        <v>0</v>
      </c>
      <c r="F27" s="23">
        <v>0</v>
      </c>
      <c r="G27" s="23">
        <v>0</v>
      </c>
      <c r="H27" s="62">
        <v>0</v>
      </c>
      <c r="I27" s="23">
        <v>0</v>
      </c>
      <c r="J27" s="23">
        <v>0</v>
      </c>
      <c r="K27" s="23">
        <v>370018</v>
      </c>
      <c r="L27" s="23">
        <v>350218</v>
      </c>
      <c r="M27" s="23">
        <v>370034</v>
      </c>
    </row>
    <row r="28" spans="2:13" x14ac:dyDescent="0.25">
      <c r="B28" t="s">
        <v>371</v>
      </c>
      <c r="C28" s="23">
        <v>0</v>
      </c>
      <c r="D28" s="23">
        <v>0</v>
      </c>
      <c r="E28" s="23">
        <v>0</v>
      </c>
      <c r="F28" s="23">
        <v>0</v>
      </c>
      <c r="G28" s="23">
        <v>0</v>
      </c>
      <c r="H28" s="62">
        <v>401909.14</v>
      </c>
      <c r="I28" s="23">
        <v>664087.92000000004</v>
      </c>
      <c r="J28" s="23">
        <v>531392.92000000004</v>
      </c>
      <c r="K28" s="23">
        <v>1355860</v>
      </c>
      <c r="L28" s="23">
        <v>1549903.96</v>
      </c>
      <c r="M28" s="23">
        <v>1461289.53</v>
      </c>
    </row>
    <row r="29" spans="2:13" x14ac:dyDescent="0.25">
      <c r="B29" s="2" t="s">
        <v>372</v>
      </c>
      <c r="C29" s="23">
        <v>1319438</v>
      </c>
      <c r="D29" s="23">
        <v>1356991.92</v>
      </c>
      <c r="E29" s="23">
        <v>1662037.46</v>
      </c>
      <c r="F29" s="23">
        <v>1844503.84</v>
      </c>
      <c r="G29" s="23">
        <v>2247759.33</v>
      </c>
      <c r="H29" s="62">
        <v>2316314.06</v>
      </c>
      <c r="I29" s="23">
        <v>2984672.54</v>
      </c>
      <c r="J29" s="23">
        <v>3320588.14</v>
      </c>
      <c r="K29" s="23">
        <v>3661992.54</v>
      </c>
      <c r="L29" s="23">
        <v>3838730.6</v>
      </c>
      <c r="M29" s="23">
        <v>4229397.5999999996</v>
      </c>
    </row>
    <row r="30" spans="2:13" x14ac:dyDescent="0.25">
      <c r="B30" t="s">
        <v>373</v>
      </c>
      <c r="C30" s="23">
        <v>0</v>
      </c>
      <c r="D30" s="23">
        <v>0</v>
      </c>
      <c r="E30" s="23">
        <v>0</v>
      </c>
      <c r="F30" s="23">
        <v>0</v>
      </c>
      <c r="G30" s="23">
        <v>0</v>
      </c>
      <c r="H30" s="62">
        <v>0</v>
      </c>
      <c r="I30" s="23">
        <v>0</v>
      </c>
      <c r="J30" s="23">
        <v>1346868</v>
      </c>
      <c r="K30" s="23">
        <v>3753870.31</v>
      </c>
      <c r="L30" s="23">
        <v>2334374</v>
      </c>
      <c r="M30" s="23">
        <v>0</v>
      </c>
    </row>
    <row r="31" spans="2:13" x14ac:dyDescent="0.25">
      <c r="B31" s="2" t="s">
        <v>374</v>
      </c>
      <c r="C31" s="23">
        <v>887063</v>
      </c>
      <c r="D31" s="23">
        <v>921643</v>
      </c>
      <c r="E31" s="23">
        <v>1065782.6100000001</v>
      </c>
      <c r="F31" s="23">
        <v>1228200.6100000001</v>
      </c>
      <c r="G31" s="23">
        <v>1189442.1100000001</v>
      </c>
      <c r="H31" s="62">
        <v>1180446.6100000001</v>
      </c>
      <c r="I31" s="23">
        <v>1426746.61</v>
      </c>
      <c r="J31" s="23">
        <v>1362009.88</v>
      </c>
      <c r="K31" s="23">
        <v>1386764.61</v>
      </c>
      <c r="L31" s="23">
        <v>1242240.6100000001</v>
      </c>
      <c r="M31" s="23">
        <v>1288450</v>
      </c>
    </row>
    <row r="32" spans="2:13" x14ac:dyDescent="0.25">
      <c r="B32" s="6" t="s">
        <v>375</v>
      </c>
      <c r="C32" s="23">
        <v>0</v>
      </c>
      <c r="D32" s="23">
        <v>0</v>
      </c>
      <c r="E32" s="23">
        <v>0</v>
      </c>
      <c r="F32" s="23">
        <v>0</v>
      </c>
      <c r="G32" s="23">
        <v>359596</v>
      </c>
      <c r="H32" s="62">
        <v>428216</v>
      </c>
      <c r="I32" s="23">
        <v>423914</v>
      </c>
      <c r="J32" s="23">
        <v>529934</v>
      </c>
      <c r="K32" s="23">
        <v>497234</v>
      </c>
      <c r="L32" s="23">
        <v>587552</v>
      </c>
      <c r="M32" s="23">
        <v>604422</v>
      </c>
    </row>
    <row r="33" spans="2:13" x14ac:dyDescent="0.25">
      <c r="B33" t="s">
        <v>376</v>
      </c>
      <c r="C33" s="23">
        <v>0</v>
      </c>
      <c r="D33" s="23">
        <v>0</v>
      </c>
      <c r="E33" s="23">
        <v>0</v>
      </c>
      <c r="F33" s="23">
        <v>0</v>
      </c>
      <c r="G33" s="23">
        <v>0</v>
      </c>
      <c r="H33" s="62">
        <v>0</v>
      </c>
      <c r="I33" s="23">
        <v>0</v>
      </c>
      <c r="J33" s="23">
        <v>0</v>
      </c>
      <c r="K33" s="23">
        <v>0</v>
      </c>
      <c r="L33" s="23">
        <v>29420</v>
      </c>
      <c r="M33" s="23">
        <v>30220</v>
      </c>
    </row>
    <row r="34" spans="2:13" x14ac:dyDescent="0.25">
      <c r="B34" s="16" t="s">
        <v>22</v>
      </c>
      <c r="C34" s="54">
        <f t="shared" ref="C34:M34" si="0">SUM(C11:C33)</f>
        <v>11935594.710000001</v>
      </c>
      <c r="D34" s="54">
        <f t="shared" si="0"/>
        <v>12424000.679999998</v>
      </c>
      <c r="E34" s="54">
        <f t="shared" si="0"/>
        <v>12878031.359999999</v>
      </c>
      <c r="F34" s="54">
        <f t="shared" si="0"/>
        <v>15415856.969999999</v>
      </c>
      <c r="G34" s="54">
        <f t="shared" si="0"/>
        <v>20499681.289999999</v>
      </c>
      <c r="H34" s="66">
        <f t="shared" si="0"/>
        <v>22573398.280000001</v>
      </c>
      <c r="I34" s="54">
        <f t="shared" si="0"/>
        <v>29546305.41</v>
      </c>
      <c r="J34" s="54">
        <f t="shared" si="0"/>
        <v>41158318.370000005</v>
      </c>
      <c r="K34" s="54">
        <f t="shared" si="0"/>
        <v>51613399.600000001</v>
      </c>
      <c r="L34" s="54">
        <f t="shared" si="0"/>
        <v>50961808.789999999</v>
      </c>
      <c r="M34" s="54">
        <f t="shared" si="0"/>
        <v>55813958.630000003</v>
      </c>
    </row>
    <row r="35" spans="2:13" x14ac:dyDescent="0.25">
      <c r="B35" s="5" t="s">
        <v>23</v>
      </c>
      <c r="C35" s="23">
        <v>0</v>
      </c>
      <c r="D35" s="23">
        <v>0</v>
      </c>
      <c r="E35" s="23">
        <v>0</v>
      </c>
      <c r="F35" s="23">
        <v>0</v>
      </c>
      <c r="G35" s="23">
        <v>0</v>
      </c>
      <c r="H35" s="62">
        <v>0</v>
      </c>
      <c r="I35" s="23">
        <v>0</v>
      </c>
      <c r="J35" s="23">
        <v>0</v>
      </c>
      <c r="K35" s="23">
        <v>0</v>
      </c>
      <c r="L35" s="23">
        <v>0</v>
      </c>
      <c r="M35" s="23">
        <v>0</v>
      </c>
    </row>
    <row r="36" spans="2:13" x14ac:dyDescent="0.25">
      <c r="B36" s="2" t="s">
        <v>108</v>
      </c>
      <c r="C36" s="23">
        <v>0</v>
      </c>
      <c r="D36" s="23">
        <v>30000</v>
      </c>
      <c r="E36" s="23">
        <v>0</v>
      </c>
      <c r="F36" s="23">
        <v>500</v>
      </c>
      <c r="G36" s="23">
        <v>14500</v>
      </c>
      <c r="H36" s="62">
        <v>14500</v>
      </c>
      <c r="I36" s="23">
        <v>15000</v>
      </c>
      <c r="J36" s="23">
        <v>1300</v>
      </c>
      <c r="K36" s="23">
        <v>900</v>
      </c>
      <c r="L36" s="23">
        <v>1300</v>
      </c>
      <c r="M36" s="23">
        <v>500</v>
      </c>
    </row>
    <row r="37" spans="2:13" x14ac:dyDescent="0.25">
      <c r="B37" s="2" t="s">
        <v>109</v>
      </c>
      <c r="C37" s="23">
        <v>0</v>
      </c>
      <c r="D37" s="23">
        <v>500</v>
      </c>
      <c r="E37" s="23">
        <v>500</v>
      </c>
      <c r="F37" s="23">
        <v>500</v>
      </c>
      <c r="G37" s="23">
        <v>500</v>
      </c>
      <c r="H37" s="62">
        <v>500</v>
      </c>
      <c r="I37" s="23">
        <v>500</v>
      </c>
      <c r="J37" s="23">
        <v>2000</v>
      </c>
      <c r="K37" s="23">
        <v>2000</v>
      </c>
      <c r="L37" s="23">
        <v>2500</v>
      </c>
      <c r="M37" s="23">
        <v>2000</v>
      </c>
    </row>
    <row r="38" spans="2:13" x14ac:dyDescent="0.25">
      <c r="B38" s="2" t="s">
        <v>287</v>
      </c>
      <c r="C38" s="23">
        <v>65000</v>
      </c>
      <c r="D38" s="23">
        <v>174000</v>
      </c>
      <c r="E38" s="23">
        <v>191000</v>
      </c>
      <c r="F38" s="23">
        <v>190000</v>
      </c>
      <c r="G38" s="23">
        <v>223000</v>
      </c>
      <c r="H38" s="62">
        <v>3117000</v>
      </c>
      <c r="I38" s="23">
        <v>8488150</v>
      </c>
      <c r="J38" s="23">
        <v>14935500</v>
      </c>
      <c r="K38" s="23">
        <v>13714150</v>
      </c>
      <c r="L38" s="23">
        <v>19604550</v>
      </c>
      <c r="M38" s="23">
        <v>16496135</v>
      </c>
    </row>
    <row r="39" spans="2:13" x14ac:dyDescent="0.25">
      <c r="B39" s="2" t="s">
        <v>377</v>
      </c>
      <c r="C39" s="23">
        <v>0</v>
      </c>
      <c r="D39" s="23">
        <v>0</v>
      </c>
      <c r="E39" s="23">
        <v>0</v>
      </c>
      <c r="F39" s="23">
        <v>0</v>
      </c>
      <c r="G39" s="23">
        <v>2000</v>
      </c>
      <c r="H39" s="62">
        <v>1000</v>
      </c>
      <c r="I39" s="23">
        <v>0</v>
      </c>
      <c r="J39" s="23">
        <v>0</v>
      </c>
      <c r="K39" s="23">
        <v>0</v>
      </c>
      <c r="L39" s="23">
        <v>0</v>
      </c>
      <c r="M39" s="23">
        <v>0</v>
      </c>
    </row>
    <row r="40" spans="2:13" x14ac:dyDescent="0.25">
      <c r="B40" s="2" t="s">
        <v>378</v>
      </c>
      <c r="C40" s="23">
        <v>84950</v>
      </c>
      <c r="D40" s="23">
        <v>121800</v>
      </c>
      <c r="E40" s="23">
        <v>47500</v>
      </c>
      <c r="F40" s="23">
        <v>13000</v>
      </c>
      <c r="G40" s="23">
        <v>30000</v>
      </c>
      <c r="H40" s="62">
        <v>45000</v>
      </c>
      <c r="I40" s="23">
        <v>77000</v>
      </c>
      <c r="J40" s="23">
        <v>50000</v>
      </c>
      <c r="K40" s="23">
        <v>127000</v>
      </c>
      <c r="L40" s="23">
        <v>135300</v>
      </c>
      <c r="M40" s="23">
        <v>0</v>
      </c>
    </row>
    <row r="41" spans="2:13" x14ac:dyDescent="0.25">
      <c r="B41" s="2" t="s">
        <v>379</v>
      </c>
      <c r="C41" s="23">
        <v>0</v>
      </c>
      <c r="D41" s="23">
        <v>0</v>
      </c>
      <c r="E41" s="23">
        <v>3000</v>
      </c>
      <c r="F41" s="23">
        <v>4000</v>
      </c>
      <c r="G41" s="23">
        <v>4000</v>
      </c>
      <c r="H41" s="62">
        <v>4000</v>
      </c>
      <c r="I41" s="23">
        <v>5000</v>
      </c>
      <c r="J41" s="23">
        <v>8000</v>
      </c>
      <c r="K41" s="23">
        <v>8000</v>
      </c>
      <c r="L41" s="23">
        <v>125250</v>
      </c>
      <c r="M41" s="23">
        <v>21000</v>
      </c>
    </row>
    <row r="42" spans="2:13" x14ac:dyDescent="0.25">
      <c r="B42" s="2" t="s">
        <v>380</v>
      </c>
      <c r="C42" s="23">
        <v>20000</v>
      </c>
      <c r="D42" s="23">
        <v>20000</v>
      </c>
      <c r="E42" s="23">
        <v>25000</v>
      </c>
      <c r="F42" s="23">
        <v>30000</v>
      </c>
      <c r="G42" s="23">
        <v>60000</v>
      </c>
      <c r="H42" s="62">
        <v>53000</v>
      </c>
      <c r="I42" s="23">
        <v>77000</v>
      </c>
      <c r="J42" s="23">
        <v>83200</v>
      </c>
      <c r="K42" s="23">
        <v>103200</v>
      </c>
      <c r="L42" s="23">
        <v>296000</v>
      </c>
      <c r="M42" s="23">
        <v>290000</v>
      </c>
    </row>
    <row r="43" spans="2:13" x14ac:dyDescent="0.25">
      <c r="B43" t="s">
        <v>381</v>
      </c>
      <c r="C43" s="23">
        <v>0</v>
      </c>
      <c r="D43" s="23">
        <v>0</v>
      </c>
      <c r="E43" s="23">
        <v>0</v>
      </c>
      <c r="F43" s="23">
        <v>0</v>
      </c>
      <c r="G43" s="23">
        <v>0</v>
      </c>
      <c r="H43" s="62">
        <v>0</v>
      </c>
      <c r="I43" s="23">
        <v>200</v>
      </c>
      <c r="J43" s="23">
        <v>1000</v>
      </c>
      <c r="K43" s="23">
        <v>51000</v>
      </c>
      <c r="L43" s="23">
        <v>26000</v>
      </c>
      <c r="M43" s="23">
        <v>12500</v>
      </c>
    </row>
    <row r="44" spans="2:13" x14ac:dyDescent="0.25">
      <c r="B44" s="2" t="s">
        <v>382</v>
      </c>
      <c r="C44" s="23">
        <v>50000</v>
      </c>
      <c r="D44" s="23">
        <v>50000</v>
      </c>
      <c r="E44" s="23">
        <v>50000</v>
      </c>
      <c r="F44" s="23">
        <v>60000</v>
      </c>
      <c r="G44" s="23">
        <v>101000</v>
      </c>
      <c r="H44" s="62">
        <v>500000</v>
      </c>
      <c r="I44" s="23">
        <v>1279000</v>
      </c>
      <c r="J44" s="23">
        <v>840000</v>
      </c>
      <c r="K44" s="23">
        <v>0</v>
      </c>
      <c r="L44" s="23">
        <v>0</v>
      </c>
      <c r="M44" s="23">
        <v>0</v>
      </c>
    </row>
    <row r="45" spans="2:13" x14ac:dyDescent="0.25">
      <c r="B45" t="s">
        <v>383</v>
      </c>
      <c r="C45" s="23">
        <v>0</v>
      </c>
      <c r="D45" s="23">
        <v>0</v>
      </c>
      <c r="E45" s="23">
        <v>0</v>
      </c>
      <c r="F45" s="23">
        <v>0</v>
      </c>
      <c r="G45" s="23">
        <v>0</v>
      </c>
      <c r="H45" s="62">
        <v>0</v>
      </c>
      <c r="I45" s="23">
        <v>0</v>
      </c>
      <c r="J45" s="23">
        <v>0</v>
      </c>
      <c r="K45" s="23">
        <v>0</v>
      </c>
      <c r="L45" s="23">
        <v>0</v>
      </c>
      <c r="M45" s="23">
        <v>11700</v>
      </c>
    </row>
    <row r="46" spans="2:13" x14ac:dyDescent="0.25">
      <c r="B46" t="s">
        <v>384</v>
      </c>
      <c r="C46" s="23">
        <v>0</v>
      </c>
      <c r="D46" s="23">
        <v>0</v>
      </c>
      <c r="E46" s="23">
        <v>0</v>
      </c>
      <c r="F46" s="23">
        <v>0</v>
      </c>
      <c r="G46" s="23">
        <v>0</v>
      </c>
      <c r="H46" s="62">
        <v>0</v>
      </c>
      <c r="I46" s="23">
        <v>0</v>
      </c>
      <c r="J46" s="23">
        <v>0</v>
      </c>
      <c r="K46" s="23">
        <v>0</v>
      </c>
      <c r="L46" s="23">
        <v>0</v>
      </c>
      <c r="M46" s="23">
        <v>14000</v>
      </c>
    </row>
    <row r="47" spans="2:13" x14ac:dyDescent="0.25">
      <c r="B47" t="s">
        <v>385</v>
      </c>
      <c r="C47" s="23">
        <v>0</v>
      </c>
      <c r="D47" s="23">
        <v>0</v>
      </c>
      <c r="E47" s="23">
        <v>0</v>
      </c>
      <c r="F47" s="23">
        <v>0</v>
      </c>
      <c r="G47" s="23">
        <v>0</v>
      </c>
      <c r="H47" s="62">
        <v>0</v>
      </c>
      <c r="I47" s="23">
        <v>0</v>
      </c>
      <c r="J47" s="23">
        <v>68000</v>
      </c>
      <c r="K47" s="23">
        <v>0</v>
      </c>
      <c r="L47" s="23">
        <v>54000</v>
      </c>
      <c r="M47" s="23">
        <v>0</v>
      </c>
    </row>
    <row r="48" spans="2:13" x14ac:dyDescent="0.25">
      <c r="B48" t="s">
        <v>386</v>
      </c>
      <c r="C48" s="23">
        <v>0</v>
      </c>
      <c r="D48" s="23">
        <v>0</v>
      </c>
      <c r="E48" s="23">
        <v>0</v>
      </c>
      <c r="F48" s="23">
        <v>0</v>
      </c>
      <c r="G48" s="23">
        <v>0</v>
      </c>
      <c r="H48" s="62">
        <v>0</v>
      </c>
      <c r="I48" s="23">
        <v>0</v>
      </c>
      <c r="J48" s="23">
        <v>0</v>
      </c>
      <c r="K48" s="23">
        <v>0</v>
      </c>
      <c r="L48" s="23">
        <v>6000</v>
      </c>
      <c r="M48" s="23">
        <v>0</v>
      </c>
    </row>
    <row r="49" spans="2:17" x14ac:dyDescent="0.25">
      <c r="B49" t="s">
        <v>387</v>
      </c>
      <c r="C49" s="23">
        <v>0</v>
      </c>
      <c r="D49" s="23">
        <v>0</v>
      </c>
      <c r="E49" s="23">
        <v>0</v>
      </c>
      <c r="F49" s="23">
        <v>0</v>
      </c>
      <c r="G49" s="23">
        <v>0</v>
      </c>
      <c r="H49" s="62">
        <v>0</v>
      </c>
      <c r="I49" s="23">
        <v>0</v>
      </c>
      <c r="J49" s="23">
        <v>0</v>
      </c>
      <c r="K49" s="23">
        <v>50000</v>
      </c>
      <c r="L49" s="23">
        <v>157500</v>
      </c>
      <c r="M49" s="23">
        <v>173000</v>
      </c>
    </row>
    <row r="50" spans="2:17" x14ac:dyDescent="0.25">
      <c r="B50" t="s">
        <v>388</v>
      </c>
      <c r="C50" s="23">
        <v>0</v>
      </c>
      <c r="D50" s="23">
        <v>0</v>
      </c>
      <c r="E50" s="23">
        <v>0</v>
      </c>
      <c r="F50" s="23">
        <v>0</v>
      </c>
      <c r="G50" s="23">
        <v>0</v>
      </c>
      <c r="H50" s="62">
        <v>0</v>
      </c>
      <c r="I50" s="23">
        <v>0</v>
      </c>
      <c r="J50" s="23">
        <v>0</v>
      </c>
      <c r="K50" s="23">
        <v>6000</v>
      </c>
      <c r="L50" s="23">
        <v>6000</v>
      </c>
      <c r="M50" s="23">
        <v>10000</v>
      </c>
    </row>
    <row r="51" spans="2:17" x14ac:dyDescent="0.25">
      <c r="B51" s="16" t="s">
        <v>64</v>
      </c>
      <c r="C51" s="54">
        <f t="shared" ref="C51:K51" si="1">SUM(C36:C50)</f>
        <v>219950</v>
      </c>
      <c r="D51" s="54">
        <f t="shared" si="1"/>
        <v>396300</v>
      </c>
      <c r="E51" s="54">
        <f t="shared" si="1"/>
        <v>317000</v>
      </c>
      <c r="F51" s="54">
        <f t="shared" si="1"/>
        <v>298000</v>
      </c>
      <c r="G51" s="54">
        <f t="shared" si="1"/>
        <v>435000</v>
      </c>
      <c r="H51" s="66">
        <f t="shared" si="1"/>
        <v>3735000</v>
      </c>
      <c r="I51" s="54">
        <f t="shared" si="1"/>
        <v>9941850</v>
      </c>
      <c r="J51" s="54">
        <f t="shared" si="1"/>
        <v>15989000</v>
      </c>
      <c r="K51" s="54">
        <f t="shared" si="1"/>
        <v>14062250</v>
      </c>
      <c r="L51" s="54">
        <f>SUM(L36:L50)</f>
        <v>20414400</v>
      </c>
      <c r="M51" s="54">
        <f>SUM(M36:M50)</f>
        <v>17030835</v>
      </c>
      <c r="N51" s="31"/>
      <c r="O51" s="31"/>
      <c r="P51" s="31"/>
      <c r="Q51" s="31"/>
    </row>
    <row r="52" spans="2:17" x14ac:dyDescent="0.25">
      <c r="B52" s="16" t="s">
        <v>105</v>
      </c>
      <c r="C52" s="54">
        <f>C51+C34</f>
        <v>12155544.710000001</v>
      </c>
      <c r="D52" s="54">
        <f>D51+D34</f>
        <v>12820300.679999998</v>
      </c>
      <c r="E52" s="54">
        <f t="shared" ref="E52:J52" si="2">E51+E34</f>
        <v>13195031.359999999</v>
      </c>
      <c r="F52" s="54">
        <f t="shared" si="2"/>
        <v>15713856.969999999</v>
      </c>
      <c r="G52" s="54">
        <f t="shared" si="2"/>
        <v>20934681.289999999</v>
      </c>
      <c r="H52" s="66">
        <f t="shared" si="2"/>
        <v>26308398.280000001</v>
      </c>
      <c r="I52" s="54">
        <f t="shared" si="2"/>
        <v>39488155.409999996</v>
      </c>
      <c r="J52" s="54">
        <f t="shared" si="2"/>
        <v>57147318.370000005</v>
      </c>
      <c r="K52" s="54">
        <f t="shared" ref="K52" si="3">K51+K34</f>
        <v>65675649.600000001</v>
      </c>
      <c r="L52" s="54">
        <f t="shared" ref="L52:M52" si="4">L51+L34</f>
        <v>71376208.789999992</v>
      </c>
      <c r="M52" s="54">
        <f t="shared" si="4"/>
        <v>72844793.629999995</v>
      </c>
      <c r="N52" s="53"/>
    </row>
    <row r="53" spans="2:17" x14ac:dyDescent="0.25">
      <c r="B53" s="33" t="s">
        <v>106</v>
      </c>
      <c r="C53" s="55">
        <v>400000</v>
      </c>
      <c r="D53" s="55">
        <v>420000</v>
      </c>
      <c r="E53" s="55">
        <v>332500</v>
      </c>
      <c r="F53" s="55">
        <v>321000</v>
      </c>
      <c r="G53" s="55">
        <v>475000</v>
      </c>
      <c r="H53" s="93">
        <v>498316.59</v>
      </c>
      <c r="I53" s="55">
        <v>599000</v>
      </c>
      <c r="J53" s="55">
        <v>971000</v>
      </c>
      <c r="K53" s="55">
        <v>1044000</v>
      </c>
      <c r="L53" s="55">
        <v>1254750</v>
      </c>
      <c r="M53" s="55">
        <v>1530000</v>
      </c>
    </row>
    <row r="54" spans="2:17" ht="15.75" thickBot="1" x14ac:dyDescent="0.3">
      <c r="B54" s="13" t="s">
        <v>469</v>
      </c>
      <c r="C54" s="56">
        <f>C52+C53</f>
        <v>12555544.710000001</v>
      </c>
      <c r="D54" s="56">
        <f>D52+D53</f>
        <v>13240300.679999998</v>
      </c>
      <c r="E54" s="56">
        <f t="shared" ref="E54:J54" si="5">E52+E53</f>
        <v>13527531.359999999</v>
      </c>
      <c r="F54" s="56">
        <f t="shared" si="5"/>
        <v>16034856.969999999</v>
      </c>
      <c r="G54" s="56">
        <f t="shared" si="5"/>
        <v>21409681.289999999</v>
      </c>
      <c r="H54" s="94">
        <f t="shared" si="5"/>
        <v>26806714.870000001</v>
      </c>
      <c r="I54" s="56">
        <f t="shared" si="5"/>
        <v>40087155.409999996</v>
      </c>
      <c r="J54" s="56">
        <f t="shared" si="5"/>
        <v>58118318.370000005</v>
      </c>
      <c r="K54" s="56">
        <f t="shared" ref="K54" si="6">K52+K53</f>
        <v>66719649.600000001</v>
      </c>
      <c r="L54" s="56">
        <f t="shared" ref="L54:M54" si="7">L52+L53</f>
        <v>72630958.789999992</v>
      </c>
      <c r="M54" s="56">
        <f t="shared" si="7"/>
        <v>74374793.629999995</v>
      </c>
    </row>
    <row r="55" spans="2:17" ht="15.75" thickTop="1" x14ac:dyDescent="0.25">
      <c r="B55" s="17" t="s">
        <v>37</v>
      </c>
      <c r="C55" s="57">
        <v>11505.29</v>
      </c>
      <c r="D55" s="57">
        <v>18473.32</v>
      </c>
      <c r="E55" s="57">
        <v>69988.639999999999</v>
      </c>
      <c r="F55" s="57">
        <v>18711.03</v>
      </c>
      <c r="G55" s="57">
        <v>8452.0400000000009</v>
      </c>
      <c r="H55" s="95">
        <v>25245.79</v>
      </c>
      <c r="I55" s="57">
        <v>137464.59</v>
      </c>
      <c r="J55" s="58">
        <v>14281.63</v>
      </c>
      <c r="K55" s="58">
        <v>15610.4</v>
      </c>
      <c r="L55" s="58">
        <v>37881.21</v>
      </c>
      <c r="M55" s="58">
        <v>231406.37</v>
      </c>
    </row>
    <row r="56" spans="2:17" ht="15.75" thickBot="1" x14ac:dyDescent="0.3">
      <c r="B56" s="13" t="s">
        <v>38</v>
      </c>
      <c r="C56" s="56">
        <f>+C54+C55</f>
        <v>12567050</v>
      </c>
      <c r="D56" s="56">
        <f>+D54+D55</f>
        <v>13258773.999999998</v>
      </c>
      <c r="E56" s="56">
        <f t="shared" ref="E56:J56" si="8">+E54+E55</f>
        <v>13597520</v>
      </c>
      <c r="F56" s="56">
        <f t="shared" si="8"/>
        <v>16053567.999999998</v>
      </c>
      <c r="G56" s="56">
        <f t="shared" si="8"/>
        <v>21418133.329999998</v>
      </c>
      <c r="H56" s="94">
        <f>+H54+H55</f>
        <v>26831960.66</v>
      </c>
      <c r="I56" s="56">
        <f t="shared" si="8"/>
        <v>40224620</v>
      </c>
      <c r="J56" s="56">
        <f t="shared" si="8"/>
        <v>58132600.000000007</v>
      </c>
      <c r="K56" s="56">
        <f t="shared" ref="K56" si="9">+K54+K55</f>
        <v>66735260</v>
      </c>
      <c r="L56" s="56">
        <f t="shared" ref="L56" si="10">+L54+L55</f>
        <v>72668839.999999985</v>
      </c>
      <c r="M56" s="56">
        <f>+M54+M55</f>
        <v>74606200</v>
      </c>
    </row>
    <row r="57" spans="2:17" ht="15.75" thickTop="1" x14ac:dyDescent="0.25">
      <c r="B57" s="15" t="s">
        <v>299</v>
      </c>
    </row>
    <row r="58" spans="2:17" x14ac:dyDescent="0.25">
      <c r="B58" s="87" t="s">
        <v>470</v>
      </c>
    </row>
    <row r="59" spans="2:17" x14ac:dyDescent="0.25">
      <c r="B59" s="19" t="s">
        <v>468</v>
      </c>
      <c r="H59" s="86"/>
    </row>
    <row r="60" spans="2:17" x14ac:dyDescent="0.25">
      <c r="C60" s="86"/>
      <c r="D60" s="86"/>
      <c r="E60" s="86"/>
      <c r="F60" s="86"/>
      <c r="G60" s="86"/>
      <c r="I60" s="86"/>
      <c r="J60" s="86"/>
      <c r="K60" s="86"/>
      <c r="L60" s="86"/>
      <c r="M60" s="86"/>
    </row>
  </sheetData>
  <mergeCells count="6">
    <mergeCell ref="B6:M6"/>
    <mergeCell ref="B7:M7"/>
    <mergeCell ref="B2:M2"/>
    <mergeCell ref="B3:M3"/>
    <mergeCell ref="B4:M4"/>
    <mergeCell ref="B5:M5"/>
  </mergeCells>
  <pageMargins left="0.7" right="0.7" top="0.75" bottom="0.75" header="0.3" footer="0.3"/>
  <pageSetup orientation="portrait" r:id="rId1"/>
  <ignoredErrors>
    <ignoredError sqref="C51:M51" formulaRange="1"/>
  </ignoredError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48"/>
  <sheetViews>
    <sheetView showGridLines="0" topLeftCell="A19" workbookViewId="0">
      <selection activeCell="B47" sqref="B47:B48"/>
    </sheetView>
  </sheetViews>
  <sheetFormatPr defaultColWidth="9.140625" defaultRowHeight="15" x14ac:dyDescent="0.25"/>
  <cols>
    <col min="2" max="2" width="60" customWidth="1"/>
    <col min="3" max="3" width="16.42578125" customWidth="1"/>
    <col min="4" max="4" width="10.28515625" bestFit="1" customWidth="1"/>
  </cols>
  <sheetData>
    <row r="2" spans="2:3" ht="21" x14ac:dyDescent="0.25">
      <c r="B2" s="116" t="s">
        <v>0</v>
      </c>
      <c r="C2" s="117"/>
    </row>
    <row r="3" spans="2:3" ht="18.75" x14ac:dyDescent="0.25">
      <c r="B3" s="120" t="s">
        <v>1</v>
      </c>
      <c r="C3" s="121"/>
    </row>
    <row r="4" spans="2:3" x14ac:dyDescent="0.25">
      <c r="B4" s="124" t="s">
        <v>2</v>
      </c>
      <c r="C4" s="125"/>
    </row>
    <row r="5" spans="2:3" x14ac:dyDescent="0.25">
      <c r="B5" s="111" t="s">
        <v>3</v>
      </c>
      <c r="C5" s="112"/>
    </row>
    <row r="6" spans="2:3" x14ac:dyDescent="0.25">
      <c r="B6" s="111" t="s">
        <v>137</v>
      </c>
      <c r="C6" s="112"/>
    </row>
    <row r="7" spans="2:3" x14ac:dyDescent="0.25">
      <c r="B7" s="115" t="s">
        <v>5</v>
      </c>
      <c r="C7" s="115"/>
    </row>
    <row r="9" spans="2:3" x14ac:dyDescent="0.25">
      <c r="B9" s="3" t="s">
        <v>6</v>
      </c>
      <c r="C9" s="4">
        <v>1952</v>
      </c>
    </row>
    <row r="10" spans="2:3" x14ac:dyDescent="0.25">
      <c r="B10" s="16" t="s">
        <v>8</v>
      </c>
    </row>
    <row r="11" spans="2:3" x14ac:dyDescent="0.25">
      <c r="B11" t="s">
        <v>9</v>
      </c>
      <c r="C11" s="37">
        <v>503816.26</v>
      </c>
    </row>
    <row r="12" spans="2:3" x14ac:dyDescent="0.25">
      <c r="B12" t="s">
        <v>10</v>
      </c>
      <c r="C12" s="37">
        <v>582780</v>
      </c>
    </row>
    <row r="13" spans="2:3" x14ac:dyDescent="0.25">
      <c r="B13" t="s">
        <v>133</v>
      </c>
      <c r="C13" s="37">
        <v>23027563.559999999</v>
      </c>
    </row>
    <row r="14" spans="2:3" x14ac:dyDescent="0.25">
      <c r="B14" t="s">
        <v>111</v>
      </c>
      <c r="C14" s="37">
        <v>3456287.59</v>
      </c>
    </row>
    <row r="15" spans="2:3" x14ac:dyDescent="0.25">
      <c r="B15" t="s">
        <v>134</v>
      </c>
      <c r="C15" s="37">
        <v>96575</v>
      </c>
    </row>
    <row r="16" spans="2:3" x14ac:dyDescent="0.25">
      <c r="B16" t="s">
        <v>103</v>
      </c>
      <c r="C16" s="37">
        <v>1066555</v>
      </c>
    </row>
    <row r="17" spans="2:3" x14ac:dyDescent="0.25">
      <c r="B17" t="s">
        <v>101</v>
      </c>
      <c r="C17" s="37">
        <v>2070492.63</v>
      </c>
    </row>
    <row r="18" spans="2:3" x14ac:dyDescent="0.25">
      <c r="B18" t="s">
        <v>115</v>
      </c>
      <c r="C18" s="37">
        <v>7656884.0099999998</v>
      </c>
    </row>
    <row r="19" spans="2:3" x14ac:dyDescent="0.25">
      <c r="B19" t="s">
        <v>135</v>
      </c>
      <c r="C19" s="37">
        <v>59410</v>
      </c>
    </row>
    <row r="20" spans="2:3" x14ac:dyDescent="0.25">
      <c r="B20" t="s">
        <v>116</v>
      </c>
      <c r="C20" s="37">
        <v>4396865.0999999996</v>
      </c>
    </row>
    <row r="21" spans="2:3" x14ac:dyDescent="0.25">
      <c r="B21" t="s">
        <v>121</v>
      </c>
      <c r="C21" s="37">
        <v>2296422</v>
      </c>
    </row>
    <row r="22" spans="2:3" x14ac:dyDescent="0.25">
      <c r="B22" t="s">
        <v>112</v>
      </c>
      <c r="C22" s="37">
        <v>4965994.8499999996</v>
      </c>
    </row>
    <row r="23" spans="2:3" x14ac:dyDescent="0.25">
      <c r="B23" t="s">
        <v>123</v>
      </c>
      <c r="C23" s="37">
        <v>591362</v>
      </c>
    </row>
    <row r="24" spans="2:3" x14ac:dyDescent="0.25">
      <c r="B24" t="s">
        <v>124</v>
      </c>
      <c r="C24" s="37">
        <v>1230906.1000000001</v>
      </c>
    </row>
    <row r="25" spans="2:3" x14ac:dyDescent="0.25">
      <c r="B25" t="s">
        <v>125</v>
      </c>
      <c r="C25" s="37">
        <v>5534854.3799999999</v>
      </c>
    </row>
    <row r="26" spans="2:3" x14ac:dyDescent="0.25">
      <c r="B26" t="s">
        <v>104</v>
      </c>
      <c r="C26" s="37">
        <v>1305010</v>
      </c>
    </row>
    <row r="27" spans="2:3" x14ac:dyDescent="0.25">
      <c r="B27" t="s">
        <v>136</v>
      </c>
      <c r="C27" s="37">
        <v>651030</v>
      </c>
    </row>
    <row r="28" spans="2:3" x14ac:dyDescent="0.25">
      <c r="B28" s="16" t="s">
        <v>22</v>
      </c>
      <c r="C28" s="36">
        <f>SUM(C11:C27)</f>
        <v>59492808.480000004</v>
      </c>
    </row>
    <row r="29" spans="2:3" x14ac:dyDescent="0.25">
      <c r="B29" s="16" t="s">
        <v>23</v>
      </c>
    </row>
    <row r="30" spans="2:3" x14ac:dyDescent="0.25">
      <c r="B30" t="s">
        <v>127</v>
      </c>
      <c r="C30" s="37">
        <v>28500</v>
      </c>
    </row>
    <row r="31" spans="2:3" x14ac:dyDescent="0.25">
      <c r="B31" t="s">
        <v>113</v>
      </c>
      <c r="C31" s="37">
        <v>27750</v>
      </c>
    </row>
    <row r="32" spans="2:3" x14ac:dyDescent="0.25">
      <c r="B32" t="s">
        <v>128</v>
      </c>
      <c r="C32" s="37">
        <v>15500</v>
      </c>
    </row>
    <row r="33" spans="2:4" x14ac:dyDescent="0.25">
      <c r="B33" t="s">
        <v>114</v>
      </c>
      <c r="C33" s="37">
        <v>2000</v>
      </c>
    </row>
    <row r="34" spans="2:4" x14ac:dyDescent="0.25">
      <c r="B34" t="s">
        <v>129</v>
      </c>
      <c r="C34" s="37">
        <v>19244695</v>
      </c>
    </row>
    <row r="35" spans="2:4" x14ac:dyDescent="0.25">
      <c r="B35" t="s">
        <v>130</v>
      </c>
      <c r="C35" s="37">
        <v>1705000</v>
      </c>
    </row>
    <row r="36" spans="2:4" x14ac:dyDescent="0.25">
      <c r="B36" t="s">
        <v>131</v>
      </c>
      <c r="C36" s="37">
        <v>195000</v>
      </c>
    </row>
    <row r="37" spans="2:4" x14ac:dyDescent="0.25">
      <c r="B37" t="s">
        <v>138</v>
      </c>
      <c r="C37" s="37">
        <v>33500</v>
      </c>
    </row>
    <row r="38" spans="2:4" x14ac:dyDescent="0.25">
      <c r="B38" t="s">
        <v>139</v>
      </c>
      <c r="C38" s="37">
        <v>3500</v>
      </c>
    </row>
    <row r="39" spans="2:4" x14ac:dyDescent="0.25">
      <c r="B39" t="s">
        <v>140</v>
      </c>
      <c r="C39" s="37">
        <v>1500</v>
      </c>
    </row>
    <row r="40" spans="2:4" x14ac:dyDescent="0.25">
      <c r="B40" t="s">
        <v>132</v>
      </c>
      <c r="C40" s="37">
        <v>8000</v>
      </c>
    </row>
    <row r="41" spans="2:4" x14ac:dyDescent="0.25">
      <c r="B41" s="16" t="s">
        <v>64</v>
      </c>
      <c r="C41" s="36">
        <f>C39+C30+C38+C31+C32+C33+C34+C35+C36+C37+C40</f>
        <v>21264945</v>
      </c>
      <c r="D41" s="35"/>
    </row>
    <row r="42" spans="2:4" x14ac:dyDescent="0.25">
      <c r="B42" s="16" t="s">
        <v>122</v>
      </c>
      <c r="C42" s="36">
        <f>C41+C28</f>
        <v>80757753.480000004</v>
      </c>
    </row>
    <row r="43" spans="2:4" x14ac:dyDescent="0.25">
      <c r="B43" s="39" t="s">
        <v>466</v>
      </c>
      <c r="C43" s="40">
        <f>C42</f>
        <v>80757753.480000004</v>
      </c>
    </row>
    <row r="44" spans="2:4" x14ac:dyDescent="0.25">
      <c r="B44" s="45" t="s">
        <v>37</v>
      </c>
      <c r="C44" s="41">
        <v>2038746.5199999958</v>
      </c>
    </row>
    <row r="45" spans="2:4" ht="15.75" thickBot="1" x14ac:dyDescent="0.3">
      <c r="B45" s="42" t="s">
        <v>38</v>
      </c>
      <c r="C45" s="43">
        <f>+C43+C44</f>
        <v>82796500</v>
      </c>
    </row>
    <row r="46" spans="2:4" ht="15.75" thickTop="1" x14ac:dyDescent="0.25">
      <c r="B46" s="19" t="s">
        <v>141</v>
      </c>
    </row>
    <row r="47" spans="2:4" x14ac:dyDescent="0.25">
      <c r="B47" s="87" t="s">
        <v>470</v>
      </c>
    </row>
    <row r="48" spans="2:4" x14ac:dyDescent="0.25">
      <c r="B48" s="19" t="s">
        <v>468</v>
      </c>
    </row>
  </sheetData>
  <mergeCells count="6">
    <mergeCell ref="B7:C7"/>
    <mergeCell ref="B2:C2"/>
    <mergeCell ref="B3:C3"/>
    <mergeCell ref="B4:C4"/>
    <mergeCell ref="B5:C5"/>
    <mergeCell ref="B6:C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1930</vt:lpstr>
      <vt:lpstr>1931</vt:lpstr>
      <vt:lpstr>1932-1933</vt:lpstr>
      <vt:lpstr>1934</vt:lpstr>
      <vt:lpstr>1935</vt:lpstr>
      <vt:lpstr>1936-1937</vt:lpstr>
      <vt:lpstr>1938-1940</vt:lpstr>
      <vt:lpstr>1941-1951</vt:lpstr>
      <vt:lpstr>1952</vt:lpstr>
      <vt:lpstr>1953</vt:lpstr>
      <vt:lpstr>1954</vt:lpstr>
      <vt:lpstr>1955-1962</vt:lpstr>
      <vt:lpstr>1963</vt:lpstr>
      <vt:lpstr>1964-1965</vt:lpstr>
      <vt:lpstr>1966-1967</vt:lpstr>
      <vt:lpstr>1968</vt:lpstr>
      <vt:lpstr>1969-1970</vt:lpstr>
      <vt:lpstr>1971-2013</vt:lpstr>
      <vt:lpstr>2014-2019</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Pansante Estudios Economicos</dc:creator>
  <cp:lastModifiedBy>Laura Castellanos Olivo</cp:lastModifiedBy>
  <dcterms:created xsi:type="dcterms:W3CDTF">2019-05-13T14:42:08Z</dcterms:created>
  <dcterms:modified xsi:type="dcterms:W3CDTF">2019-06-07T16:00:15Z</dcterms:modified>
</cp:coreProperties>
</file>