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EEPE\Datos históricos\Gastos\"/>
    </mc:Choice>
  </mc:AlternateContent>
  <bookViews>
    <workbookView xWindow="0" yWindow="0" windowWidth="28800" windowHeight="12045" tabRatio="858"/>
  </bookViews>
  <sheets>
    <sheet name="1967-1968" sheetId="1" r:id="rId1"/>
    <sheet name="1969" sheetId="3" r:id="rId2"/>
    <sheet name="1970-1971" sheetId="4" r:id="rId3"/>
    <sheet name="1972-1974" sheetId="7" r:id="rId4"/>
    <sheet name="1975-2002" sheetId="9" r:id="rId5"/>
    <sheet name="2003-2013" sheetId="37" r:id="rId6"/>
    <sheet name="2014-2019" sheetId="48"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2" i="9" l="1"/>
  <c r="D59" i="48"/>
  <c r="E59" i="48"/>
  <c r="F59" i="48"/>
  <c r="G59" i="48"/>
  <c r="H59" i="48"/>
  <c r="C59" i="48"/>
  <c r="C39" i="48"/>
  <c r="C38" i="48"/>
  <c r="D39" i="48"/>
  <c r="D38" i="48"/>
  <c r="E39" i="48"/>
  <c r="E38" i="48"/>
  <c r="F39" i="48"/>
  <c r="F38" i="48"/>
  <c r="G39" i="48"/>
  <c r="G38" i="48"/>
  <c r="H39" i="48"/>
  <c r="H38" i="48"/>
  <c r="C42" i="48"/>
  <c r="C44" i="48"/>
  <c r="C41" i="48"/>
  <c r="D42" i="48"/>
  <c r="D44" i="48"/>
  <c r="D41" i="48"/>
  <c r="E42" i="48"/>
  <c r="E44" i="48"/>
  <c r="E41" i="48"/>
  <c r="F42" i="48"/>
  <c r="F44" i="48"/>
  <c r="F41" i="48"/>
  <c r="G42" i="48"/>
  <c r="G44" i="48"/>
  <c r="G41" i="48"/>
  <c r="H42" i="48"/>
  <c r="H44" i="48"/>
  <c r="H41" i="48"/>
  <c r="C47" i="48"/>
  <c r="C49" i="48"/>
  <c r="C46" i="48"/>
  <c r="D47" i="48"/>
  <c r="D49" i="48"/>
  <c r="D46" i="48"/>
  <c r="E47" i="48"/>
  <c r="E49" i="48"/>
  <c r="E46" i="48"/>
  <c r="F47" i="48"/>
  <c r="F49" i="48"/>
  <c r="F46" i="48"/>
  <c r="G47" i="48"/>
  <c r="G49" i="48"/>
  <c r="G46" i="48"/>
  <c r="H47" i="48"/>
  <c r="H49" i="48"/>
  <c r="H46" i="48"/>
  <c r="C52" i="48"/>
  <c r="C54" i="48"/>
  <c r="C56" i="48"/>
  <c r="C51" i="48"/>
  <c r="D52" i="48"/>
  <c r="D54" i="48"/>
  <c r="D56" i="48"/>
  <c r="D51" i="48"/>
  <c r="E52" i="48"/>
  <c r="E54" i="48"/>
  <c r="E56" i="48"/>
  <c r="E51" i="48"/>
  <c r="F52" i="48"/>
  <c r="F54" i="48"/>
  <c r="F56" i="48"/>
  <c r="F51" i="48"/>
  <c r="G52" i="48"/>
  <c r="G54" i="48"/>
  <c r="G56" i="48"/>
  <c r="G51" i="48"/>
  <c r="H52" i="48"/>
  <c r="H54" i="48"/>
  <c r="H56" i="48"/>
  <c r="H51" i="48"/>
  <c r="D58" i="48"/>
  <c r="E58" i="48"/>
  <c r="F58" i="48"/>
  <c r="G58" i="48"/>
  <c r="H58" i="48"/>
  <c r="C58" i="48"/>
  <c r="J41" i="37"/>
  <c r="J38" i="37"/>
  <c r="J36" i="37"/>
  <c r="J25" i="37"/>
  <c r="O42" i="9"/>
  <c r="P15" i="9"/>
  <c r="P42" i="9"/>
  <c r="C42" i="9"/>
  <c r="C10" i="9"/>
  <c r="D15" i="37"/>
  <c r="E15" i="37"/>
  <c r="F15" i="37"/>
  <c r="G15" i="37"/>
  <c r="H15" i="37"/>
  <c r="I15" i="37"/>
  <c r="J15" i="37"/>
  <c r="K15" i="37"/>
  <c r="L15" i="37"/>
  <c r="M15" i="37"/>
  <c r="C15" i="37"/>
  <c r="D10" i="48"/>
  <c r="E10" i="48"/>
  <c r="F10" i="48"/>
  <c r="G10" i="48"/>
  <c r="H10" i="48"/>
  <c r="D15" i="48"/>
  <c r="E15" i="48"/>
  <c r="F15" i="48"/>
  <c r="G15" i="48"/>
  <c r="H15" i="48"/>
  <c r="D25" i="48"/>
  <c r="E25" i="48"/>
  <c r="F25" i="48"/>
  <c r="G25" i="48"/>
  <c r="H25" i="48"/>
  <c r="D28" i="48"/>
  <c r="E28" i="48"/>
  <c r="F28" i="48"/>
  <c r="G28" i="48"/>
  <c r="H28" i="48"/>
  <c r="D34" i="48"/>
  <c r="E34" i="48"/>
  <c r="F34" i="48"/>
  <c r="G34" i="48"/>
  <c r="H34" i="48"/>
  <c r="E45" i="37"/>
  <c r="C45" i="37"/>
  <c r="D41" i="37"/>
  <c r="E41" i="37"/>
  <c r="F41" i="37"/>
  <c r="G41" i="37"/>
  <c r="H41" i="37"/>
  <c r="I41" i="37"/>
  <c r="K41" i="37"/>
  <c r="L41" i="37"/>
  <c r="M41" i="37"/>
  <c r="C41" i="37"/>
  <c r="D43" i="37"/>
  <c r="D45" i="37"/>
  <c r="E43" i="37"/>
  <c r="F43" i="37"/>
  <c r="G43" i="37"/>
  <c r="H43" i="37"/>
  <c r="I43" i="37"/>
  <c r="J43" i="37"/>
  <c r="K43" i="37"/>
  <c r="L43" i="37"/>
  <c r="M43" i="37"/>
  <c r="D38" i="37"/>
  <c r="D25" i="37"/>
  <c r="E38" i="37"/>
  <c r="E25" i="37"/>
  <c r="F38" i="37"/>
  <c r="G38" i="37"/>
  <c r="H38" i="37"/>
  <c r="H25" i="37"/>
  <c r="I38" i="37"/>
  <c r="K38" i="37"/>
  <c r="L38" i="37"/>
  <c r="L25" i="37"/>
  <c r="M38" i="37"/>
  <c r="D36" i="37"/>
  <c r="E36" i="37"/>
  <c r="F36" i="37"/>
  <c r="F25" i="37"/>
  <c r="G36" i="37"/>
  <c r="H36" i="37"/>
  <c r="I36" i="37"/>
  <c r="I25" i="37"/>
  <c r="K36" i="37"/>
  <c r="L36" i="37"/>
  <c r="M36" i="37"/>
  <c r="M25" i="37"/>
  <c r="M10" i="37"/>
  <c r="L10" i="37"/>
  <c r="K10" i="37"/>
  <c r="J10" i="37"/>
  <c r="I10" i="37"/>
  <c r="H10" i="37"/>
  <c r="G10" i="37"/>
  <c r="F10" i="37"/>
  <c r="E10" i="37"/>
  <c r="D10" i="37"/>
  <c r="AC15" i="9"/>
  <c r="AD15" i="9"/>
  <c r="H39" i="9"/>
  <c r="I39" i="9"/>
  <c r="J39" i="9"/>
  <c r="K39" i="9"/>
  <c r="L39" i="9"/>
  <c r="M39" i="9"/>
  <c r="N39" i="9"/>
  <c r="O39" i="9"/>
  <c r="P39" i="9"/>
  <c r="Q39" i="9"/>
  <c r="R39" i="9"/>
  <c r="S39" i="9"/>
  <c r="T39" i="9"/>
  <c r="U39" i="9"/>
  <c r="V39" i="9"/>
  <c r="W39" i="9"/>
  <c r="X39" i="9"/>
  <c r="Y39" i="9"/>
  <c r="Z39" i="9"/>
  <c r="AA39" i="9"/>
  <c r="AA42" i="9"/>
  <c r="AB39" i="9"/>
  <c r="AC39" i="9"/>
  <c r="AD39" i="9"/>
  <c r="G39" i="9"/>
  <c r="D15" i="9"/>
  <c r="E15" i="9"/>
  <c r="F15" i="9"/>
  <c r="G15" i="9"/>
  <c r="H15" i="9"/>
  <c r="I15" i="9"/>
  <c r="J15" i="9"/>
  <c r="K15" i="9"/>
  <c r="L15" i="9"/>
  <c r="M15" i="9"/>
  <c r="N15" i="9"/>
  <c r="O15" i="9"/>
  <c r="Q15" i="9"/>
  <c r="R15" i="9"/>
  <c r="S15" i="9"/>
  <c r="T15" i="9"/>
  <c r="U15" i="9"/>
  <c r="V15" i="9"/>
  <c r="W15" i="9"/>
  <c r="X15" i="9"/>
  <c r="Y15" i="9"/>
  <c r="Z15" i="9"/>
  <c r="AA15" i="9"/>
  <c r="AB15" i="9"/>
  <c r="C15" i="9"/>
  <c r="D10" i="9"/>
  <c r="E10" i="9"/>
  <c r="F10" i="9"/>
  <c r="G10" i="9"/>
  <c r="H10" i="9"/>
  <c r="I10" i="9"/>
  <c r="J10" i="9"/>
  <c r="K10" i="9"/>
  <c r="L10" i="9"/>
  <c r="M10" i="9"/>
  <c r="N10" i="9"/>
  <c r="O10" i="9"/>
  <c r="P10" i="9"/>
  <c r="Q10" i="9"/>
  <c r="R10" i="9"/>
  <c r="S10" i="9"/>
  <c r="T10" i="9"/>
  <c r="U10" i="9"/>
  <c r="V10" i="9"/>
  <c r="W10" i="9"/>
  <c r="X10" i="9"/>
  <c r="Y10" i="9"/>
  <c r="Z10" i="9"/>
  <c r="AA10" i="9"/>
  <c r="AB10" i="9"/>
  <c r="AC10" i="9"/>
  <c r="AD10" i="9"/>
  <c r="T42" i="9"/>
  <c r="D27" i="9"/>
  <c r="E27" i="9"/>
  <c r="F27" i="9"/>
  <c r="G27" i="9"/>
  <c r="H27" i="9"/>
  <c r="I27" i="9"/>
  <c r="J27" i="9"/>
  <c r="K27" i="9"/>
  <c r="L27" i="9"/>
  <c r="M27" i="9"/>
  <c r="N27" i="9"/>
  <c r="O27" i="9"/>
  <c r="P27" i="9"/>
  <c r="Q27" i="9"/>
  <c r="R27" i="9"/>
  <c r="S27" i="9"/>
  <c r="T27" i="9"/>
  <c r="U27" i="9"/>
  <c r="V27" i="9"/>
  <c r="W27" i="9"/>
  <c r="X27" i="9"/>
  <c r="Y27" i="9"/>
  <c r="Z27" i="9"/>
  <c r="AA27" i="9"/>
  <c r="AB27" i="9"/>
  <c r="AC27" i="9"/>
  <c r="AD27" i="9"/>
  <c r="D39" i="9"/>
  <c r="E39" i="9"/>
  <c r="F39" i="9"/>
  <c r="E9" i="7"/>
  <c r="E14" i="7"/>
  <c r="E21" i="7"/>
  <c r="E29" i="7"/>
  <c r="E32" i="7"/>
  <c r="D10" i="1"/>
  <c r="D15" i="1"/>
  <c r="D21" i="1"/>
  <c r="D26" i="1"/>
  <c r="C21" i="3"/>
  <c r="C30" i="3"/>
  <c r="D10" i="4"/>
  <c r="D15" i="4"/>
  <c r="D22" i="4"/>
  <c r="D30" i="4"/>
  <c r="C21" i="7"/>
  <c r="D21" i="7"/>
  <c r="C9" i="7"/>
  <c r="D9" i="7"/>
  <c r="C14" i="7"/>
  <c r="D14" i="7"/>
  <c r="C29" i="7"/>
  <c r="D29" i="7"/>
  <c r="C32" i="7"/>
  <c r="D32" i="7"/>
  <c r="C34" i="48"/>
  <c r="C28" i="48"/>
  <c r="C25" i="48"/>
  <c r="C15" i="48"/>
  <c r="C10" i="48"/>
  <c r="C36" i="48"/>
  <c r="C43" i="37"/>
  <c r="C38" i="37"/>
  <c r="C36" i="37"/>
  <c r="C25" i="37"/>
  <c r="C10" i="37"/>
  <c r="C39" i="9"/>
  <c r="C27" i="9"/>
  <c r="C30" i="4"/>
  <c r="C33" i="4"/>
  <c r="C22" i="4"/>
  <c r="C15" i="4"/>
  <c r="C10" i="4"/>
  <c r="C14" i="3"/>
  <c r="C10" i="3"/>
  <c r="C26" i="1"/>
  <c r="C21" i="1"/>
  <c r="C15" i="1"/>
  <c r="C31" i="1"/>
  <c r="C10" i="1"/>
  <c r="F36" i="48"/>
  <c r="G36" i="48"/>
  <c r="E36" i="48"/>
  <c r="D36" i="48"/>
  <c r="H36" i="48"/>
  <c r="J45" i="37"/>
  <c r="M45" i="37"/>
  <c r="L45" i="37"/>
  <c r="I45" i="37"/>
  <c r="H45" i="37"/>
  <c r="F45" i="37"/>
  <c r="G25" i="37"/>
  <c r="G45" i="37"/>
  <c r="K25" i="37"/>
  <c r="K45" i="37"/>
  <c r="K42" i="9"/>
  <c r="AC42" i="9"/>
  <c r="AB42" i="9"/>
  <c r="S42" i="9"/>
  <c r="M42" i="9"/>
  <c r="L42" i="9"/>
  <c r="X42" i="9"/>
  <c r="H42" i="9"/>
  <c r="Z42" i="9"/>
  <c r="R42" i="9"/>
  <c r="J42" i="9"/>
  <c r="U42" i="9"/>
  <c r="D42" i="9"/>
  <c r="G42" i="9"/>
  <c r="E42" i="9"/>
  <c r="AD42" i="9"/>
  <c r="V42" i="9"/>
  <c r="N42" i="9"/>
  <c r="F42" i="9"/>
  <c r="Q42" i="9"/>
  <c r="I42" i="9"/>
  <c r="W42" i="9"/>
  <c r="E36" i="7"/>
  <c r="D31" i="1"/>
  <c r="D33" i="4"/>
  <c r="D36" i="7"/>
  <c r="C36" i="7"/>
</calcChain>
</file>

<file path=xl/sharedStrings.xml><?xml version="1.0" encoding="utf-8"?>
<sst xmlns="http://schemas.openxmlformats.org/spreadsheetml/2006/main" count="284" uniqueCount="178">
  <si>
    <t>MINISTERIO DE HACIENDA</t>
  </si>
  <si>
    <t>DIRECCIÓN GENERAL DE PRESUPUESTO</t>
  </si>
  <si>
    <t>PRESUPUESTO INICIAL DEL GOBIERNO CENTRAL</t>
  </si>
  <si>
    <t>CLASIFICACIÓN FUNCIONAL DEL GASTO</t>
  </si>
  <si>
    <t>Valores en RD$</t>
  </si>
  <si>
    <t>DETALLE</t>
  </si>
  <si>
    <t>I. Servicios Generales</t>
  </si>
  <si>
    <t xml:space="preserve">1- Administración General </t>
  </si>
  <si>
    <t>2- Defensa</t>
  </si>
  <si>
    <t xml:space="preserve">3- Justicia y policía </t>
  </si>
  <si>
    <t>4- Asuntos Exteriores</t>
  </si>
  <si>
    <t>2- Servicios Sociales</t>
  </si>
  <si>
    <t>2.1- Educación</t>
  </si>
  <si>
    <t xml:space="preserve">2.2- Sanidad </t>
  </si>
  <si>
    <t xml:space="preserve">2.3- Seguridad y Asitencia Social </t>
  </si>
  <si>
    <t>2.4- Servicios de la Comunidad</t>
  </si>
  <si>
    <t>2.5- Vivienda</t>
  </si>
  <si>
    <t>3- Servicios Económicos</t>
  </si>
  <si>
    <t>3.1- Agrícultura</t>
  </si>
  <si>
    <t>3.2- Recursos Minerales e Industria Manufacturera</t>
  </si>
  <si>
    <t>3.3- Transportes, Almacenamiento y Comunicaciones</t>
  </si>
  <si>
    <t xml:space="preserve">3.4- Otros Servicios Económicos </t>
  </si>
  <si>
    <t xml:space="preserve">4- Gastos Inclasificables </t>
  </si>
  <si>
    <t>4.1- Intereses de la Deuda Pública</t>
  </si>
  <si>
    <t>4.2- Amortización de la Deuda</t>
  </si>
  <si>
    <t xml:space="preserve">4.3- Subsidios a Municipalidades </t>
  </si>
  <si>
    <t>4.4- Asignación Global a Programar</t>
  </si>
  <si>
    <t>TOTAL GASTOS</t>
  </si>
  <si>
    <t>AÑO 1969</t>
  </si>
  <si>
    <t>1- Administración y Seguridad</t>
  </si>
  <si>
    <t xml:space="preserve">1.1- Administración General </t>
  </si>
  <si>
    <t xml:space="preserve">1.2- Seguridad Interior </t>
  </si>
  <si>
    <t>1.3- Seguridad Externa</t>
  </si>
  <si>
    <t xml:space="preserve">2.2- Salud y Asitencia Social </t>
  </si>
  <si>
    <t>2.3- Trabajo</t>
  </si>
  <si>
    <t>2.4- Vivienda</t>
  </si>
  <si>
    <t>2.5- Alcantarillados y Aguas Potables</t>
  </si>
  <si>
    <t>2.6- Servicios a la Comunidad</t>
  </si>
  <si>
    <t>3.2- Riego</t>
  </si>
  <si>
    <t>3.3- Industria, Comercio y Minería</t>
  </si>
  <si>
    <t>3.4- Transporte y Comunicaciones</t>
  </si>
  <si>
    <t>3.5- Urbanismo y Edificaciones</t>
  </si>
  <si>
    <t>3.6- Energía</t>
  </si>
  <si>
    <t>3.7- Azúcar</t>
  </si>
  <si>
    <t>4- Deuda Pública</t>
  </si>
  <si>
    <t>1- Servicios Generales</t>
  </si>
  <si>
    <t>1.2- Justicia y Orden Público</t>
  </si>
  <si>
    <t>1.3- Defensa Nacional</t>
  </si>
  <si>
    <t xml:space="preserve">1.4- Relaciones Internacional </t>
  </si>
  <si>
    <t>4- Otros Gastos no Clasificable</t>
  </si>
  <si>
    <t>4.1- Servicios a la Deuda Pública</t>
  </si>
  <si>
    <t>4.2- Aporte a los Ayuntaminetos</t>
  </si>
  <si>
    <t>4-Servicios Financieros</t>
  </si>
  <si>
    <t>Administración General</t>
  </si>
  <si>
    <t>Justucia y Orden Público</t>
  </si>
  <si>
    <t>Defensa Nancional</t>
  </si>
  <si>
    <t>Relaciones Internacional</t>
  </si>
  <si>
    <t>2- Sector Social</t>
  </si>
  <si>
    <t>2.3-Trabajo</t>
  </si>
  <si>
    <t>2.4- Alcantarillados y Aguas Potables</t>
  </si>
  <si>
    <t>2.5- Servicios a la Comunidad</t>
  </si>
  <si>
    <t>3- Sector Económico</t>
  </si>
  <si>
    <t>4-Sevicios Financieros</t>
  </si>
  <si>
    <t>4.1-Deuda Pública Interna</t>
  </si>
  <si>
    <t>4.2-Deuda Pública Externa</t>
  </si>
  <si>
    <t>5-Servicios No Clasificados</t>
  </si>
  <si>
    <t>Aportes a los Ayuntamientos</t>
  </si>
  <si>
    <t>Reembolsos</t>
  </si>
  <si>
    <t>Otros</t>
  </si>
  <si>
    <t>2.2- Deportes</t>
  </si>
  <si>
    <t xml:space="preserve">2.3- Salud </t>
  </si>
  <si>
    <t>2.4- Asistencia Social</t>
  </si>
  <si>
    <t>2.5- Trabajo</t>
  </si>
  <si>
    <t>2.6- Vivienda</t>
  </si>
  <si>
    <t>2.7- Alcantarillados y Aguas Potables</t>
  </si>
  <si>
    <t>2.8- Servicios Municipales</t>
  </si>
  <si>
    <t>2.9- Servicios a la Comunidad</t>
  </si>
  <si>
    <t>3.1- Agrícultura y Pesca</t>
  </si>
  <si>
    <t xml:space="preserve">3.3- Industria y Comercio </t>
  </si>
  <si>
    <t>3.4- Minería</t>
  </si>
  <si>
    <t>3.5- Transportes</t>
  </si>
  <si>
    <t>3.6- Caminos Vecinales</t>
  </si>
  <si>
    <t>3.7- Comunicaciones</t>
  </si>
  <si>
    <t>3.8- Urbanismo y Edificaciones</t>
  </si>
  <si>
    <t>3.9- Energía</t>
  </si>
  <si>
    <t>3.10- Azúcar</t>
  </si>
  <si>
    <t>3.11- Turismo</t>
  </si>
  <si>
    <t>3.5- Transporte</t>
  </si>
  <si>
    <t>2.3- Salud Pública</t>
  </si>
  <si>
    <t>4.1- Banca, Seguro y Otros Servicios Financieros</t>
  </si>
  <si>
    <t xml:space="preserve">4.2- Deuda Pública </t>
  </si>
  <si>
    <t>1.4- Relaciones Internacionales</t>
  </si>
  <si>
    <t>3.1- Agropecuaria y Pesca</t>
  </si>
  <si>
    <t>2.10- Medio Ambiente y Recursos Naturales</t>
  </si>
  <si>
    <t>2.5- Vivienda y Urbanismo</t>
  </si>
  <si>
    <t>2.6- Agua Potable y Alcantarillado</t>
  </si>
  <si>
    <t>3.6- Comunicaciones</t>
  </si>
  <si>
    <t>3.7- Energía</t>
  </si>
  <si>
    <t>3.8- Turismo</t>
  </si>
  <si>
    <t>3.9- Trabajo</t>
  </si>
  <si>
    <t>3.10- Banca y Seguros</t>
  </si>
  <si>
    <t>4-Deuda Pública</t>
  </si>
  <si>
    <t>4.1- Inter. Y Com. de la Deuda Pública</t>
  </si>
  <si>
    <t>5-Protección del Medio Ambiente</t>
  </si>
  <si>
    <t>5.1- Protección del Aire, Agua y Suelo</t>
  </si>
  <si>
    <t>5.2- Protección de la Biodiversidad</t>
  </si>
  <si>
    <t>2.7- Servicios Municipales</t>
  </si>
  <si>
    <t>2.8- Seguridad Social</t>
  </si>
  <si>
    <t>6-Amortización de Deuda</t>
  </si>
  <si>
    <t>6.1- Amortización de Deuda</t>
  </si>
  <si>
    <t>2.9- Urbanismo</t>
  </si>
  <si>
    <t>1.2- Relaciones Internacionales</t>
  </si>
  <si>
    <t>1.4- Justicia, Orden Público y Seguridad</t>
  </si>
  <si>
    <t>2- Servicios Económicos</t>
  </si>
  <si>
    <t>2.1- Asuntos Económicos y Laborales</t>
  </si>
  <si>
    <t>2.2- Agropecuaria, Caza, Pesca y Sivilcultura</t>
  </si>
  <si>
    <t>2.3- Riego</t>
  </si>
  <si>
    <t>2.4- Energía</t>
  </si>
  <si>
    <t>2.5- Minería, Manufactura y Construcción</t>
  </si>
  <si>
    <t>2.6- Transporte</t>
  </si>
  <si>
    <t>2.7- Comunicaciones</t>
  </si>
  <si>
    <t>2.8- Banca y Seguros</t>
  </si>
  <si>
    <t>2.9- Otras Industrias y Comercios</t>
  </si>
  <si>
    <t>3-Protección del Medio Ambiente</t>
  </si>
  <si>
    <t>3.1- Protección del Aire, Agua y Suelo</t>
  </si>
  <si>
    <t>3.2- Protección de la Biodiversidad</t>
  </si>
  <si>
    <t>4- Servicios Sociales</t>
  </si>
  <si>
    <t>4.1- Vivienda y Servicios Comunitarios</t>
  </si>
  <si>
    <t>4.2- Salud</t>
  </si>
  <si>
    <t>4.3- Actividades Deportivas, Recreativas, Cultura y Religión</t>
  </si>
  <si>
    <t>4.4- Educación</t>
  </si>
  <si>
    <t>4.5- Protección Social</t>
  </si>
  <si>
    <t>5- Intereses de la Deuda Pública</t>
  </si>
  <si>
    <t>4.1- Intereses y Comisiones de la Deuda Pública</t>
  </si>
  <si>
    <t>3.6-Urbanismo y Edificaciones</t>
  </si>
  <si>
    <t>3.8- Azúcar</t>
  </si>
  <si>
    <t>1970-1971</t>
  </si>
  <si>
    <t>1967-1968</t>
  </si>
  <si>
    <t>1972-1974</t>
  </si>
  <si>
    <t>2.11- Integración Fenenina</t>
  </si>
  <si>
    <t>Nota:</t>
  </si>
  <si>
    <t xml:space="preserve"> 1975-2002</t>
  </si>
  <si>
    <t>7-No Clasificada</t>
  </si>
  <si>
    <t>7.1- No Clasificada</t>
  </si>
  <si>
    <t xml:space="preserve"> 2003-2013</t>
  </si>
  <si>
    <t>2014-2019</t>
  </si>
  <si>
    <t>Fuente: Ley de Gasto Público para el  Periodo Correspondiente.</t>
  </si>
  <si>
    <t>Fuente: Ley de Gasto Públicos 1969.</t>
  </si>
  <si>
    <t>Fuente: Ley de Gasto Público del  Periodo Correspondiente.</t>
  </si>
  <si>
    <r>
      <rPr>
        <b/>
        <sz val="10"/>
        <color theme="1"/>
        <rFont val="Calibri"/>
        <family val="2"/>
        <scheme val="minor"/>
      </rPr>
      <t>1.</t>
    </r>
    <r>
      <rPr>
        <sz val="10"/>
        <color theme="1"/>
        <rFont val="Calibri"/>
        <family val="2"/>
        <scheme val="minor"/>
      </rPr>
      <t xml:space="preserve"> 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r>
  </si>
  <si>
    <r>
      <rPr>
        <b/>
        <sz val="10"/>
        <color theme="1"/>
        <rFont val="Calibri"/>
        <family val="2"/>
        <scheme val="minor"/>
      </rPr>
      <t>2.</t>
    </r>
    <r>
      <rPr>
        <sz val="10"/>
        <color theme="1"/>
        <rFont val="Calibri"/>
        <family val="2"/>
        <scheme val="minor"/>
      </rPr>
      <t xml:space="preserve"> 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r>
  </si>
  <si>
    <t>0 - N/A</t>
  </si>
  <si>
    <t>0.0 - N/A</t>
  </si>
  <si>
    <t>0.0.00 - N/A</t>
  </si>
  <si>
    <t>1 - SERVICIOS  GENERALES</t>
  </si>
  <si>
    <t>1.2 - Relaciones internacionales</t>
  </si>
  <si>
    <t>1.2.01 - Relaciones internacionales desde oficinas en el país</t>
  </si>
  <si>
    <t>1.3 - Defensa nacional</t>
  </si>
  <si>
    <t>1.3.01 - Defensa militar</t>
  </si>
  <si>
    <t>2 - SERVICIOS ECONÓMICOS</t>
  </si>
  <si>
    <t>2.2 - Agropecuaria, caza, pesca y silvicultura</t>
  </si>
  <si>
    <t>2.2.01 - Agropecuaria</t>
  </si>
  <si>
    <t>2.6 - Transporte</t>
  </si>
  <si>
    <t>2.6.01 - Transporte por carretera</t>
  </si>
  <si>
    <t>4 - SERVICIOS SOCIALES</t>
  </si>
  <si>
    <t>4.2 - Salud</t>
  </si>
  <si>
    <t>4.2.99 - Planificación, gestión y supervisión de la salud</t>
  </si>
  <si>
    <t>4.4 - Educación</t>
  </si>
  <si>
    <t>4.4.08 - Enseñanza y capacitación para defensa y seguridad</t>
  </si>
  <si>
    <t>4.5 - Protección social</t>
  </si>
  <si>
    <t>4.5.10 - Asistencia social</t>
  </si>
  <si>
    <t>Aplicaciones Financieras</t>
  </si>
  <si>
    <t>Total Aplicaciones Financieras</t>
  </si>
  <si>
    <t>Total de Gastos y Aplicaciones Financieras</t>
  </si>
  <si>
    <t xml:space="preserve">TOTAL </t>
  </si>
  <si>
    <t>1- El total contempla las Fuentes Internas y las Fuentes Externas.</t>
  </si>
  <si>
    <t>3. El total contempla las Fuentes Internas y las Fuentes Externas.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</si>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</sst>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_);_(* \(#,##0.0\);_(* &quot;-&quot;??_);_(@_)"/>
    <numFmt numFmtId="165" formatCode="_-* #,##0.0_-;\-* #,##0.0_-;_-* &quot;-&quot;??_-;_-@_-"/>
    <numFmt numFmtId="166" formatCode="_(* #,##0.0_);_(* \(#,##0.0\);_(* &quot;-&quot;?_);_(@_)"/>
    <numFmt numFmtId="167" formatCode="#,##0.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rgb="FF000000"/>
      <name val="Calibri"/>
      <family val="2"/>
      <scheme val="minor"/>
    </font>
    <font>
      <sz val="14"/>
      <color rgb="FF000000"/>
      <name val="Calibri"/>
      <family val="2"/>
      <scheme val="minor"/>
    </font>
    <font>
      <sz val="11"/>
      <color rgb="FF000000"/>
      <name val="Calibri"/>
      <family val="2"/>
      <scheme val="minor"/>
    </font>
    <font>
      <sz val="8"/>
      <color theme="1"/>
      <name val="Calibri"/>
      <family val="2"/>
      <scheme val="minor"/>
    </font>
    <font>
      <b/>
      <sz val="48"/>
      <color theme="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8"/>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008DD0"/>
        <bgColor indexed="64"/>
      </patternFill>
    </fill>
    <fill>
      <patternFill patternType="solid">
        <fgColor rgb="FFF30321"/>
        <bgColor indexed="64"/>
      </patternFill>
    </fill>
  </fills>
  <borders count="3">
    <border>
      <left/>
      <right/>
      <top/>
      <bottom/>
      <diagonal/>
    </border>
    <border>
      <left/>
      <right/>
      <top style="thin">
        <color theme="4"/>
      </top>
      <bottom style="double">
        <color theme="4"/>
      </bottom>
      <diagonal/>
    </border>
    <border>
      <left style="thin">
        <color theme="0"/>
      </left>
      <right/>
      <top/>
      <bottom/>
      <diagonal/>
    </border>
  </borders>
  <cellStyleXfs count="3">
    <xf numFmtId="0" fontId="0" fillId="0" borderId="0"/>
    <xf numFmtId="43" fontId="1" fillId="0" borderId="0" applyFont="0" applyFill="0" applyBorder="0" applyAlignment="0" applyProtection="0"/>
    <xf numFmtId="0" fontId="3" fillId="0" borderId="1" applyNumberFormat="0" applyFill="0" applyAlignment="0" applyProtection="0"/>
  </cellStyleXfs>
  <cellXfs count="50">
    <xf numFmtId="0" fontId="0" fillId="0" borderId="0" xfId="0"/>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0" xfId="0" applyFont="1"/>
    <xf numFmtId="0" fontId="0" fillId="0" borderId="0" xfId="0" applyAlignment="1">
      <alignment horizontal="left" indent="1"/>
    </xf>
    <xf numFmtId="0" fontId="3" fillId="0" borderId="0" xfId="0" applyFont="1" applyAlignment="1">
      <alignment horizontal="left"/>
    </xf>
    <xf numFmtId="0" fontId="3" fillId="0" borderId="1" xfId="2" applyAlignment="1">
      <alignment horizontal="left"/>
    </xf>
    <xf numFmtId="0" fontId="7" fillId="0" borderId="0" xfId="0" applyFont="1" applyAlignment="1">
      <alignment horizontal="left"/>
    </xf>
    <xf numFmtId="0" fontId="0" fillId="0" borderId="0" xfId="0" applyFont="1"/>
    <xf numFmtId="0" fontId="8" fillId="0" borderId="0" xfId="0" applyFont="1" applyAlignment="1">
      <alignment vertical="top"/>
    </xf>
    <xf numFmtId="0" fontId="8" fillId="0" borderId="0" xfId="0" applyFont="1" applyAlignment="1"/>
    <xf numFmtId="0" fontId="8" fillId="0" borderId="0" xfId="0" applyFont="1" applyAlignment="1">
      <alignment vertical="center"/>
    </xf>
    <xf numFmtId="0" fontId="0" fillId="0" borderId="0" xfId="0" applyAlignment="1">
      <alignment vertical="center"/>
    </xf>
    <xf numFmtId="164" fontId="3" fillId="0" borderId="0" xfId="0" applyNumberFormat="1" applyFont="1"/>
    <xf numFmtId="164" fontId="0" fillId="0" borderId="0" xfId="1" applyNumberFormat="1" applyFont="1"/>
    <xf numFmtId="164" fontId="3" fillId="0" borderId="0" xfId="1" applyNumberFormat="1" applyFont="1"/>
    <xf numFmtId="164" fontId="1" fillId="0" borderId="0" xfId="1" applyNumberFormat="1" applyFont="1"/>
    <xf numFmtId="164" fontId="3" fillId="0" borderId="1" xfId="2" applyNumberFormat="1"/>
    <xf numFmtId="164" fontId="0" fillId="0" borderId="0" xfId="0" applyNumberFormat="1"/>
    <xf numFmtId="0" fontId="12" fillId="0" borderId="0" xfId="0" applyFont="1" applyAlignment="1">
      <alignment horizontal="left"/>
    </xf>
    <xf numFmtId="0" fontId="0" fillId="0" borderId="0" xfId="0" applyAlignment="1">
      <alignment wrapText="1"/>
    </xf>
    <xf numFmtId="0" fontId="3" fillId="0" borderId="0" xfId="0" applyFont="1" applyAlignment="1">
      <alignment vertical="top"/>
    </xf>
    <xf numFmtId="165" fontId="0" fillId="0" borderId="0" xfId="1" applyNumberFormat="1" applyFont="1" applyAlignment="1">
      <alignment horizontal="right"/>
    </xf>
    <xf numFmtId="166" fontId="3" fillId="0" borderId="1" xfId="2" applyNumberFormat="1" applyAlignment="1">
      <alignment horizontal="left"/>
    </xf>
    <xf numFmtId="167" fontId="0" fillId="0" borderId="0" xfId="0" applyNumberFormat="1"/>
    <xf numFmtId="43" fontId="0" fillId="0" borderId="0" xfId="0" applyNumberFormat="1"/>
    <xf numFmtId="0" fontId="0" fillId="0" borderId="0" xfId="0" applyAlignment="1">
      <alignment horizontal="center"/>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top" wrapText="1"/>
    </xf>
    <xf numFmtId="0" fontId="5" fillId="0" borderId="0" xfId="0" applyNumberFormat="1" applyFont="1" applyFill="1" applyBorder="1" applyAlignment="1">
      <alignment horizontal="center" vertical="top" wrapText="1"/>
    </xf>
    <xf numFmtId="49" fontId="6" fillId="0" borderId="2" xfId="0" applyNumberFormat="1" applyFont="1" applyFill="1" applyBorder="1" applyAlignment="1">
      <alignment horizontal="center" wrapText="1"/>
    </xf>
    <xf numFmtId="49" fontId="6" fillId="0" borderId="0" xfId="0" applyNumberFormat="1" applyFont="1" applyFill="1" applyBorder="1" applyAlignment="1">
      <alignment horizontal="center" wrapText="1"/>
    </xf>
    <xf numFmtId="0" fontId="6" fillId="0" borderId="2" xfId="0" applyNumberFormat="1" applyFont="1" applyFill="1" applyBorder="1" applyAlignment="1">
      <alignment horizontal="center" vertical="top" wrapText="1"/>
    </xf>
    <xf numFmtId="0" fontId="6" fillId="0" borderId="0" xfId="0" applyNumberFormat="1" applyFont="1" applyFill="1" applyBorder="1" applyAlignment="1">
      <alignment horizontal="center" vertical="top" wrapText="1"/>
    </xf>
    <xf numFmtId="0" fontId="11" fillId="0" borderId="0" xfId="0" applyFont="1" applyAlignment="1">
      <alignment horizontal="center"/>
    </xf>
    <xf numFmtId="0" fontId="9" fillId="0" borderId="2"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49" fontId="10" fillId="0" borderId="2" xfId="0" applyNumberFormat="1" applyFont="1" applyFill="1" applyBorder="1" applyAlignment="1">
      <alignment horizontal="center" wrapText="1"/>
    </xf>
    <xf numFmtId="49" fontId="10" fillId="0" borderId="0" xfId="0" applyNumberFormat="1" applyFont="1" applyFill="1" applyBorder="1" applyAlignment="1">
      <alignment horizontal="center" wrapText="1"/>
    </xf>
    <xf numFmtId="0" fontId="0" fillId="0" borderId="0" xfId="0" applyAlignment="1">
      <alignment horizontal="center" vertical="center"/>
    </xf>
    <xf numFmtId="49" fontId="6" fillId="0" borderId="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3" fillId="0" borderId="0" xfId="0" applyFont="1" applyAlignment="1">
      <alignment vertical="top" wrapText="1"/>
    </xf>
  </cellXfs>
  <cellStyles count="3">
    <cellStyle name="Comma" xfId="1" builtinId="3"/>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3</xdr:col>
      <xdr:colOff>104775</xdr:colOff>
      <xdr:row>1</xdr:row>
      <xdr:rowOff>261041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5350" y="451541"/>
          <a:ext cx="1142999" cy="585662"/>
        </a:xfrm>
        <a:prstGeom prst="rect">
          <a:avLst/>
        </a:prstGeom>
      </xdr:spPr>
    </xdr:pic>
    <xdr:clientData/>
  </xdr:oneCellAnchor>
  <xdr:oneCellAnchor>
    <xdr:from>
      <xdr:col>1</xdr:col>
      <xdr:colOff>49870</xdr:colOff>
      <xdr:row>1</xdr:row>
      <xdr:rowOff>237652</xdr:rowOff>
    </xdr:from>
    <xdr:ext cx="740705" cy="735622"/>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9470" y="428152"/>
          <a:ext cx="740705" cy="7356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xdr:col>
      <xdr:colOff>1394460</xdr:colOff>
      <xdr:row>2</xdr:row>
      <xdr:rowOff>22916</xdr:rowOff>
    </xdr:from>
    <xdr:ext cx="958215" cy="490980"/>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5935" y="413441"/>
          <a:ext cx="958215" cy="490980"/>
        </a:xfrm>
        <a:prstGeom prst="rect">
          <a:avLst/>
        </a:prstGeom>
      </xdr:spPr>
    </xdr:pic>
    <xdr:clientData/>
  </xdr:oneCellAnchor>
  <xdr:oneCellAnchor>
    <xdr:from>
      <xdr:col>1</xdr:col>
      <xdr:colOff>221320</xdr:colOff>
      <xdr:row>2</xdr:row>
      <xdr:rowOff>16672</xdr:rowOff>
    </xdr:from>
    <xdr:ext cx="664161" cy="659603"/>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0920" y="407197"/>
          <a:ext cx="664161" cy="6596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3</xdr:col>
      <xdr:colOff>137161</xdr:colOff>
      <xdr:row>1</xdr:row>
      <xdr:rowOff>236276</xdr:rowOff>
    </xdr:from>
    <xdr:ext cx="948690" cy="486100"/>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4361" y="426776"/>
          <a:ext cx="948690" cy="486100"/>
        </a:xfrm>
        <a:prstGeom prst="rect">
          <a:avLst/>
        </a:prstGeom>
      </xdr:spPr>
    </xdr:pic>
    <xdr:clientData/>
  </xdr:oneCellAnchor>
  <xdr:oneCellAnchor>
    <xdr:from>
      <xdr:col>0</xdr:col>
      <xdr:colOff>600416</xdr:colOff>
      <xdr:row>1</xdr:row>
      <xdr:rowOff>157642</xdr:rowOff>
    </xdr:from>
    <xdr:ext cx="742610" cy="737514"/>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0416" y="348142"/>
          <a:ext cx="742610" cy="73751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3</xdr:col>
      <xdr:colOff>952500</xdr:colOff>
      <xdr:row>1</xdr:row>
      <xdr:rowOff>102926</xdr:rowOff>
    </xdr:from>
    <xdr:ext cx="1044611" cy="535249"/>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29225" y="293426"/>
          <a:ext cx="1044611" cy="535249"/>
        </a:xfrm>
        <a:prstGeom prst="rect">
          <a:avLst/>
        </a:prstGeom>
      </xdr:spPr>
    </xdr:pic>
    <xdr:clientData/>
  </xdr:oneCellAnchor>
  <xdr:oneCellAnchor>
    <xdr:from>
      <xdr:col>1</xdr:col>
      <xdr:colOff>190841</xdr:colOff>
      <xdr:row>2</xdr:row>
      <xdr:rowOff>5242</xdr:rowOff>
    </xdr:from>
    <xdr:ext cx="647360" cy="642918"/>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0441" y="462442"/>
          <a:ext cx="647360" cy="64291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28</xdr:col>
      <xdr:colOff>743657</xdr:colOff>
      <xdr:row>1</xdr:row>
      <xdr:rowOff>167032</xdr:rowOff>
    </xdr:from>
    <xdr:ext cx="1324078" cy="678445"/>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11269" y="359672"/>
          <a:ext cx="1324078" cy="678445"/>
        </a:xfrm>
        <a:prstGeom prst="rect">
          <a:avLst/>
        </a:prstGeom>
      </xdr:spPr>
    </xdr:pic>
    <xdr:clientData/>
  </xdr:oneCellAnchor>
  <xdr:oneCellAnchor>
    <xdr:from>
      <xdr:col>1</xdr:col>
      <xdr:colOff>1330736</xdr:colOff>
      <xdr:row>1</xdr:row>
      <xdr:rowOff>108733</xdr:rowOff>
    </xdr:from>
    <xdr:ext cx="938140" cy="931702"/>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8124" y="301373"/>
          <a:ext cx="938140" cy="93170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12</xdr:col>
      <xdr:colOff>55379</xdr:colOff>
      <xdr:row>1</xdr:row>
      <xdr:rowOff>196626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16251" y="384911"/>
          <a:ext cx="1142999" cy="585662"/>
        </a:xfrm>
        <a:prstGeom prst="rect">
          <a:avLst/>
        </a:prstGeom>
      </xdr:spPr>
    </xdr:pic>
    <xdr:clientData/>
  </xdr:oneCellAnchor>
  <xdr:oneCellAnchor>
    <xdr:from>
      <xdr:col>1</xdr:col>
      <xdr:colOff>1046097</xdr:colOff>
      <xdr:row>1</xdr:row>
      <xdr:rowOff>127073</xdr:rowOff>
    </xdr:from>
    <xdr:ext cx="903205" cy="897007"/>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5254" y="315358"/>
          <a:ext cx="903205" cy="8970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390525" cy="1623060"/>
        </a:xfrm>
        <a:prstGeom prst="rect">
          <a:avLst/>
        </a:prstGeom>
      </xdr:spPr>
    </xdr:pic>
    <xdr:clientData/>
  </xdr:twoCellAnchor>
  <xdr:oneCellAnchor>
    <xdr:from>
      <xdr:col>6</xdr:col>
      <xdr:colOff>1232646</xdr:colOff>
      <xdr:row>1</xdr:row>
      <xdr:rowOff>140466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67146" y="330966"/>
          <a:ext cx="1142999" cy="585662"/>
        </a:xfrm>
        <a:prstGeom prst="rect">
          <a:avLst/>
        </a:prstGeom>
      </xdr:spPr>
    </xdr:pic>
    <xdr:clientData/>
  </xdr:oneCellAnchor>
  <xdr:oneCellAnchor>
    <xdr:from>
      <xdr:col>1</xdr:col>
      <xdr:colOff>907456</xdr:colOff>
      <xdr:row>1</xdr:row>
      <xdr:rowOff>83683</xdr:rowOff>
    </xdr:from>
    <xdr:ext cx="829901" cy="8242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2574" y="274183"/>
          <a:ext cx="829901" cy="82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34"/>
  <sheetViews>
    <sheetView showGridLines="0" tabSelected="1" workbookViewId="0">
      <selection activeCell="B32" sqref="B32"/>
    </sheetView>
  </sheetViews>
  <sheetFormatPr defaultColWidth="9.140625" defaultRowHeight="15" x14ac:dyDescent="0.25"/>
  <cols>
    <col min="2" max="2" width="44.7109375" bestFit="1" customWidth="1"/>
    <col min="3" max="3" width="15.140625" bestFit="1" customWidth="1"/>
    <col min="4" max="4" width="15.28515625" bestFit="1" customWidth="1"/>
  </cols>
  <sheetData>
    <row r="2" spans="2:4" ht="21" x14ac:dyDescent="0.25">
      <c r="B2" s="27" t="s">
        <v>0</v>
      </c>
      <c r="C2" s="28"/>
      <c r="D2" s="28"/>
    </row>
    <row r="3" spans="2:4" ht="18.75" x14ac:dyDescent="0.25">
      <c r="B3" s="29" t="s">
        <v>1</v>
      </c>
      <c r="C3" s="30"/>
      <c r="D3" s="30"/>
    </row>
    <row r="4" spans="2:4" x14ac:dyDescent="0.25">
      <c r="B4" s="31" t="s">
        <v>2</v>
      </c>
      <c r="C4" s="32"/>
      <c r="D4" s="32"/>
    </row>
    <row r="5" spans="2:4" x14ac:dyDescent="0.25">
      <c r="B5" s="33" t="s">
        <v>3</v>
      </c>
      <c r="C5" s="34"/>
      <c r="D5" s="34"/>
    </row>
    <row r="6" spans="2:4" x14ac:dyDescent="0.25">
      <c r="B6" s="33" t="s">
        <v>137</v>
      </c>
      <c r="C6" s="34"/>
      <c r="D6" s="34"/>
    </row>
    <row r="7" spans="2:4" x14ac:dyDescent="0.25">
      <c r="B7" s="26" t="s">
        <v>4</v>
      </c>
      <c r="C7" s="26"/>
      <c r="D7" s="26"/>
    </row>
    <row r="9" spans="2:4" x14ac:dyDescent="0.25">
      <c r="B9" s="1" t="s">
        <v>5</v>
      </c>
      <c r="C9" s="2">
        <v>1967</v>
      </c>
      <c r="D9" s="2">
        <v>1968</v>
      </c>
    </row>
    <row r="10" spans="2:4" x14ac:dyDescent="0.25">
      <c r="B10" s="3" t="s">
        <v>6</v>
      </c>
      <c r="C10" s="13">
        <f>SUM(C11:C14)</f>
        <v>68477710</v>
      </c>
      <c r="D10" s="13">
        <f>SUM(D11:D14)</f>
        <v>62393245</v>
      </c>
    </row>
    <row r="11" spans="2:4" x14ac:dyDescent="0.25">
      <c r="B11" s="4" t="s">
        <v>7</v>
      </c>
      <c r="C11" s="14">
        <v>19229864</v>
      </c>
      <c r="D11" s="14">
        <v>14236399</v>
      </c>
    </row>
    <row r="12" spans="2:4" x14ac:dyDescent="0.25">
      <c r="B12" s="4" t="s">
        <v>8</v>
      </c>
      <c r="C12" s="14">
        <v>29647963</v>
      </c>
      <c r="D12" s="14">
        <v>29009418</v>
      </c>
    </row>
    <row r="13" spans="2:4" x14ac:dyDescent="0.25">
      <c r="B13" s="4" t="s">
        <v>9</v>
      </c>
      <c r="C13" s="14">
        <v>17451647</v>
      </c>
      <c r="D13" s="14">
        <v>16681091</v>
      </c>
    </row>
    <row r="14" spans="2:4" x14ac:dyDescent="0.25">
      <c r="B14" s="4" t="s">
        <v>10</v>
      </c>
      <c r="C14" s="14">
        <v>2148236</v>
      </c>
      <c r="D14" s="14">
        <v>2466337</v>
      </c>
    </row>
    <row r="15" spans="2:4" x14ac:dyDescent="0.25">
      <c r="B15" s="5" t="s">
        <v>11</v>
      </c>
      <c r="C15" s="13">
        <f>SUM(C16:C20)</f>
        <v>69453658</v>
      </c>
      <c r="D15" s="13">
        <f>SUM(D16:D20)</f>
        <v>74366649</v>
      </c>
    </row>
    <row r="16" spans="2:4" x14ac:dyDescent="0.25">
      <c r="B16" s="4" t="s">
        <v>12</v>
      </c>
      <c r="C16" s="18">
        <v>31918254</v>
      </c>
      <c r="D16" s="18">
        <v>35097198</v>
      </c>
    </row>
    <row r="17" spans="2:4" x14ac:dyDescent="0.25">
      <c r="B17" s="4" t="s">
        <v>13</v>
      </c>
      <c r="C17" s="18">
        <v>18272648</v>
      </c>
      <c r="D17" s="18">
        <v>17170463</v>
      </c>
    </row>
    <row r="18" spans="2:4" x14ac:dyDescent="0.25">
      <c r="B18" s="4" t="s">
        <v>14</v>
      </c>
      <c r="C18" s="18">
        <v>6204876</v>
      </c>
      <c r="D18" s="18">
        <v>7270485</v>
      </c>
    </row>
    <row r="19" spans="2:4" x14ac:dyDescent="0.25">
      <c r="B19" s="4" t="s">
        <v>15</v>
      </c>
      <c r="C19" s="18">
        <v>6103880</v>
      </c>
      <c r="D19" s="18">
        <v>11238490</v>
      </c>
    </row>
    <row r="20" spans="2:4" x14ac:dyDescent="0.25">
      <c r="B20" s="4" t="s">
        <v>16</v>
      </c>
      <c r="C20" s="18">
        <v>6954000</v>
      </c>
      <c r="D20" s="18">
        <v>3590013</v>
      </c>
    </row>
    <row r="21" spans="2:4" x14ac:dyDescent="0.25">
      <c r="B21" s="5" t="s">
        <v>17</v>
      </c>
      <c r="C21" s="13">
        <f>SUM(C22:C25)</f>
        <v>65092242</v>
      </c>
      <c r="D21" s="13">
        <f>SUM(D22:D25)</f>
        <v>41705088</v>
      </c>
    </row>
    <row r="22" spans="2:4" x14ac:dyDescent="0.25">
      <c r="B22" s="4" t="s">
        <v>18</v>
      </c>
      <c r="C22" s="18">
        <v>34000840</v>
      </c>
      <c r="D22" s="18">
        <v>19440926</v>
      </c>
    </row>
    <row r="23" spans="2:4" x14ac:dyDescent="0.25">
      <c r="B23" s="4" t="s">
        <v>19</v>
      </c>
      <c r="C23" s="18">
        <v>3552420</v>
      </c>
      <c r="D23" s="18">
        <v>1980753</v>
      </c>
    </row>
    <row r="24" spans="2:4" x14ac:dyDescent="0.25">
      <c r="B24" s="4" t="s">
        <v>20</v>
      </c>
      <c r="C24" s="18">
        <v>24853797</v>
      </c>
      <c r="D24" s="18">
        <v>17155660</v>
      </c>
    </row>
    <row r="25" spans="2:4" x14ac:dyDescent="0.25">
      <c r="B25" s="4" t="s">
        <v>21</v>
      </c>
      <c r="C25" s="18">
        <v>2685185</v>
      </c>
      <c r="D25" s="18">
        <v>3127749</v>
      </c>
    </row>
    <row r="26" spans="2:4" x14ac:dyDescent="0.25">
      <c r="B26" s="5" t="s">
        <v>22</v>
      </c>
      <c r="C26" s="13">
        <f>SUM(C27:C30)</f>
        <v>22871600</v>
      </c>
      <c r="D26" s="13">
        <f>SUM(D27:D30)</f>
        <v>19806318</v>
      </c>
    </row>
    <row r="27" spans="2:4" x14ac:dyDescent="0.25">
      <c r="B27" s="4" t="s">
        <v>23</v>
      </c>
      <c r="C27" s="18">
        <v>1162000</v>
      </c>
      <c r="D27" s="18">
        <v>1347000</v>
      </c>
    </row>
    <row r="28" spans="2:4" x14ac:dyDescent="0.25">
      <c r="B28" s="4" t="s">
        <v>24</v>
      </c>
      <c r="C28" s="18">
        <v>5059600</v>
      </c>
      <c r="D28" s="18">
        <v>7518880</v>
      </c>
    </row>
    <row r="29" spans="2:4" x14ac:dyDescent="0.25">
      <c r="B29" s="4" t="s">
        <v>25</v>
      </c>
      <c r="C29" s="18">
        <v>9650000</v>
      </c>
      <c r="D29" s="18">
        <v>10861013</v>
      </c>
    </row>
    <row r="30" spans="2:4" x14ac:dyDescent="0.25">
      <c r="B30" s="4" t="s">
        <v>26</v>
      </c>
      <c r="C30" s="18">
        <v>7000000</v>
      </c>
      <c r="D30" s="18">
        <v>79425</v>
      </c>
    </row>
    <row r="31" spans="2:4" ht="15.75" thickBot="1" x14ac:dyDescent="0.3">
      <c r="B31" s="6" t="s">
        <v>174</v>
      </c>
      <c r="C31" s="17">
        <f>SUM(C10,C15,C21,C26)</f>
        <v>225895210</v>
      </c>
      <c r="D31" s="17">
        <f>SUM(D10,D15,D21,D26)</f>
        <v>198271300</v>
      </c>
    </row>
    <row r="32" spans="2:4" ht="15.75" thickTop="1" x14ac:dyDescent="0.25">
      <c r="B32" s="7" t="s">
        <v>146</v>
      </c>
    </row>
    <row r="33" spans="2:2" x14ac:dyDescent="0.25">
      <c r="B33" s="19" t="s">
        <v>140</v>
      </c>
    </row>
    <row r="34" spans="2:2" x14ac:dyDescent="0.25">
      <c r="B34" s="7" t="s">
        <v>175</v>
      </c>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33"/>
  <sheetViews>
    <sheetView showGridLines="0" topLeftCell="A7" workbookViewId="0">
      <selection activeCell="B32" sqref="B32:B33"/>
    </sheetView>
  </sheetViews>
  <sheetFormatPr defaultColWidth="9.140625" defaultRowHeight="15" x14ac:dyDescent="0.25"/>
  <cols>
    <col min="2" max="2" width="53.5703125" customWidth="1"/>
    <col min="3" max="3" width="32" customWidth="1"/>
    <col min="12" max="12" width="8.85546875" customWidth="1"/>
  </cols>
  <sheetData>
    <row r="2" spans="2:4" ht="15.75" x14ac:dyDescent="0.25">
      <c r="B2" s="36" t="s">
        <v>0</v>
      </c>
      <c r="C2" s="37"/>
      <c r="D2" s="37"/>
    </row>
    <row r="3" spans="2:4" ht="15.75" x14ac:dyDescent="0.25">
      <c r="B3" s="38" t="s">
        <v>1</v>
      </c>
      <c r="C3" s="39"/>
      <c r="D3" s="39"/>
    </row>
    <row r="4" spans="2:4" ht="15.75" x14ac:dyDescent="0.25">
      <c r="B4" s="40" t="s">
        <v>2</v>
      </c>
      <c r="C4" s="41"/>
      <c r="D4" s="41"/>
    </row>
    <row r="5" spans="2:4" ht="15.75" x14ac:dyDescent="0.25">
      <c r="B5" s="38" t="s">
        <v>3</v>
      </c>
      <c r="C5" s="39"/>
      <c r="D5" s="39"/>
    </row>
    <row r="6" spans="2:4" ht="15.75" x14ac:dyDescent="0.25">
      <c r="B6" s="38" t="s">
        <v>28</v>
      </c>
      <c r="C6" s="39"/>
      <c r="D6" s="39"/>
    </row>
    <row r="7" spans="2:4" ht="15.75" x14ac:dyDescent="0.25">
      <c r="B7" s="35" t="s">
        <v>4</v>
      </c>
      <c r="C7" s="35"/>
      <c r="D7" s="35"/>
    </row>
    <row r="9" spans="2:4" x14ac:dyDescent="0.25">
      <c r="B9" s="1" t="s">
        <v>5</v>
      </c>
      <c r="C9" s="2">
        <v>1969</v>
      </c>
    </row>
    <row r="10" spans="2:4" x14ac:dyDescent="0.25">
      <c r="B10" s="3" t="s">
        <v>29</v>
      </c>
      <c r="C10" s="13">
        <f>SUM(C11:C13)</f>
        <v>79368674</v>
      </c>
    </row>
    <row r="11" spans="2:4" x14ac:dyDescent="0.25">
      <c r="B11" s="4" t="s">
        <v>30</v>
      </c>
      <c r="C11" s="14">
        <v>33197339</v>
      </c>
    </row>
    <row r="12" spans="2:4" x14ac:dyDescent="0.25">
      <c r="B12" s="4" t="s">
        <v>31</v>
      </c>
      <c r="C12" s="14">
        <v>17312225</v>
      </c>
    </row>
    <row r="13" spans="2:4" x14ac:dyDescent="0.25">
      <c r="B13" s="4" t="s">
        <v>32</v>
      </c>
      <c r="C13" s="14">
        <v>28859110</v>
      </c>
    </row>
    <row r="14" spans="2:4" x14ac:dyDescent="0.25">
      <c r="B14" s="5" t="s">
        <v>11</v>
      </c>
      <c r="C14" s="13">
        <f>SUM(C15:C20)</f>
        <v>73360334</v>
      </c>
    </row>
    <row r="15" spans="2:4" x14ac:dyDescent="0.25">
      <c r="B15" s="4" t="s">
        <v>12</v>
      </c>
      <c r="C15" s="14">
        <v>38529335</v>
      </c>
    </row>
    <row r="16" spans="2:4" x14ac:dyDescent="0.25">
      <c r="B16" s="4" t="s">
        <v>33</v>
      </c>
      <c r="C16" s="14">
        <v>22355412</v>
      </c>
    </row>
    <row r="17" spans="2:3" x14ac:dyDescent="0.25">
      <c r="B17" s="4" t="s">
        <v>34</v>
      </c>
      <c r="C17" s="14">
        <v>610505</v>
      </c>
    </row>
    <row r="18" spans="2:3" x14ac:dyDescent="0.25">
      <c r="B18" s="4" t="s">
        <v>35</v>
      </c>
      <c r="C18" s="14">
        <v>3361433</v>
      </c>
    </row>
    <row r="19" spans="2:3" x14ac:dyDescent="0.25">
      <c r="B19" s="4" t="s">
        <v>36</v>
      </c>
      <c r="C19" s="14">
        <v>4074329</v>
      </c>
    </row>
    <row r="20" spans="2:3" x14ac:dyDescent="0.25">
      <c r="B20" s="4" t="s">
        <v>37</v>
      </c>
      <c r="C20" s="14">
        <v>4429320</v>
      </c>
    </row>
    <row r="21" spans="2:3" x14ac:dyDescent="0.25">
      <c r="B21" s="5" t="s">
        <v>17</v>
      </c>
      <c r="C21" s="13">
        <f>SUM(C22:C28)</f>
        <v>67285811</v>
      </c>
    </row>
    <row r="22" spans="2:3" x14ac:dyDescent="0.25">
      <c r="B22" s="4" t="s">
        <v>18</v>
      </c>
      <c r="C22" s="14">
        <v>23268841</v>
      </c>
    </row>
    <row r="23" spans="2:3" x14ac:dyDescent="0.25">
      <c r="B23" s="4" t="s">
        <v>38</v>
      </c>
      <c r="C23" s="14">
        <v>6166140</v>
      </c>
    </row>
    <row r="24" spans="2:3" x14ac:dyDescent="0.25">
      <c r="B24" s="4" t="s">
        <v>39</v>
      </c>
      <c r="C24" s="14">
        <v>2361767</v>
      </c>
    </row>
    <row r="25" spans="2:3" x14ac:dyDescent="0.25">
      <c r="B25" s="4" t="s">
        <v>40</v>
      </c>
      <c r="C25" s="14">
        <v>22901139</v>
      </c>
    </row>
    <row r="26" spans="2:3" x14ac:dyDescent="0.25">
      <c r="B26" s="4" t="s">
        <v>41</v>
      </c>
      <c r="C26" s="14">
        <v>6206576</v>
      </c>
    </row>
    <row r="27" spans="2:3" x14ac:dyDescent="0.25">
      <c r="B27" s="4" t="s">
        <v>42</v>
      </c>
      <c r="C27" s="14">
        <v>6291348</v>
      </c>
    </row>
    <row r="28" spans="2:3" x14ac:dyDescent="0.25">
      <c r="B28" s="4" t="s">
        <v>43</v>
      </c>
      <c r="C28" s="14">
        <v>90000</v>
      </c>
    </row>
    <row r="29" spans="2:3" x14ac:dyDescent="0.25">
      <c r="B29" s="3" t="s">
        <v>44</v>
      </c>
      <c r="C29" s="15">
        <v>10309400</v>
      </c>
    </row>
    <row r="30" spans="2:3" ht="15.75" thickBot="1" x14ac:dyDescent="0.3">
      <c r="B30" s="6" t="s">
        <v>174</v>
      </c>
      <c r="C30" s="17">
        <f>SUM(C10,C14,C21,C29)</f>
        <v>230324219</v>
      </c>
    </row>
    <row r="31" spans="2:3" ht="15.75" thickTop="1" x14ac:dyDescent="0.25">
      <c r="B31" s="7" t="s">
        <v>147</v>
      </c>
    </row>
    <row r="32" spans="2:3" x14ac:dyDescent="0.25">
      <c r="B32" s="19" t="s">
        <v>140</v>
      </c>
    </row>
    <row r="33" spans="2:2" x14ac:dyDescent="0.25">
      <c r="B33" s="7" t="s">
        <v>175</v>
      </c>
    </row>
  </sheetData>
  <mergeCells count="6">
    <mergeCell ref="B7:D7"/>
    <mergeCell ref="B2:D2"/>
    <mergeCell ref="B3:D3"/>
    <mergeCell ref="B4:D4"/>
    <mergeCell ref="B5:D5"/>
    <mergeCell ref="B6:D6"/>
  </mergeCells>
  <pageMargins left="0.7" right="0.7" top="0.75" bottom="0.75" header="0.3" footer="0.3"/>
  <pageSetup orientation="portrait" r:id="rId1"/>
  <ignoredErrors>
    <ignoredError sqref="C2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36"/>
  <sheetViews>
    <sheetView showGridLines="0" topLeftCell="A7" workbookViewId="0">
      <selection activeCell="B34" sqref="B34"/>
    </sheetView>
  </sheetViews>
  <sheetFormatPr defaultColWidth="9.140625" defaultRowHeight="15" x14ac:dyDescent="0.25"/>
  <cols>
    <col min="2" max="2" width="39.7109375" customWidth="1"/>
    <col min="3" max="3" width="15.140625" bestFit="1" customWidth="1"/>
    <col min="4" max="4" width="15.28515625" bestFit="1" customWidth="1"/>
  </cols>
  <sheetData>
    <row r="2" spans="2:4" ht="21" x14ac:dyDescent="0.25">
      <c r="B2" s="27" t="s">
        <v>0</v>
      </c>
      <c r="C2" s="28"/>
      <c r="D2" s="28"/>
    </row>
    <row r="3" spans="2:4" ht="18.75" x14ac:dyDescent="0.25">
      <c r="B3" s="29" t="s">
        <v>1</v>
      </c>
      <c r="C3" s="30"/>
      <c r="D3" s="30"/>
    </row>
    <row r="4" spans="2:4" x14ac:dyDescent="0.25">
      <c r="B4" s="31" t="s">
        <v>2</v>
      </c>
      <c r="C4" s="32"/>
      <c r="D4" s="32"/>
    </row>
    <row r="5" spans="2:4" x14ac:dyDescent="0.25">
      <c r="B5" s="33" t="s">
        <v>3</v>
      </c>
      <c r="C5" s="34"/>
      <c r="D5" s="34"/>
    </row>
    <row r="6" spans="2:4" x14ac:dyDescent="0.25">
      <c r="B6" s="33" t="s">
        <v>136</v>
      </c>
      <c r="C6" s="34"/>
      <c r="D6" s="34"/>
    </row>
    <row r="7" spans="2:4" x14ac:dyDescent="0.25">
      <c r="B7" s="26" t="s">
        <v>4</v>
      </c>
      <c r="C7" s="26"/>
      <c r="D7" s="26"/>
    </row>
    <row r="9" spans="2:4" x14ac:dyDescent="0.25">
      <c r="B9" s="1" t="s">
        <v>5</v>
      </c>
      <c r="C9" s="2">
        <v>1970</v>
      </c>
      <c r="D9" s="2">
        <v>1971</v>
      </c>
    </row>
    <row r="10" spans="2:4" x14ac:dyDescent="0.25">
      <c r="B10" s="3" t="s">
        <v>45</v>
      </c>
      <c r="C10" s="13">
        <f>SUM(C11:C14)</f>
        <v>70359880</v>
      </c>
      <c r="D10" s="13">
        <f>SUM(D11:D14)</f>
        <v>73042697</v>
      </c>
    </row>
    <row r="11" spans="2:4" x14ac:dyDescent="0.25">
      <c r="B11" s="4" t="s">
        <v>30</v>
      </c>
      <c r="C11" s="14">
        <v>20402528</v>
      </c>
      <c r="D11" s="14">
        <v>20627918</v>
      </c>
    </row>
    <row r="12" spans="2:4" x14ac:dyDescent="0.25">
      <c r="B12" s="4" t="s">
        <v>46</v>
      </c>
      <c r="C12" s="14">
        <v>17837459</v>
      </c>
      <c r="D12" s="14">
        <v>19378670</v>
      </c>
    </row>
    <row r="13" spans="2:4" x14ac:dyDescent="0.25">
      <c r="B13" s="4" t="s">
        <v>47</v>
      </c>
      <c r="C13" s="14">
        <v>29374799</v>
      </c>
      <c r="D13" s="14">
        <v>30030078</v>
      </c>
    </row>
    <row r="14" spans="2:4" x14ac:dyDescent="0.25">
      <c r="B14" s="4" t="s">
        <v>48</v>
      </c>
      <c r="C14" s="14">
        <v>2745094</v>
      </c>
      <c r="D14" s="14">
        <v>3006031</v>
      </c>
    </row>
    <row r="15" spans="2:4" x14ac:dyDescent="0.25">
      <c r="B15" s="5" t="s">
        <v>11</v>
      </c>
      <c r="C15" s="13">
        <f>SUM(C16:C21)</f>
        <v>81177575</v>
      </c>
      <c r="D15" s="13">
        <f>SUM(D16:D21)</f>
        <v>106659815</v>
      </c>
    </row>
    <row r="16" spans="2:4" x14ac:dyDescent="0.25">
      <c r="B16" s="4" t="s">
        <v>12</v>
      </c>
      <c r="C16" s="14">
        <v>42170613</v>
      </c>
      <c r="D16" s="14">
        <v>53561988</v>
      </c>
    </row>
    <row r="17" spans="2:4" x14ac:dyDescent="0.25">
      <c r="B17" s="4" t="s">
        <v>33</v>
      </c>
      <c r="C17" s="14">
        <v>26641446</v>
      </c>
      <c r="D17" s="14">
        <v>35268728</v>
      </c>
    </row>
    <row r="18" spans="2:4" x14ac:dyDescent="0.25">
      <c r="B18" s="4" t="s">
        <v>34</v>
      </c>
      <c r="C18" s="14">
        <v>697832</v>
      </c>
      <c r="D18" s="14">
        <v>669932</v>
      </c>
    </row>
    <row r="19" spans="2:4" x14ac:dyDescent="0.25">
      <c r="B19" s="4" t="s">
        <v>35</v>
      </c>
      <c r="C19" s="14">
        <v>3295600</v>
      </c>
      <c r="D19" s="14">
        <v>4135442</v>
      </c>
    </row>
    <row r="20" spans="2:4" x14ac:dyDescent="0.25">
      <c r="B20" s="4" t="s">
        <v>36</v>
      </c>
      <c r="C20" s="14">
        <v>3914394</v>
      </c>
      <c r="D20" s="14">
        <v>3948725</v>
      </c>
    </row>
    <row r="21" spans="2:4" x14ac:dyDescent="0.25">
      <c r="B21" s="4" t="s">
        <v>37</v>
      </c>
      <c r="C21" s="14">
        <v>4457690</v>
      </c>
      <c r="D21" s="14">
        <v>9075000</v>
      </c>
    </row>
    <row r="22" spans="2:4" x14ac:dyDescent="0.25">
      <c r="B22" s="5" t="s">
        <v>17</v>
      </c>
      <c r="C22" s="13">
        <f>SUM(C23:C29)</f>
        <v>76239560</v>
      </c>
      <c r="D22" s="13">
        <f>SUM(D23:D29)</f>
        <v>66064793</v>
      </c>
    </row>
    <row r="23" spans="2:4" x14ac:dyDescent="0.25">
      <c r="B23" s="4" t="s">
        <v>18</v>
      </c>
      <c r="C23" s="14">
        <v>23583675</v>
      </c>
      <c r="D23" s="14">
        <v>15290965</v>
      </c>
    </row>
    <row r="24" spans="2:4" x14ac:dyDescent="0.25">
      <c r="B24" s="4" t="s">
        <v>38</v>
      </c>
      <c r="C24" s="14">
        <v>13438510</v>
      </c>
      <c r="D24" s="14">
        <v>14438430</v>
      </c>
    </row>
    <row r="25" spans="2:4" x14ac:dyDescent="0.25">
      <c r="B25" s="4" t="s">
        <v>39</v>
      </c>
      <c r="C25" s="14">
        <v>1211760</v>
      </c>
      <c r="D25" s="14">
        <v>1493572</v>
      </c>
    </row>
    <row r="26" spans="2:4" x14ac:dyDescent="0.25">
      <c r="B26" s="4" t="s">
        <v>40</v>
      </c>
      <c r="C26" s="14">
        <v>30565247</v>
      </c>
      <c r="D26" s="14">
        <v>26777852</v>
      </c>
    </row>
    <row r="27" spans="2:4" x14ac:dyDescent="0.25">
      <c r="B27" s="4" t="s">
        <v>41</v>
      </c>
      <c r="C27" s="14">
        <v>4175368</v>
      </c>
      <c r="D27" s="14">
        <v>2589924</v>
      </c>
    </row>
    <row r="28" spans="2:4" x14ac:dyDescent="0.25">
      <c r="B28" s="4" t="s">
        <v>42</v>
      </c>
      <c r="C28" s="14">
        <v>3180000</v>
      </c>
      <c r="D28" s="14">
        <v>4469050</v>
      </c>
    </row>
    <row r="29" spans="2:4" x14ac:dyDescent="0.25">
      <c r="B29" s="4" t="s">
        <v>43</v>
      </c>
      <c r="C29" s="14">
        <v>85000</v>
      </c>
      <c r="D29" s="14">
        <v>1005000</v>
      </c>
    </row>
    <row r="30" spans="2:4" x14ac:dyDescent="0.25">
      <c r="B30" s="3" t="s">
        <v>49</v>
      </c>
      <c r="C30" s="13">
        <f>SUM(C31:C32)</f>
        <v>19781584</v>
      </c>
      <c r="D30" s="13">
        <f>SUM(D31:D32)</f>
        <v>18545028</v>
      </c>
    </row>
    <row r="31" spans="2:4" x14ac:dyDescent="0.25">
      <c r="B31" s="4" t="s">
        <v>50</v>
      </c>
      <c r="C31" s="14">
        <v>9045925</v>
      </c>
      <c r="D31" s="14">
        <v>9176500</v>
      </c>
    </row>
    <row r="32" spans="2:4" x14ac:dyDescent="0.25">
      <c r="B32" s="4" t="s">
        <v>51</v>
      </c>
      <c r="C32" s="14">
        <v>10735659</v>
      </c>
      <c r="D32" s="14">
        <v>9368528</v>
      </c>
    </row>
    <row r="33" spans="2:4" ht="15.75" thickBot="1" x14ac:dyDescent="0.3">
      <c r="B33" s="6" t="s">
        <v>174</v>
      </c>
      <c r="C33" s="17">
        <f>SUM(C10,C15,C22,C30)</f>
        <v>247558599</v>
      </c>
      <c r="D33" s="17">
        <f>SUM(D10,D15,D22,D30)</f>
        <v>264312333</v>
      </c>
    </row>
    <row r="34" spans="2:4" ht="15.75" thickTop="1" x14ac:dyDescent="0.25">
      <c r="B34" s="7" t="s">
        <v>148</v>
      </c>
    </row>
    <row r="35" spans="2:4" x14ac:dyDescent="0.25">
      <c r="B35" s="19" t="s">
        <v>140</v>
      </c>
    </row>
    <row r="36" spans="2:4" x14ac:dyDescent="0.25">
      <c r="B36" s="7" t="s">
        <v>175</v>
      </c>
    </row>
  </sheetData>
  <mergeCells count="6">
    <mergeCell ref="B7:D7"/>
    <mergeCell ref="B2:D2"/>
    <mergeCell ref="B3:D3"/>
    <mergeCell ref="B4:D4"/>
    <mergeCell ref="B5:D5"/>
    <mergeCell ref="B6:D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K39"/>
  <sheetViews>
    <sheetView showGridLines="0" topLeftCell="A22" workbookViewId="0">
      <selection activeCell="B37" sqref="B37"/>
    </sheetView>
  </sheetViews>
  <sheetFormatPr defaultColWidth="9.140625" defaultRowHeight="15" x14ac:dyDescent="0.25"/>
  <cols>
    <col min="2" max="2" width="39.7109375" customWidth="1"/>
    <col min="3" max="5" width="15.28515625" bestFit="1" customWidth="1"/>
  </cols>
  <sheetData>
    <row r="2" spans="2:11" ht="21" x14ac:dyDescent="0.25">
      <c r="B2" s="27" t="s">
        <v>0</v>
      </c>
      <c r="C2" s="28"/>
      <c r="D2" s="28"/>
      <c r="E2" s="28"/>
    </row>
    <row r="3" spans="2:11" ht="17.25" customHeight="1" x14ac:dyDescent="0.9">
      <c r="B3" s="38" t="s">
        <v>1</v>
      </c>
      <c r="C3" s="39"/>
      <c r="D3" s="39"/>
      <c r="E3" s="39"/>
      <c r="F3" s="10"/>
      <c r="G3" s="10"/>
      <c r="H3" s="10"/>
      <c r="I3" s="10"/>
      <c r="J3" s="10"/>
      <c r="K3" s="10"/>
    </row>
    <row r="4" spans="2:11" ht="19.5" customHeight="1" x14ac:dyDescent="0.9">
      <c r="B4" s="43" t="s">
        <v>2</v>
      </c>
      <c r="C4" s="44"/>
      <c r="D4" s="44"/>
      <c r="E4" s="44"/>
      <c r="F4" s="10"/>
      <c r="G4" s="10"/>
      <c r="H4" s="10"/>
      <c r="I4" s="10"/>
      <c r="J4" s="10"/>
      <c r="K4" s="10"/>
    </row>
    <row r="5" spans="2:11" s="12" customFormat="1" ht="18" customHeight="1" x14ac:dyDescent="0.25">
      <c r="B5" s="45" t="s">
        <v>3</v>
      </c>
      <c r="C5" s="46"/>
      <c r="D5" s="46"/>
      <c r="E5" s="46"/>
      <c r="F5" s="11"/>
      <c r="G5" s="11"/>
      <c r="H5" s="11"/>
      <c r="I5" s="11"/>
      <c r="J5" s="11"/>
      <c r="K5" s="11"/>
    </row>
    <row r="6" spans="2:11" s="12" customFormat="1" ht="13.5" customHeight="1" x14ac:dyDescent="0.25">
      <c r="B6" s="45" t="s">
        <v>138</v>
      </c>
      <c r="C6" s="46"/>
      <c r="D6" s="46"/>
      <c r="E6" s="46"/>
      <c r="F6" s="11"/>
      <c r="G6" s="11"/>
      <c r="H6" s="11"/>
      <c r="I6" s="11"/>
      <c r="J6" s="11"/>
      <c r="K6" s="11"/>
    </row>
    <row r="7" spans="2:11" s="12" customFormat="1" ht="14.25" customHeight="1" x14ac:dyDescent="0.25">
      <c r="B7" s="42" t="s">
        <v>4</v>
      </c>
      <c r="C7" s="42"/>
      <c r="D7" s="42"/>
      <c r="E7" s="42"/>
      <c r="F7" s="11"/>
      <c r="G7" s="11"/>
      <c r="H7" s="11"/>
      <c r="I7" s="11"/>
      <c r="J7" s="11"/>
      <c r="K7" s="11"/>
    </row>
    <row r="8" spans="2:11" x14ac:dyDescent="0.25">
      <c r="B8" s="1" t="s">
        <v>5</v>
      </c>
      <c r="C8" s="2">
        <v>1972</v>
      </c>
      <c r="D8" s="2">
        <v>1973</v>
      </c>
      <c r="E8" s="2">
        <v>1974</v>
      </c>
    </row>
    <row r="9" spans="2:11" ht="15" customHeight="1" x14ac:dyDescent="0.25">
      <c r="B9" s="3" t="s">
        <v>45</v>
      </c>
      <c r="C9" s="13">
        <f t="shared" ref="C9:E9" si="0">SUM(C10:C13)</f>
        <v>76228772</v>
      </c>
      <c r="D9" s="13">
        <f t="shared" si="0"/>
        <v>76765091</v>
      </c>
      <c r="E9" s="13">
        <f t="shared" si="0"/>
        <v>83169018</v>
      </c>
      <c r="F9" s="9"/>
      <c r="G9" s="9"/>
      <c r="H9" s="9"/>
      <c r="I9" s="9"/>
      <c r="J9" s="9"/>
      <c r="K9" s="9"/>
    </row>
    <row r="10" spans="2:11" ht="15" customHeight="1" x14ac:dyDescent="0.25">
      <c r="B10" s="4" t="s">
        <v>53</v>
      </c>
      <c r="C10" s="14">
        <v>23784266</v>
      </c>
      <c r="D10" s="14">
        <v>23009300</v>
      </c>
      <c r="E10" s="14">
        <v>26119303</v>
      </c>
      <c r="F10" s="9"/>
      <c r="G10" s="9"/>
      <c r="H10" s="9"/>
      <c r="I10" s="9"/>
      <c r="J10" s="9"/>
      <c r="K10" s="9"/>
    </row>
    <row r="11" spans="2:11" ht="15" customHeight="1" x14ac:dyDescent="0.25">
      <c r="B11" s="4" t="s">
        <v>54</v>
      </c>
      <c r="C11" s="14">
        <v>20231475</v>
      </c>
      <c r="D11" s="14">
        <v>20358403</v>
      </c>
      <c r="E11" s="14">
        <v>22910949</v>
      </c>
      <c r="F11" s="9"/>
      <c r="G11" s="9"/>
      <c r="H11" s="9"/>
      <c r="I11" s="9"/>
      <c r="J11" s="9"/>
      <c r="K11" s="9"/>
    </row>
    <row r="12" spans="2:11" ht="15" customHeight="1" x14ac:dyDescent="0.25">
      <c r="B12" s="4" t="s">
        <v>55</v>
      </c>
      <c r="C12" s="14">
        <v>29190120</v>
      </c>
      <c r="D12" s="14">
        <v>30223517</v>
      </c>
      <c r="E12" s="14">
        <v>30748582</v>
      </c>
      <c r="F12" s="9"/>
      <c r="G12" s="9"/>
      <c r="H12" s="9"/>
      <c r="I12" s="9"/>
      <c r="J12" s="9"/>
      <c r="K12" s="9"/>
    </row>
    <row r="13" spans="2:11" ht="15" customHeight="1" x14ac:dyDescent="0.25">
      <c r="B13" s="4" t="s">
        <v>56</v>
      </c>
      <c r="C13" s="14">
        <v>3022911</v>
      </c>
      <c r="D13" s="14">
        <v>3173871</v>
      </c>
      <c r="E13" s="14">
        <v>3390184</v>
      </c>
      <c r="F13" s="9"/>
      <c r="G13" s="9"/>
      <c r="H13" s="9"/>
      <c r="I13" s="9"/>
      <c r="J13" s="9"/>
      <c r="K13" s="9"/>
    </row>
    <row r="14" spans="2:11" ht="15" customHeight="1" x14ac:dyDescent="0.25">
      <c r="B14" s="5" t="s">
        <v>57</v>
      </c>
      <c r="C14" s="13">
        <f t="shared" ref="C14:E14" si="1">SUM(C15:C20)</f>
        <v>110026843</v>
      </c>
      <c r="D14" s="13">
        <f t="shared" si="1"/>
        <v>139887243</v>
      </c>
      <c r="E14" s="13">
        <f t="shared" si="1"/>
        <v>168846062</v>
      </c>
      <c r="F14" s="9"/>
      <c r="G14" s="9"/>
      <c r="H14" s="9"/>
      <c r="I14" s="9"/>
      <c r="J14" s="9"/>
      <c r="K14" s="9"/>
    </row>
    <row r="15" spans="2:11" ht="15" customHeight="1" x14ac:dyDescent="0.25">
      <c r="B15" s="4" t="s">
        <v>12</v>
      </c>
      <c r="C15" s="14">
        <v>54650984</v>
      </c>
      <c r="D15" s="14">
        <v>61194004</v>
      </c>
      <c r="E15" s="14">
        <v>76495221</v>
      </c>
      <c r="F15" s="9"/>
      <c r="G15" s="9"/>
      <c r="H15" s="9"/>
      <c r="I15" s="9"/>
      <c r="J15" s="9"/>
      <c r="K15" s="9"/>
    </row>
    <row r="16" spans="2:11" ht="15" customHeight="1" x14ac:dyDescent="0.25">
      <c r="B16" s="4" t="s">
        <v>33</v>
      </c>
      <c r="C16" s="14">
        <v>40748510</v>
      </c>
      <c r="D16" s="14">
        <v>64467698</v>
      </c>
      <c r="E16" s="14">
        <v>75932185</v>
      </c>
      <c r="F16" s="9"/>
      <c r="G16" s="9"/>
      <c r="H16" s="9"/>
      <c r="I16" s="9"/>
      <c r="J16" s="9"/>
      <c r="K16" s="9"/>
    </row>
    <row r="17" spans="2:11" ht="15" customHeight="1" x14ac:dyDescent="0.25">
      <c r="B17" s="4" t="s">
        <v>58</v>
      </c>
      <c r="C17" s="14">
        <v>667814</v>
      </c>
      <c r="D17" s="14">
        <v>679864</v>
      </c>
      <c r="E17" s="14">
        <v>880518</v>
      </c>
      <c r="F17" s="9"/>
      <c r="G17" s="9"/>
      <c r="H17" s="9"/>
      <c r="I17" s="9"/>
      <c r="J17" s="9"/>
      <c r="K17" s="9"/>
    </row>
    <row r="18" spans="2:11" ht="15" customHeight="1" x14ac:dyDescent="0.25">
      <c r="B18" s="4" t="s">
        <v>35</v>
      </c>
      <c r="C18" s="14">
        <v>6035000</v>
      </c>
      <c r="D18" s="14">
        <v>6790200</v>
      </c>
      <c r="E18" s="14">
        <v>6952558</v>
      </c>
      <c r="F18" s="9"/>
      <c r="G18" s="9"/>
      <c r="H18" s="9"/>
      <c r="I18" s="9"/>
      <c r="J18" s="9"/>
      <c r="K18" s="9"/>
    </row>
    <row r="19" spans="2:11" ht="15" customHeight="1" x14ac:dyDescent="0.25">
      <c r="B19" s="4" t="s">
        <v>59</v>
      </c>
      <c r="C19" s="14">
        <v>3795000</v>
      </c>
      <c r="D19" s="14">
        <v>3887480</v>
      </c>
      <c r="E19" s="14">
        <v>4400000</v>
      </c>
      <c r="F19" s="9"/>
      <c r="G19" s="9"/>
      <c r="H19" s="9"/>
      <c r="I19" s="9"/>
      <c r="J19" s="9"/>
      <c r="K19" s="9"/>
    </row>
    <row r="20" spans="2:11" ht="15" customHeight="1" x14ac:dyDescent="0.25">
      <c r="B20" s="4" t="s">
        <v>60</v>
      </c>
      <c r="C20" s="14">
        <v>4129535</v>
      </c>
      <c r="D20" s="14">
        <v>2867997</v>
      </c>
      <c r="E20" s="14">
        <v>4185580</v>
      </c>
      <c r="F20" s="9"/>
      <c r="G20" s="9"/>
      <c r="H20" s="9"/>
      <c r="I20" s="9"/>
      <c r="J20" s="9"/>
      <c r="K20" s="9"/>
    </row>
    <row r="21" spans="2:11" x14ac:dyDescent="0.25">
      <c r="B21" s="5" t="s">
        <v>61</v>
      </c>
      <c r="C21" s="13">
        <f>SUM(C22:C28)</f>
        <v>89219446</v>
      </c>
      <c r="D21" s="13">
        <f>SUM(D22:D28)</f>
        <v>83338921</v>
      </c>
      <c r="E21" s="13">
        <f>SUM(E22:E28)</f>
        <v>102934225</v>
      </c>
    </row>
    <row r="22" spans="2:11" x14ac:dyDescent="0.25">
      <c r="B22" s="4" t="s">
        <v>18</v>
      </c>
      <c r="C22" s="14">
        <v>28313653</v>
      </c>
      <c r="D22" s="14">
        <v>32867945</v>
      </c>
      <c r="E22" s="14">
        <v>48286304</v>
      </c>
    </row>
    <row r="23" spans="2:11" x14ac:dyDescent="0.25">
      <c r="B23" s="4" t="s">
        <v>38</v>
      </c>
      <c r="C23" s="14">
        <v>12788560</v>
      </c>
      <c r="D23" s="14">
        <v>9082459</v>
      </c>
      <c r="E23" s="14">
        <v>6896133</v>
      </c>
    </row>
    <row r="24" spans="2:11" x14ac:dyDescent="0.25">
      <c r="B24" s="4" t="s">
        <v>39</v>
      </c>
      <c r="C24" s="14">
        <v>6625790</v>
      </c>
      <c r="D24" s="14">
        <v>5868443</v>
      </c>
      <c r="E24" s="14">
        <v>4551085</v>
      </c>
    </row>
    <row r="25" spans="2:11" x14ac:dyDescent="0.25">
      <c r="B25" s="4" t="s">
        <v>40</v>
      </c>
      <c r="C25" s="14">
        <v>29519289</v>
      </c>
      <c r="D25" s="14">
        <v>26760204</v>
      </c>
      <c r="E25" s="14">
        <v>30917953</v>
      </c>
    </row>
    <row r="26" spans="2:11" x14ac:dyDescent="0.25">
      <c r="B26" s="4" t="s">
        <v>134</v>
      </c>
      <c r="C26" s="14">
        <v>5067154</v>
      </c>
      <c r="D26" s="14">
        <v>5244870</v>
      </c>
      <c r="E26" s="14">
        <v>10997750</v>
      </c>
    </row>
    <row r="27" spans="2:11" x14ac:dyDescent="0.25">
      <c r="B27" s="4" t="s">
        <v>97</v>
      </c>
      <c r="C27" s="14">
        <v>6820000</v>
      </c>
      <c r="D27" s="14">
        <v>3430000</v>
      </c>
      <c r="E27" s="14">
        <v>1200000</v>
      </c>
    </row>
    <row r="28" spans="2:11" x14ac:dyDescent="0.25">
      <c r="B28" s="4" t="s">
        <v>135</v>
      </c>
      <c r="C28" s="14">
        <v>85000</v>
      </c>
      <c r="D28" s="14">
        <v>85000</v>
      </c>
      <c r="E28" s="14">
        <v>85000</v>
      </c>
    </row>
    <row r="29" spans="2:11" x14ac:dyDescent="0.25">
      <c r="B29" s="5" t="s">
        <v>62</v>
      </c>
      <c r="C29" s="15">
        <f t="shared" ref="C29:E29" si="2">+C30+C31</f>
        <v>14473869</v>
      </c>
      <c r="D29" s="15">
        <f t="shared" si="2"/>
        <v>14337138</v>
      </c>
      <c r="E29" s="15">
        <f t="shared" si="2"/>
        <v>17371395</v>
      </c>
    </row>
    <row r="30" spans="2:11" x14ac:dyDescent="0.25">
      <c r="B30" s="4" t="s">
        <v>63</v>
      </c>
      <c r="C30" s="14">
        <v>7974440</v>
      </c>
      <c r="D30" s="14">
        <v>7933900</v>
      </c>
      <c r="E30" s="14">
        <v>12776395</v>
      </c>
    </row>
    <row r="31" spans="2:11" x14ac:dyDescent="0.25">
      <c r="B31" s="4" t="s">
        <v>64</v>
      </c>
      <c r="C31" s="14">
        <v>6499429</v>
      </c>
      <c r="D31" s="14">
        <v>6403238</v>
      </c>
      <c r="E31" s="14">
        <v>4595000</v>
      </c>
    </row>
    <row r="32" spans="2:11" x14ac:dyDescent="0.25">
      <c r="B32" s="5" t="s">
        <v>65</v>
      </c>
      <c r="C32" s="15">
        <f t="shared" ref="C32:E32" si="3">+C33+C34+C35</f>
        <v>10979170</v>
      </c>
      <c r="D32" s="15">
        <f t="shared" si="3"/>
        <v>10971686</v>
      </c>
      <c r="E32" s="15">
        <f t="shared" si="3"/>
        <v>11046224</v>
      </c>
    </row>
    <row r="33" spans="2:5" x14ac:dyDescent="0.25">
      <c r="B33" s="4" t="s">
        <v>66</v>
      </c>
      <c r="C33" s="14">
        <v>9108524</v>
      </c>
      <c r="D33" s="14">
        <v>9108524</v>
      </c>
      <c r="E33" s="14">
        <v>9108524</v>
      </c>
    </row>
    <row r="34" spans="2:5" x14ac:dyDescent="0.25">
      <c r="B34" s="4" t="s">
        <v>67</v>
      </c>
      <c r="C34" s="14">
        <v>1677896</v>
      </c>
      <c r="D34" s="14">
        <v>1742162</v>
      </c>
      <c r="E34" s="14">
        <v>1937700</v>
      </c>
    </row>
    <row r="35" spans="2:5" x14ac:dyDescent="0.25">
      <c r="B35" s="4" t="s">
        <v>68</v>
      </c>
      <c r="C35" s="14">
        <v>192750</v>
      </c>
      <c r="D35" s="14">
        <v>121000</v>
      </c>
      <c r="E35" s="14">
        <v>0</v>
      </c>
    </row>
    <row r="36" spans="2:5" ht="15.75" thickBot="1" x14ac:dyDescent="0.3">
      <c r="B36" s="6" t="s">
        <v>177</v>
      </c>
      <c r="C36" s="17">
        <f>SUM(C9,C14,C21+C29+C32,)</f>
        <v>300928100</v>
      </c>
      <c r="D36" s="17">
        <f>SUM(D9,D14,D21+D29+D32,)</f>
        <v>325300079</v>
      </c>
      <c r="E36" s="17">
        <f>SUM(E9,E14,E21+E29+E32,)</f>
        <v>383366924</v>
      </c>
    </row>
    <row r="37" spans="2:5" ht="15.75" thickTop="1" x14ac:dyDescent="0.25">
      <c r="B37" s="7" t="s">
        <v>148</v>
      </c>
    </row>
    <row r="38" spans="2:5" x14ac:dyDescent="0.25">
      <c r="B38" s="19" t="s">
        <v>140</v>
      </c>
    </row>
    <row r="39" spans="2:5" x14ac:dyDescent="0.25">
      <c r="B39" s="7" t="s">
        <v>175</v>
      </c>
    </row>
  </sheetData>
  <mergeCells count="6">
    <mergeCell ref="B7:E7"/>
    <mergeCell ref="B2:E2"/>
    <mergeCell ref="B3:E3"/>
    <mergeCell ref="B4:E4"/>
    <mergeCell ref="B5:E5"/>
    <mergeCell ref="B6:E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D50"/>
  <sheetViews>
    <sheetView showGridLines="0" topLeftCell="A16" zoomScale="89" zoomScaleNormal="89" workbookViewId="0">
      <selection activeCell="B50" sqref="B50"/>
    </sheetView>
  </sheetViews>
  <sheetFormatPr defaultColWidth="9.140625" defaultRowHeight="15" x14ac:dyDescent="0.25"/>
  <cols>
    <col min="1" max="1" width="6.28515625" customWidth="1"/>
    <col min="2" max="2" width="39.7109375" customWidth="1"/>
    <col min="3" max="8" width="15" bestFit="1" customWidth="1"/>
    <col min="9" max="19" width="16.7109375" bestFit="1" customWidth="1"/>
    <col min="20" max="30" width="17.85546875" bestFit="1" customWidth="1"/>
  </cols>
  <sheetData>
    <row r="2" spans="2:30" ht="21" x14ac:dyDescent="0.25">
      <c r="B2" s="27"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row>
    <row r="3" spans="2:30" ht="18.75" customHeight="1" x14ac:dyDescent="0.25">
      <c r="B3" s="29" t="s">
        <v>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2:30" ht="15" customHeight="1" x14ac:dyDescent="0.25">
      <c r="B4" s="31" t="s">
        <v>2</v>
      </c>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row>
    <row r="5" spans="2:30" x14ac:dyDescent="0.25">
      <c r="B5" s="33" t="s">
        <v>3</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row>
    <row r="6" spans="2:30" x14ac:dyDescent="0.25">
      <c r="B6" s="33" t="s">
        <v>141</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2:30" x14ac:dyDescent="0.25">
      <c r="B7" s="26" t="s">
        <v>4</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row>
    <row r="9" spans="2:30" x14ac:dyDescent="0.25">
      <c r="B9" s="1" t="s">
        <v>5</v>
      </c>
      <c r="C9" s="2">
        <v>1975</v>
      </c>
      <c r="D9" s="2">
        <v>1976</v>
      </c>
      <c r="E9" s="2">
        <v>1977</v>
      </c>
      <c r="F9" s="2">
        <v>1978</v>
      </c>
      <c r="G9" s="2">
        <v>1979</v>
      </c>
      <c r="H9" s="2">
        <v>1980</v>
      </c>
      <c r="I9" s="2">
        <v>1981</v>
      </c>
      <c r="J9" s="2">
        <v>1982</v>
      </c>
      <c r="K9" s="2">
        <v>1983</v>
      </c>
      <c r="L9" s="2">
        <v>1984</v>
      </c>
      <c r="M9" s="2">
        <v>1985</v>
      </c>
      <c r="N9" s="2">
        <v>1986</v>
      </c>
      <c r="O9" s="2">
        <v>1987</v>
      </c>
      <c r="P9" s="2">
        <v>1988</v>
      </c>
      <c r="Q9" s="2">
        <v>1989</v>
      </c>
      <c r="R9" s="2">
        <v>1990</v>
      </c>
      <c r="S9" s="2">
        <v>1991</v>
      </c>
      <c r="T9" s="2">
        <v>1992</v>
      </c>
      <c r="U9" s="2">
        <v>1993</v>
      </c>
      <c r="V9" s="2">
        <v>1994</v>
      </c>
      <c r="W9" s="2">
        <v>1995</v>
      </c>
      <c r="X9" s="2">
        <v>1996</v>
      </c>
      <c r="Y9" s="2">
        <v>1997</v>
      </c>
      <c r="Z9" s="2">
        <v>1998</v>
      </c>
      <c r="AA9" s="2">
        <v>1999</v>
      </c>
      <c r="AB9" s="2">
        <v>2000</v>
      </c>
      <c r="AC9" s="2">
        <v>2001</v>
      </c>
      <c r="AD9" s="2">
        <v>2002</v>
      </c>
    </row>
    <row r="10" spans="2:30" x14ac:dyDescent="0.25">
      <c r="B10" s="3" t="s">
        <v>45</v>
      </c>
      <c r="C10" s="13">
        <f>SUM(C11:C14)</f>
        <v>111088395</v>
      </c>
      <c r="D10" s="13">
        <f t="shared" ref="D10:AD10" si="0">SUM(D11:D14)</f>
        <v>124223992</v>
      </c>
      <c r="E10" s="13">
        <f t="shared" si="0"/>
        <v>135907461</v>
      </c>
      <c r="F10" s="13">
        <f t="shared" si="0"/>
        <v>152073441</v>
      </c>
      <c r="G10" s="13">
        <f t="shared" si="0"/>
        <v>174066754</v>
      </c>
      <c r="H10" s="13">
        <f t="shared" si="0"/>
        <v>211147424</v>
      </c>
      <c r="I10" s="13">
        <f t="shared" si="0"/>
        <v>288188204</v>
      </c>
      <c r="J10" s="13">
        <f t="shared" si="0"/>
        <v>269976643</v>
      </c>
      <c r="K10" s="13">
        <f t="shared" si="0"/>
        <v>243896268</v>
      </c>
      <c r="L10" s="13">
        <f t="shared" si="0"/>
        <v>290153701</v>
      </c>
      <c r="M10" s="13">
        <f t="shared" si="0"/>
        <v>380389290</v>
      </c>
      <c r="N10" s="13">
        <f t="shared" si="0"/>
        <v>453345080</v>
      </c>
      <c r="O10" s="13">
        <f t="shared" si="0"/>
        <v>575748644</v>
      </c>
      <c r="P10" s="13">
        <f t="shared" si="0"/>
        <v>666796025</v>
      </c>
      <c r="Q10" s="13">
        <f t="shared" si="0"/>
        <v>1475710862</v>
      </c>
      <c r="R10" s="13">
        <f t="shared" si="0"/>
        <v>1004604600</v>
      </c>
      <c r="S10" s="13">
        <f t="shared" si="0"/>
        <v>1004604600</v>
      </c>
      <c r="T10" s="13">
        <f t="shared" si="0"/>
        <v>2521378300</v>
      </c>
      <c r="U10" s="13">
        <f t="shared" si="0"/>
        <v>3778037430</v>
      </c>
      <c r="V10" s="13">
        <f t="shared" si="0"/>
        <v>5345785665</v>
      </c>
      <c r="W10" s="13">
        <f t="shared" si="0"/>
        <v>5261607770</v>
      </c>
      <c r="X10" s="13">
        <f t="shared" si="0"/>
        <v>6086782050</v>
      </c>
      <c r="Y10" s="13">
        <f t="shared" si="0"/>
        <v>6086782050</v>
      </c>
      <c r="Z10" s="13">
        <f t="shared" si="0"/>
        <v>8628592775</v>
      </c>
      <c r="AA10" s="13">
        <f t="shared" si="0"/>
        <v>9568999910</v>
      </c>
      <c r="AB10" s="13">
        <f t="shared" si="0"/>
        <v>11491089960</v>
      </c>
      <c r="AC10" s="13">
        <f t="shared" si="0"/>
        <v>12190443035</v>
      </c>
      <c r="AD10" s="13">
        <f t="shared" si="0"/>
        <v>14318871465</v>
      </c>
    </row>
    <row r="11" spans="2:30" x14ac:dyDescent="0.25">
      <c r="B11" s="4" t="s">
        <v>30</v>
      </c>
      <c r="C11" s="14">
        <v>59580489</v>
      </c>
      <c r="D11" s="14">
        <v>56841530</v>
      </c>
      <c r="E11" s="14">
        <v>69326000</v>
      </c>
      <c r="F11" s="14">
        <v>76877428</v>
      </c>
      <c r="G11" s="14">
        <v>57284083</v>
      </c>
      <c r="H11" s="14">
        <v>74104960</v>
      </c>
      <c r="I11" s="14">
        <v>116397064</v>
      </c>
      <c r="J11" s="14">
        <v>107098983</v>
      </c>
      <c r="K11" s="14">
        <v>82556774</v>
      </c>
      <c r="L11" s="14">
        <v>105830111</v>
      </c>
      <c r="M11" s="14">
        <v>172219270</v>
      </c>
      <c r="N11" s="14">
        <v>185153760</v>
      </c>
      <c r="O11" s="14">
        <v>289110070</v>
      </c>
      <c r="P11" s="14">
        <v>282801225</v>
      </c>
      <c r="Q11" s="14">
        <v>981945453</v>
      </c>
      <c r="R11" s="14">
        <v>345927675</v>
      </c>
      <c r="S11" s="14">
        <v>345927675</v>
      </c>
      <c r="T11" s="14">
        <v>1242716390</v>
      </c>
      <c r="U11" s="14">
        <v>1904014810</v>
      </c>
      <c r="V11" s="14">
        <v>2925492400</v>
      </c>
      <c r="W11" s="14">
        <v>2082437315</v>
      </c>
      <c r="X11" s="14">
        <v>2372813575</v>
      </c>
      <c r="Y11" s="14">
        <v>2372813575</v>
      </c>
      <c r="Z11" s="14">
        <v>4942331005</v>
      </c>
      <c r="AA11" s="14">
        <v>5410183040</v>
      </c>
      <c r="AB11" s="14">
        <v>5920721065</v>
      </c>
      <c r="AC11" s="14">
        <v>5415676852</v>
      </c>
      <c r="AD11" s="14">
        <v>7156768996</v>
      </c>
    </row>
    <row r="12" spans="2:30" x14ac:dyDescent="0.25">
      <c r="B12" s="4" t="s">
        <v>46</v>
      </c>
      <c r="C12" s="14">
        <v>16363970</v>
      </c>
      <c r="D12" s="14">
        <v>26774965</v>
      </c>
      <c r="E12" s="14">
        <v>26699474</v>
      </c>
      <c r="F12" s="14">
        <v>26767787</v>
      </c>
      <c r="G12" s="14">
        <v>34233681</v>
      </c>
      <c r="H12" s="14">
        <v>50691020</v>
      </c>
      <c r="I12" s="14">
        <v>54988610</v>
      </c>
      <c r="J12" s="14">
        <v>53044442</v>
      </c>
      <c r="K12" s="14">
        <v>56644259</v>
      </c>
      <c r="L12" s="14">
        <v>68911690</v>
      </c>
      <c r="M12" s="14">
        <v>78578670</v>
      </c>
      <c r="N12" s="14">
        <v>94398035</v>
      </c>
      <c r="O12" s="14">
        <v>98388169</v>
      </c>
      <c r="P12" s="14">
        <v>147208930</v>
      </c>
      <c r="Q12" s="14">
        <v>192225164</v>
      </c>
      <c r="R12" s="14">
        <v>262844060</v>
      </c>
      <c r="S12" s="14">
        <v>262844060</v>
      </c>
      <c r="T12" s="14">
        <v>520276770</v>
      </c>
      <c r="U12" s="14">
        <v>686565855</v>
      </c>
      <c r="V12" s="14">
        <v>1043106155</v>
      </c>
      <c r="W12" s="14">
        <v>1241454555</v>
      </c>
      <c r="X12" s="14">
        <v>1470556120</v>
      </c>
      <c r="Y12" s="14">
        <v>1470556120</v>
      </c>
      <c r="Z12" s="14">
        <v>1598952365</v>
      </c>
      <c r="AA12" s="14">
        <v>2112716690</v>
      </c>
      <c r="AB12" s="14">
        <v>2801517840</v>
      </c>
      <c r="AC12" s="14">
        <v>3228900961</v>
      </c>
      <c r="AD12" s="14">
        <v>3237997744</v>
      </c>
    </row>
    <row r="13" spans="2:30" x14ac:dyDescent="0.25">
      <c r="B13" s="4" t="s">
        <v>47</v>
      </c>
      <c r="C13" s="14">
        <v>31917336</v>
      </c>
      <c r="D13" s="14">
        <v>37207497</v>
      </c>
      <c r="E13" s="14">
        <v>35996402</v>
      </c>
      <c r="F13" s="14">
        <v>44104506</v>
      </c>
      <c r="G13" s="14">
        <v>77849800</v>
      </c>
      <c r="H13" s="14">
        <v>80638074</v>
      </c>
      <c r="I13" s="14">
        <v>110051280</v>
      </c>
      <c r="J13" s="14">
        <v>103860358</v>
      </c>
      <c r="K13" s="14">
        <v>98509915</v>
      </c>
      <c r="L13" s="14">
        <v>107139700</v>
      </c>
      <c r="M13" s="14">
        <v>120503520</v>
      </c>
      <c r="N13" s="14">
        <v>152826390</v>
      </c>
      <c r="O13" s="14">
        <v>175570440</v>
      </c>
      <c r="P13" s="14">
        <v>217807475</v>
      </c>
      <c r="Q13" s="14">
        <v>273282510</v>
      </c>
      <c r="R13" s="14">
        <v>348931875</v>
      </c>
      <c r="S13" s="14">
        <v>348931875</v>
      </c>
      <c r="T13" s="14">
        <v>674483005</v>
      </c>
      <c r="U13" s="14">
        <v>1073107380</v>
      </c>
      <c r="V13" s="14">
        <v>1238134380</v>
      </c>
      <c r="W13" s="14">
        <v>1753214750</v>
      </c>
      <c r="X13" s="14">
        <v>2054095095</v>
      </c>
      <c r="Y13" s="14">
        <v>2054095095</v>
      </c>
      <c r="Z13" s="14">
        <v>1773157405</v>
      </c>
      <c r="AA13" s="14">
        <v>1758565495</v>
      </c>
      <c r="AB13" s="14">
        <v>2358449085</v>
      </c>
      <c r="AC13" s="14">
        <v>3053887925</v>
      </c>
      <c r="AD13" s="14">
        <v>3289967800</v>
      </c>
    </row>
    <row r="14" spans="2:30" x14ac:dyDescent="0.25">
      <c r="B14" s="4" t="s">
        <v>48</v>
      </c>
      <c r="C14" s="14">
        <v>3226600</v>
      </c>
      <c r="D14" s="14">
        <v>3400000</v>
      </c>
      <c r="E14" s="14">
        <v>3885585</v>
      </c>
      <c r="F14" s="14">
        <v>4323720</v>
      </c>
      <c r="G14" s="14">
        <v>4699190</v>
      </c>
      <c r="H14" s="14">
        <v>5713370</v>
      </c>
      <c r="I14" s="14">
        <v>6751250</v>
      </c>
      <c r="J14" s="14">
        <v>5972860</v>
      </c>
      <c r="K14" s="14">
        <v>6185320</v>
      </c>
      <c r="L14" s="14">
        <v>8272200</v>
      </c>
      <c r="M14" s="14">
        <v>9087830</v>
      </c>
      <c r="N14" s="14">
        <v>20966895</v>
      </c>
      <c r="O14" s="14">
        <v>12679965</v>
      </c>
      <c r="P14" s="14">
        <v>18978395</v>
      </c>
      <c r="Q14" s="14">
        <v>28257735</v>
      </c>
      <c r="R14" s="14">
        <v>46900990</v>
      </c>
      <c r="S14" s="14">
        <v>46900990</v>
      </c>
      <c r="T14" s="14">
        <v>83902135</v>
      </c>
      <c r="U14" s="14">
        <v>114349385</v>
      </c>
      <c r="V14" s="14">
        <v>139052730</v>
      </c>
      <c r="W14" s="14">
        <v>184501150</v>
      </c>
      <c r="X14" s="14">
        <v>189317260</v>
      </c>
      <c r="Y14" s="14">
        <v>189317260</v>
      </c>
      <c r="Z14" s="14">
        <v>314152000</v>
      </c>
      <c r="AA14" s="14">
        <v>287534685</v>
      </c>
      <c r="AB14" s="14">
        <v>410401970</v>
      </c>
      <c r="AC14" s="14">
        <v>491977297</v>
      </c>
      <c r="AD14" s="14">
        <v>634136925</v>
      </c>
    </row>
    <row r="15" spans="2:30" x14ac:dyDescent="0.25">
      <c r="B15" s="5" t="s">
        <v>11</v>
      </c>
      <c r="C15" s="13">
        <f>SUM(C16:C26)</f>
        <v>174871950</v>
      </c>
      <c r="D15" s="13">
        <f t="shared" ref="D15:AB15" si="1">SUM(D16:D26)</f>
        <v>212154806</v>
      </c>
      <c r="E15" s="13">
        <f t="shared" si="1"/>
        <v>208845828</v>
      </c>
      <c r="F15" s="13">
        <f t="shared" si="1"/>
        <v>214214266</v>
      </c>
      <c r="G15" s="13">
        <f t="shared" si="1"/>
        <v>281175242</v>
      </c>
      <c r="H15" s="13">
        <f t="shared" si="1"/>
        <v>291650666</v>
      </c>
      <c r="I15" s="13">
        <f t="shared" si="1"/>
        <v>347939685</v>
      </c>
      <c r="J15" s="13">
        <f t="shared" si="1"/>
        <v>318235054</v>
      </c>
      <c r="K15" s="13">
        <f t="shared" si="1"/>
        <v>375572899</v>
      </c>
      <c r="L15" s="13">
        <f t="shared" si="1"/>
        <v>548732667</v>
      </c>
      <c r="M15" s="13">
        <f t="shared" si="1"/>
        <v>523939900</v>
      </c>
      <c r="N15" s="13">
        <f t="shared" si="1"/>
        <v>660498687</v>
      </c>
      <c r="O15" s="13">
        <f t="shared" si="1"/>
        <v>683242437</v>
      </c>
      <c r="P15" s="13">
        <f t="shared" si="1"/>
        <v>949765345</v>
      </c>
      <c r="Q15" s="13">
        <f t="shared" si="1"/>
        <v>1158312002</v>
      </c>
      <c r="R15" s="13">
        <f t="shared" si="1"/>
        <v>1656569100</v>
      </c>
      <c r="S15" s="13">
        <f t="shared" si="1"/>
        <v>1656569100</v>
      </c>
      <c r="T15" s="13">
        <f t="shared" si="1"/>
        <v>3306347320</v>
      </c>
      <c r="U15" s="13">
        <f t="shared" si="1"/>
        <v>6060835385</v>
      </c>
      <c r="V15" s="13">
        <f t="shared" si="1"/>
        <v>7752708951</v>
      </c>
      <c r="W15" s="13">
        <f t="shared" si="1"/>
        <v>8784494175</v>
      </c>
      <c r="X15" s="13">
        <f t="shared" si="1"/>
        <v>10457245105</v>
      </c>
      <c r="Y15" s="13">
        <f t="shared" si="1"/>
        <v>10457245105</v>
      </c>
      <c r="Z15" s="13">
        <f t="shared" si="1"/>
        <v>14915488385</v>
      </c>
      <c r="AA15" s="13">
        <f t="shared" si="1"/>
        <v>17173632895</v>
      </c>
      <c r="AB15" s="13">
        <f t="shared" si="1"/>
        <v>24276817790</v>
      </c>
      <c r="AC15" s="13">
        <f>SUM(AC16:AC26)</f>
        <v>30800640568</v>
      </c>
      <c r="AD15" s="13">
        <f>SUM(AD16:AD26)</f>
        <v>33775092171</v>
      </c>
    </row>
    <row r="16" spans="2:30" x14ac:dyDescent="0.25">
      <c r="B16" s="4" t="s">
        <v>12</v>
      </c>
      <c r="C16" s="14">
        <v>83996422</v>
      </c>
      <c r="D16" s="14">
        <v>104924171</v>
      </c>
      <c r="E16" s="14">
        <v>103261329</v>
      </c>
      <c r="F16" s="14">
        <v>103508351</v>
      </c>
      <c r="G16" s="14">
        <v>126494472</v>
      </c>
      <c r="H16" s="14">
        <v>124111927</v>
      </c>
      <c r="I16" s="14">
        <v>154504105</v>
      </c>
      <c r="J16" s="14">
        <v>161349352</v>
      </c>
      <c r="K16" s="14">
        <v>169164063</v>
      </c>
      <c r="L16" s="14">
        <v>173940074</v>
      </c>
      <c r="M16" s="14">
        <v>211554555</v>
      </c>
      <c r="N16" s="14">
        <v>261828630</v>
      </c>
      <c r="O16" s="14">
        <v>279541915</v>
      </c>
      <c r="P16" s="14">
        <v>405779345</v>
      </c>
      <c r="Q16" s="14">
        <v>436891325</v>
      </c>
      <c r="R16" s="14">
        <v>580002110</v>
      </c>
      <c r="S16" s="14">
        <v>580002110</v>
      </c>
      <c r="T16" s="14">
        <v>1201296915</v>
      </c>
      <c r="U16" s="14">
        <v>2202192975</v>
      </c>
      <c r="V16" s="14">
        <v>2642206360</v>
      </c>
      <c r="W16" s="14">
        <v>3366567505</v>
      </c>
      <c r="X16" s="14">
        <v>4077252945</v>
      </c>
      <c r="Y16" s="14">
        <v>4077252945</v>
      </c>
      <c r="Z16" s="14">
        <v>6136251565</v>
      </c>
      <c r="AA16" s="14">
        <v>6912387930</v>
      </c>
      <c r="AB16" s="14">
        <v>8384848410</v>
      </c>
      <c r="AC16" s="14">
        <v>10469909157</v>
      </c>
      <c r="AD16" s="14">
        <v>11283263829</v>
      </c>
    </row>
    <row r="17" spans="2:30" x14ac:dyDescent="0.25">
      <c r="B17" s="4" t="s">
        <v>69</v>
      </c>
      <c r="C17" s="14">
        <v>4239430</v>
      </c>
      <c r="D17" s="14">
        <v>4281800</v>
      </c>
      <c r="E17" s="14">
        <v>4226600</v>
      </c>
      <c r="F17" s="14">
        <v>4832620</v>
      </c>
      <c r="G17" s="14">
        <v>7000000</v>
      </c>
      <c r="H17" s="14">
        <v>7606600</v>
      </c>
      <c r="I17" s="14">
        <v>12530000</v>
      </c>
      <c r="J17" s="14">
        <v>7614660</v>
      </c>
      <c r="K17" s="14">
        <v>7508900</v>
      </c>
      <c r="L17" s="14">
        <v>45187000</v>
      </c>
      <c r="M17" s="14">
        <v>25981310</v>
      </c>
      <c r="N17" s="14">
        <v>26392191</v>
      </c>
      <c r="O17" s="14">
        <v>24917265</v>
      </c>
      <c r="P17" s="14">
        <v>36269335</v>
      </c>
      <c r="Q17" s="14">
        <v>39268944</v>
      </c>
      <c r="R17" s="14">
        <v>45587490</v>
      </c>
      <c r="S17" s="14">
        <v>45587490</v>
      </c>
      <c r="T17" s="14">
        <v>61151580</v>
      </c>
      <c r="U17" s="14">
        <v>128988700</v>
      </c>
      <c r="V17" s="14">
        <v>236555825</v>
      </c>
      <c r="W17" s="14">
        <v>350445480</v>
      </c>
      <c r="X17" s="14">
        <v>353364265</v>
      </c>
      <c r="Y17" s="14">
        <v>353364265</v>
      </c>
      <c r="Z17" s="14">
        <v>484182575</v>
      </c>
      <c r="AA17" s="14">
        <v>544395815</v>
      </c>
      <c r="AB17" s="14">
        <v>827605735</v>
      </c>
      <c r="AC17" s="14">
        <v>931333602</v>
      </c>
      <c r="AD17" s="14">
        <v>1522076945</v>
      </c>
    </row>
    <row r="18" spans="2:30" x14ac:dyDescent="0.25">
      <c r="B18" s="4" t="s">
        <v>70</v>
      </c>
      <c r="C18" s="14">
        <v>59110239</v>
      </c>
      <c r="D18" s="14">
        <v>73038107</v>
      </c>
      <c r="E18" s="14">
        <v>73759090</v>
      </c>
      <c r="F18" s="14">
        <v>77987416</v>
      </c>
      <c r="G18" s="14">
        <v>71906644</v>
      </c>
      <c r="H18" s="14">
        <v>80717855</v>
      </c>
      <c r="I18" s="14">
        <v>97282050</v>
      </c>
      <c r="J18" s="14">
        <v>91274577</v>
      </c>
      <c r="K18" s="14">
        <v>101588851</v>
      </c>
      <c r="L18" s="14">
        <v>115732947</v>
      </c>
      <c r="M18" s="14">
        <v>111294120</v>
      </c>
      <c r="N18" s="14">
        <v>134654762</v>
      </c>
      <c r="O18" s="14">
        <v>163989520</v>
      </c>
      <c r="P18" s="14">
        <v>241750990</v>
      </c>
      <c r="Q18" s="14">
        <v>356944512</v>
      </c>
      <c r="R18" s="14">
        <v>608145610</v>
      </c>
      <c r="S18" s="14">
        <v>608145610</v>
      </c>
      <c r="T18" s="14">
        <v>1162873100</v>
      </c>
      <c r="U18" s="14">
        <v>1671710850</v>
      </c>
      <c r="V18" s="14">
        <v>2214664275</v>
      </c>
      <c r="W18" s="14">
        <v>2607378905</v>
      </c>
      <c r="X18" s="14">
        <v>3404457885</v>
      </c>
      <c r="Y18" s="14">
        <v>3404457885</v>
      </c>
      <c r="Z18" s="14">
        <v>4235999290</v>
      </c>
      <c r="AA18" s="14">
        <v>3737416540</v>
      </c>
      <c r="AB18" s="14">
        <v>6679573495</v>
      </c>
      <c r="AC18" s="14">
        <v>5686820555</v>
      </c>
      <c r="AD18" s="14">
        <v>7082071685</v>
      </c>
    </row>
    <row r="19" spans="2:30" x14ac:dyDescent="0.25">
      <c r="B19" s="4" t="s">
        <v>71</v>
      </c>
      <c r="C19" s="14">
        <v>9759560</v>
      </c>
      <c r="D19" s="14">
        <v>11723759</v>
      </c>
      <c r="E19" s="14">
        <v>10525950</v>
      </c>
      <c r="F19" s="14">
        <v>7648079</v>
      </c>
      <c r="G19" s="14">
        <v>17872141</v>
      </c>
      <c r="H19" s="14">
        <v>19546413</v>
      </c>
      <c r="I19" s="14">
        <v>18999055</v>
      </c>
      <c r="J19" s="14">
        <v>15520489</v>
      </c>
      <c r="K19" s="14">
        <v>53603060</v>
      </c>
      <c r="L19" s="14">
        <v>60653471</v>
      </c>
      <c r="M19" s="14">
        <v>93480170</v>
      </c>
      <c r="N19" s="14">
        <v>123830435</v>
      </c>
      <c r="O19" s="14">
        <v>115947345</v>
      </c>
      <c r="P19" s="14">
        <v>125833800</v>
      </c>
      <c r="Q19" s="14">
        <v>150648577</v>
      </c>
      <c r="R19" s="14">
        <v>192817775</v>
      </c>
      <c r="S19" s="14">
        <v>192817775</v>
      </c>
      <c r="T19" s="14">
        <v>259533780</v>
      </c>
      <c r="U19" s="14">
        <v>601234400</v>
      </c>
      <c r="V19" s="14">
        <v>502127685</v>
      </c>
      <c r="W19" s="14">
        <v>744329355</v>
      </c>
      <c r="X19" s="14">
        <v>885410840</v>
      </c>
      <c r="Y19" s="14">
        <v>885410840</v>
      </c>
      <c r="Z19" s="14">
        <v>1407050100</v>
      </c>
      <c r="AA19" s="14">
        <v>1893685880</v>
      </c>
      <c r="AB19" s="14">
        <v>2907639945</v>
      </c>
      <c r="AC19" s="14">
        <v>6597808450</v>
      </c>
      <c r="AD19" s="14">
        <v>5440527016</v>
      </c>
    </row>
    <row r="20" spans="2:30" x14ac:dyDescent="0.25">
      <c r="B20" s="4" t="s">
        <v>72</v>
      </c>
      <c r="C20" s="14">
        <v>900000</v>
      </c>
      <c r="D20" s="14">
        <v>890000</v>
      </c>
      <c r="E20" s="14">
        <v>910082</v>
      </c>
      <c r="F20" s="14">
        <v>982946</v>
      </c>
      <c r="G20" s="14">
        <v>1478945</v>
      </c>
      <c r="H20" s="14">
        <v>1751690</v>
      </c>
      <c r="I20" s="14">
        <v>2159600</v>
      </c>
      <c r="J20" s="14">
        <v>1844488</v>
      </c>
      <c r="K20" s="14">
        <v>1611600</v>
      </c>
      <c r="L20" s="14">
        <v>1927400</v>
      </c>
      <c r="M20" s="14">
        <v>2187000</v>
      </c>
      <c r="N20" s="14">
        <v>2683205</v>
      </c>
      <c r="O20" s="14">
        <v>2586745</v>
      </c>
      <c r="P20" s="14">
        <v>2981925</v>
      </c>
      <c r="Q20" s="14">
        <v>6709655</v>
      </c>
      <c r="R20" s="14">
        <v>9835750</v>
      </c>
      <c r="S20" s="14">
        <v>9835750</v>
      </c>
      <c r="T20" s="14">
        <v>14743185</v>
      </c>
      <c r="U20" s="14">
        <v>30544075</v>
      </c>
      <c r="V20" s="14">
        <v>33499580</v>
      </c>
      <c r="W20" s="14">
        <v>55974040</v>
      </c>
      <c r="X20" s="14">
        <v>54337355</v>
      </c>
      <c r="Y20" s="14">
        <v>54337355</v>
      </c>
      <c r="Z20" s="14">
        <v>73774895</v>
      </c>
      <c r="AA20" s="14">
        <v>76685680</v>
      </c>
      <c r="AB20" s="14">
        <v>214256330</v>
      </c>
      <c r="AC20" s="14">
        <v>137995225</v>
      </c>
      <c r="AD20" s="14">
        <v>172637390</v>
      </c>
    </row>
    <row r="21" spans="2:30" x14ac:dyDescent="0.25">
      <c r="B21" s="4" t="s">
        <v>73</v>
      </c>
      <c r="C21" s="14">
        <v>750000</v>
      </c>
      <c r="D21" s="14">
        <v>750000</v>
      </c>
      <c r="E21" s="14">
        <v>750000</v>
      </c>
      <c r="F21" s="14">
        <v>750000</v>
      </c>
      <c r="G21" s="14">
        <v>18000000</v>
      </c>
      <c r="H21" s="14">
        <v>18000000</v>
      </c>
      <c r="I21" s="14">
        <v>17243000</v>
      </c>
      <c r="J21" s="14">
        <v>8016423</v>
      </c>
      <c r="K21" s="14">
        <v>8400000</v>
      </c>
      <c r="L21" s="14">
        <v>74020000</v>
      </c>
      <c r="M21" s="14">
        <v>26300000</v>
      </c>
      <c r="N21" s="14">
        <v>10900000</v>
      </c>
      <c r="O21" s="14">
        <v>8280000</v>
      </c>
      <c r="P21" s="14">
        <v>2600000</v>
      </c>
      <c r="Q21" s="14">
        <v>4000000</v>
      </c>
      <c r="R21" s="14">
        <v>900000</v>
      </c>
      <c r="S21" s="14">
        <v>900000</v>
      </c>
      <c r="T21" s="14">
        <v>103133000</v>
      </c>
      <c r="U21" s="14">
        <v>72242175</v>
      </c>
      <c r="V21" s="14">
        <v>501947340</v>
      </c>
      <c r="W21" s="14">
        <v>164747275</v>
      </c>
      <c r="X21" s="14">
        <v>36900000</v>
      </c>
      <c r="Y21" s="14">
        <v>36900000</v>
      </c>
      <c r="Z21" s="14">
        <v>480000000</v>
      </c>
      <c r="AA21" s="14">
        <v>480000000</v>
      </c>
      <c r="AB21" s="14">
        <v>480000000</v>
      </c>
      <c r="AC21" s="14">
        <v>1573381252</v>
      </c>
      <c r="AD21" s="14">
        <v>1067900000</v>
      </c>
    </row>
    <row r="22" spans="2:30" x14ac:dyDescent="0.25">
      <c r="B22" s="4" t="s">
        <v>74</v>
      </c>
      <c r="C22" s="14">
        <v>3560000</v>
      </c>
      <c r="D22" s="14">
        <v>2725200</v>
      </c>
      <c r="E22" s="14">
        <v>1972936</v>
      </c>
      <c r="F22" s="14">
        <v>1972936</v>
      </c>
      <c r="G22" s="14">
        <v>20000000</v>
      </c>
      <c r="H22" s="14">
        <v>15360000</v>
      </c>
      <c r="I22" s="14">
        <v>18681570</v>
      </c>
      <c r="J22" s="14">
        <v>7870028</v>
      </c>
      <c r="K22" s="14">
        <v>6460000</v>
      </c>
      <c r="L22" s="14">
        <v>13610000</v>
      </c>
      <c r="M22" s="14">
        <v>23958730</v>
      </c>
      <c r="N22" s="14">
        <v>17957185</v>
      </c>
      <c r="O22" s="14">
        <v>20531685</v>
      </c>
      <c r="P22" s="14">
        <v>33404865</v>
      </c>
      <c r="Q22" s="14">
        <v>22669760</v>
      </c>
      <c r="R22" s="14">
        <v>27334970</v>
      </c>
      <c r="S22" s="14">
        <v>27334970</v>
      </c>
      <c r="T22" s="14">
        <v>181126015</v>
      </c>
      <c r="U22" s="14">
        <v>932428360</v>
      </c>
      <c r="V22" s="14">
        <v>1109783346</v>
      </c>
      <c r="W22" s="14">
        <v>939665615</v>
      </c>
      <c r="X22" s="14">
        <v>984640285</v>
      </c>
      <c r="Y22" s="14">
        <v>984640285</v>
      </c>
      <c r="Z22" s="14">
        <v>537671960</v>
      </c>
      <c r="AA22" s="14">
        <v>1433907635</v>
      </c>
      <c r="AB22" s="14">
        <v>2066138690</v>
      </c>
      <c r="AC22" s="14">
        <v>1756605836</v>
      </c>
      <c r="AD22" s="14">
        <v>3270757500</v>
      </c>
    </row>
    <row r="23" spans="2:30" x14ac:dyDescent="0.25">
      <c r="B23" s="4" t="s">
        <v>75</v>
      </c>
      <c r="C23" s="14">
        <v>9108524</v>
      </c>
      <c r="D23" s="14">
        <v>9108524</v>
      </c>
      <c r="E23" s="14">
        <v>9123524</v>
      </c>
      <c r="F23" s="14">
        <v>11523524</v>
      </c>
      <c r="G23" s="14">
        <v>13000000</v>
      </c>
      <c r="H23" s="14">
        <v>18628000</v>
      </c>
      <c r="I23" s="14">
        <v>19443845</v>
      </c>
      <c r="J23" s="14">
        <v>19443850</v>
      </c>
      <c r="K23" s="14">
        <v>19443850</v>
      </c>
      <c r="L23" s="14">
        <v>51013367</v>
      </c>
      <c r="M23" s="14">
        <v>19144120</v>
      </c>
      <c r="N23" s="14">
        <v>72095179</v>
      </c>
      <c r="O23" s="14">
        <v>58118188</v>
      </c>
      <c r="P23" s="14">
        <v>90139000</v>
      </c>
      <c r="Q23" s="14">
        <v>124625105</v>
      </c>
      <c r="R23" s="14">
        <v>175930540</v>
      </c>
      <c r="S23" s="14">
        <v>175930540</v>
      </c>
      <c r="T23" s="14">
        <v>261148195</v>
      </c>
      <c r="U23" s="14">
        <v>377226260</v>
      </c>
      <c r="V23" s="14">
        <v>457353015</v>
      </c>
      <c r="W23" s="14">
        <v>473579190</v>
      </c>
      <c r="X23" s="14">
        <v>573039665</v>
      </c>
      <c r="Y23" s="14">
        <v>573039665</v>
      </c>
      <c r="Z23" s="14">
        <v>1449155655</v>
      </c>
      <c r="AA23" s="14">
        <v>1847170750</v>
      </c>
      <c r="AB23" s="14">
        <v>1956248645</v>
      </c>
      <c r="AC23" s="14">
        <v>2969658930</v>
      </c>
      <c r="AD23" s="14">
        <v>2983778985</v>
      </c>
    </row>
    <row r="24" spans="2:30" x14ac:dyDescent="0.25">
      <c r="B24" s="4" t="s">
        <v>76</v>
      </c>
      <c r="C24" s="14">
        <v>3447775</v>
      </c>
      <c r="D24" s="14">
        <v>4228331</v>
      </c>
      <c r="E24" s="14">
        <v>4316317</v>
      </c>
      <c r="F24" s="14">
        <v>5008394</v>
      </c>
      <c r="G24" s="14">
        <v>5423040</v>
      </c>
      <c r="H24" s="14">
        <v>5928181</v>
      </c>
      <c r="I24" s="14">
        <v>7096460</v>
      </c>
      <c r="J24" s="14">
        <v>5301187</v>
      </c>
      <c r="K24" s="14">
        <v>7792575</v>
      </c>
      <c r="L24" s="14">
        <v>12648408</v>
      </c>
      <c r="M24" s="14">
        <v>10039895</v>
      </c>
      <c r="N24" s="14">
        <v>10157100</v>
      </c>
      <c r="O24" s="14">
        <v>9329774</v>
      </c>
      <c r="P24" s="14">
        <v>11006085</v>
      </c>
      <c r="Q24" s="14">
        <v>16554124</v>
      </c>
      <c r="R24" s="14">
        <v>16014855</v>
      </c>
      <c r="S24" s="14">
        <v>16014855</v>
      </c>
      <c r="T24" s="14">
        <v>61341550</v>
      </c>
      <c r="U24" s="14">
        <v>44267590</v>
      </c>
      <c r="V24" s="14">
        <v>54571525</v>
      </c>
      <c r="W24" s="14">
        <v>81806810</v>
      </c>
      <c r="X24" s="14">
        <v>87841865</v>
      </c>
      <c r="Y24" s="14">
        <v>87841865</v>
      </c>
      <c r="Z24" s="14">
        <v>111402345</v>
      </c>
      <c r="AA24" s="14">
        <v>247982665</v>
      </c>
      <c r="AB24" s="14">
        <v>760506540</v>
      </c>
      <c r="AC24" s="14">
        <v>677127561</v>
      </c>
      <c r="AD24" s="14">
        <v>427241942</v>
      </c>
    </row>
    <row r="25" spans="2:30" x14ac:dyDescent="0.25">
      <c r="B25" s="4" t="s">
        <v>93</v>
      </c>
      <c r="C25" s="14">
        <v>0</v>
      </c>
      <c r="D25" s="14">
        <v>0</v>
      </c>
      <c r="E25" s="14">
        <v>0</v>
      </c>
      <c r="F25" s="14">
        <v>0</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0</v>
      </c>
      <c r="AD25" s="14">
        <v>524836879</v>
      </c>
    </row>
    <row r="26" spans="2:30" x14ac:dyDescent="0.25">
      <c r="B26" s="4" t="s">
        <v>139</v>
      </c>
      <c r="C26" s="14">
        <v>0</v>
      </c>
      <c r="D26" s="14">
        <v>484914</v>
      </c>
      <c r="E26" s="14">
        <v>0</v>
      </c>
      <c r="F26" s="14">
        <v>0</v>
      </c>
      <c r="G26" s="14">
        <v>0</v>
      </c>
      <c r="H26" s="14">
        <v>0</v>
      </c>
      <c r="I26" s="14">
        <v>0</v>
      </c>
      <c r="J26" s="14">
        <v>0</v>
      </c>
      <c r="K26" s="14">
        <v>0</v>
      </c>
      <c r="L26" s="14">
        <v>0</v>
      </c>
      <c r="M26" s="14">
        <v>0</v>
      </c>
      <c r="N26" s="14">
        <v>0</v>
      </c>
      <c r="O26" s="14">
        <v>0</v>
      </c>
      <c r="P26" s="14">
        <v>0</v>
      </c>
      <c r="Q26" s="14">
        <v>0</v>
      </c>
      <c r="R26" s="14">
        <v>0</v>
      </c>
      <c r="S26" s="14">
        <v>0</v>
      </c>
      <c r="T26" s="14">
        <v>0</v>
      </c>
      <c r="U26" s="14">
        <v>0</v>
      </c>
      <c r="V26" s="14">
        <v>0</v>
      </c>
      <c r="W26" s="14">
        <v>0</v>
      </c>
      <c r="X26" s="14">
        <v>0</v>
      </c>
      <c r="Y26" s="14">
        <v>0</v>
      </c>
      <c r="Z26" s="14">
        <v>0</v>
      </c>
      <c r="AA26" s="14">
        <v>0</v>
      </c>
      <c r="AB26" s="14">
        <v>0</v>
      </c>
      <c r="AC26" s="14">
        <v>0</v>
      </c>
      <c r="AD26" s="14">
        <v>0</v>
      </c>
    </row>
    <row r="27" spans="2:30" x14ac:dyDescent="0.25">
      <c r="B27" s="5" t="s">
        <v>17</v>
      </c>
      <c r="C27" s="13">
        <f>SUM(C28:C38)</f>
        <v>178518355</v>
      </c>
      <c r="D27" s="13">
        <f t="shared" ref="D27:AD27" si="2">SUM(D28:D38)</f>
        <v>170695417</v>
      </c>
      <c r="E27" s="13">
        <f t="shared" si="2"/>
        <v>178880110</v>
      </c>
      <c r="F27" s="13">
        <f t="shared" si="2"/>
        <v>225004809</v>
      </c>
      <c r="G27" s="13">
        <f t="shared" si="2"/>
        <v>263051672</v>
      </c>
      <c r="H27" s="13">
        <f t="shared" si="2"/>
        <v>298869465</v>
      </c>
      <c r="I27" s="13">
        <f t="shared" si="2"/>
        <v>497747146</v>
      </c>
      <c r="J27" s="13">
        <f t="shared" si="2"/>
        <v>343308270</v>
      </c>
      <c r="K27" s="13">
        <f t="shared" si="2"/>
        <v>337224761</v>
      </c>
      <c r="L27" s="13">
        <f t="shared" si="2"/>
        <v>406344680</v>
      </c>
      <c r="M27" s="13">
        <f t="shared" si="2"/>
        <v>400648750</v>
      </c>
      <c r="N27" s="13">
        <f t="shared" si="2"/>
        <v>743289890</v>
      </c>
      <c r="O27" s="13">
        <f t="shared" si="2"/>
        <v>569986713</v>
      </c>
      <c r="P27" s="13">
        <f t="shared" si="2"/>
        <v>895333260</v>
      </c>
      <c r="Q27" s="13">
        <f t="shared" si="2"/>
        <v>2565937051</v>
      </c>
      <c r="R27" s="13">
        <f t="shared" si="2"/>
        <v>2382062910</v>
      </c>
      <c r="S27" s="13">
        <f t="shared" si="2"/>
        <v>2382062910</v>
      </c>
      <c r="T27" s="13">
        <f t="shared" si="2"/>
        <v>4111454970</v>
      </c>
      <c r="U27" s="13">
        <f t="shared" si="2"/>
        <v>7226302960</v>
      </c>
      <c r="V27" s="13">
        <f t="shared" si="2"/>
        <v>6333694580</v>
      </c>
      <c r="W27" s="13">
        <f t="shared" si="2"/>
        <v>7026844910</v>
      </c>
      <c r="X27" s="13">
        <f t="shared" si="2"/>
        <v>6936713810</v>
      </c>
      <c r="Y27" s="13">
        <f t="shared" si="2"/>
        <v>6936713810</v>
      </c>
      <c r="Z27" s="13">
        <f t="shared" si="2"/>
        <v>10130758734</v>
      </c>
      <c r="AA27" s="13">
        <f t="shared" si="2"/>
        <v>11306350355</v>
      </c>
      <c r="AB27" s="13">
        <f t="shared" si="2"/>
        <v>10149927235</v>
      </c>
      <c r="AC27" s="13">
        <f t="shared" si="2"/>
        <v>12492105581</v>
      </c>
      <c r="AD27" s="13">
        <f t="shared" si="2"/>
        <v>15358398934</v>
      </c>
    </row>
    <row r="28" spans="2:30" x14ac:dyDescent="0.25">
      <c r="B28" s="4" t="s">
        <v>77</v>
      </c>
      <c r="C28" s="14">
        <v>71732408</v>
      </c>
      <c r="D28" s="14">
        <v>62761718</v>
      </c>
      <c r="E28" s="14">
        <v>77104203</v>
      </c>
      <c r="F28" s="14">
        <v>94005370</v>
      </c>
      <c r="G28" s="14">
        <v>100151806</v>
      </c>
      <c r="H28" s="14">
        <v>101991250</v>
      </c>
      <c r="I28" s="14">
        <v>144353230</v>
      </c>
      <c r="J28" s="14">
        <v>112654518</v>
      </c>
      <c r="K28" s="14">
        <v>94075400</v>
      </c>
      <c r="L28" s="14">
        <v>114493030</v>
      </c>
      <c r="M28" s="14">
        <v>136052390</v>
      </c>
      <c r="N28" s="14">
        <v>194474760</v>
      </c>
      <c r="O28" s="14">
        <v>175537392</v>
      </c>
      <c r="P28" s="14">
        <v>287742135</v>
      </c>
      <c r="Q28" s="14">
        <v>616020050</v>
      </c>
      <c r="R28" s="14">
        <v>612732330</v>
      </c>
      <c r="S28" s="14">
        <v>612732330</v>
      </c>
      <c r="T28" s="14">
        <v>633102060</v>
      </c>
      <c r="U28" s="14">
        <v>1792990940</v>
      </c>
      <c r="V28" s="14">
        <v>1439920160</v>
      </c>
      <c r="W28" s="14">
        <v>1476807755</v>
      </c>
      <c r="X28" s="14">
        <v>1637429250</v>
      </c>
      <c r="Y28" s="14">
        <v>1637429250</v>
      </c>
      <c r="Z28" s="14">
        <v>2325127785</v>
      </c>
      <c r="AA28" s="14">
        <v>2169461495</v>
      </c>
      <c r="AB28" s="14">
        <v>2221116135</v>
      </c>
      <c r="AC28" s="14">
        <v>3878738474</v>
      </c>
      <c r="AD28" s="14">
        <v>3511498480</v>
      </c>
    </row>
    <row r="29" spans="2:30" x14ac:dyDescent="0.25">
      <c r="B29" s="4" t="s">
        <v>38</v>
      </c>
      <c r="C29" s="14">
        <v>35946229</v>
      </c>
      <c r="D29" s="14">
        <v>41906807</v>
      </c>
      <c r="E29" s="14">
        <v>30430472</v>
      </c>
      <c r="F29" s="14">
        <v>29545188</v>
      </c>
      <c r="G29" s="14">
        <v>34129554</v>
      </c>
      <c r="H29" s="14">
        <v>48981976</v>
      </c>
      <c r="I29" s="14">
        <v>98412605</v>
      </c>
      <c r="J29" s="14">
        <v>58718200</v>
      </c>
      <c r="K29" s="14">
        <v>45950000</v>
      </c>
      <c r="L29" s="14">
        <v>75285000</v>
      </c>
      <c r="M29" s="14">
        <v>59443155</v>
      </c>
      <c r="N29" s="14">
        <v>69314375</v>
      </c>
      <c r="O29" s="14">
        <v>119248326</v>
      </c>
      <c r="P29" s="14">
        <v>178539150</v>
      </c>
      <c r="Q29" s="14">
        <v>203846615</v>
      </c>
      <c r="R29" s="14">
        <v>850108580</v>
      </c>
      <c r="S29" s="14">
        <v>850108580</v>
      </c>
      <c r="T29" s="14">
        <v>1244372100</v>
      </c>
      <c r="U29" s="14">
        <v>1155049890</v>
      </c>
      <c r="V29" s="14">
        <v>1588952620</v>
      </c>
      <c r="W29" s="14">
        <v>1396724600</v>
      </c>
      <c r="X29" s="14">
        <v>1366420810</v>
      </c>
      <c r="Y29" s="14">
        <v>1366420810</v>
      </c>
      <c r="Z29" s="14">
        <v>1317054185</v>
      </c>
      <c r="AA29" s="14">
        <v>1114241360</v>
      </c>
      <c r="AB29" s="14">
        <v>1569540135</v>
      </c>
      <c r="AC29" s="14">
        <v>1804528765</v>
      </c>
      <c r="AD29" s="14">
        <v>1570611142</v>
      </c>
    </row>
    <row r="30" spans="2:30" x14ac:dyDescent="0.25">
      <c r="B30" s="4" t="s">
        <v>78</v>
      </c>
      <c r="C30" s="14">
        <v>2427389</v>
      </c>
      <c r="D30" s="14">
        <v>2884440</v>
      </c>
      <c r="E30" s="14">
        <v>8994757</v>
      </c>
      <c r="F30" s="14">
        <v>2972951</v>
      </c>
      <c r="G30" s="14">
        <v>4653075</v>
      </c>
      <c r="H30" s="14">
        <v>6238471</v>
      </c>
      <c r="I30" s="14">
        <v>11160200</v>
      </c>
      <c r="J30" s="14">
        <v>6056618</v>
      </c>
      <c r="K30" s="14">
        <v>4046635</v>
      </c>
      <c r="L30" s="14">
        <v>6049140</v>
      </c>
      <c r="M30" s="14">
        <v>8260740</v>
      </c>
      <c r="N30" s="14">
        <v>78466605</v>
      </c>
      <c r="O30" s="14">
        <v>7341035</v>
      </c>
      <c r="P30" s="14">
        <v>8575225</v>
      </c>
      <c r="Q30" s="14">
        <v>128218351</v>
      </c>
      <c r="R30" s="14">
        <v>16333335</v>
      </c>
      <c r="S30" s="14">
        <v>16333335</v>
      </c>
      <c r="T30" s="14">
        <v>44312755</v>
      </c>
      <c r="U30" s="14">
        <v>238221190</v>
      </c>
      <c r="V30" s="14">
        <v>108805165</v>
      </c>
      <c r="W30" s="14">
        <v>135480530</v>
      </c>
      <c r="X30" s="14">
        <v>232165580</v>
      </c>
      <c r="Y30" s="14">
        <v>232165580</v>
      </c>
      <c r="Z30" s="14">
        <v>109004915</v>
      </c>
      <c r="AA30" s="14">
        <v>753106160</v>
      </c>
      <c r="AB30" s="14">
        <v>800087495</v>
      </c>
      <c r="AC30" s="14">
        <v>905531835</v>
      </c>
      <c r="AD30" s="14">
        <v>888064590</v>
      </c>
    </row>
    <row r="31" spans="2:30" x14ac:dyDescent="0.25">
      <c r="B31" s="4" t="s">
        <v>79</v>
      </c>
      <c r="C31" s="14">
        <v>5920617</v>
      </c>
      <c r="D31" s="14">
        <v>254780</v>
      </c>
      <c r="E31" s="14">
        <v>401629</v>
      </c>
      <c r="F31" s="14">
        <v>431280</v>
      </c>
      <c r="G31" s="14">
        <v>2488015</v>
      </c>
      <c r="H31" s="14">
        <v>1678054</v>
      </c>
      <c r="I31" s="14">
        <v>1774900</v>
      </c>
      <c r="J31" s="14">
        <v>2866543</v>
      </c>
      <c r="K31" s="14">
        <v>948229</v>
      </c>
      <c r="L31" s="14">
        <v>1189500</v>
      </c>
      <c r="M31" s="14">
        <v>1113325</v>
      </c>
      <c r="N31" s="14">
        <v>998155</v>
      </c>
      <c r="O31" s="14">
        <v>1122090</v>
      </c>
      <c r="P31" s="14">
        <v>1382590</v>
      </c>
      <c r="Q31" s="14">
        <v>1620465</v>
      </c>
      <c r="R31" s="14">
        <v>2387595</v>
      </c>
      <c r="S31" s="14">
        <v>2387595</v>
      </c>
      <c r="T31" s="14">
        <v>2950525</v>
      </c>
      <c r="U31" s="14">
        <v>4547875</v>
      </c>
      <c r="V31" s="14">
        <v>7668720</v>
      </c>
      <c r="W31" s="14">
        <v>38379450</v>
      </c>
      <c r="X31" s="14">
        <v>38720185</v>
      </c>
      <c r="Y31" s="14">
        <v>38720185</v>
      </c>
      <c r="Z31" s="14">
        <v>4891645</v>
      </c>
      <c r="AA31" s="14">
        <v>5709210</v>
      </c>
      <c r="AB31" s="14">
        <v>6062055</v>
      </c>
      <c r="AC31" s="14">
        <v>47247156</v>
      </c>
      <c r="AD31" s="14">
        <v>27892433</v>
      </c>
    </row>
    <row r="32" spans="2:30" x14ac:dyDescent="0.25">
      <c r="B32" s="4" t="s">
        <v>80</v>
      </c>
      <c r="C32" s="14">
        <v>20889751</v>
      </c>
      <c r="D32" s="14">
        <v>29430417</v>
      </c>
      <c r="E32" s="14">
        <v>30920387</v>
      </c>
      <c r="F32" s="14">
        <v>52961156</v>
      </c>
      <c r="G32" s="14">
        <v>77402662</v>
      </c>
      <c r="H32" s="14">
        <v>74455380</v>
      </c>
      <c r="I32" s="14">
        <v>152743191</v>
      </c>
      <c r="J32" s="14">
        <v>128824914</v>
      </c>
      <c r="K32" s="14">
        <v>100435859</v>
      </c>
      <c r="L32" s="14">
        <v>125459248</v>
      </c>
      <c r="M32" s="14">
        <v>114671310</v>
      </c>
      <c r="N32" s="14">
        <v>105088230</v>
      </c>
      <c r="O32" s="14">
        <v>101429045</v>
      </c>
      <c r="P32" s="14">
        <v>154165160</v>
      </c>
      <c r="Q32" s="14">
        <v>530634729</v>
      </c>
      <c r="R32" s="14">
        <v>381112240</v>
      </c>
      <c r="S32" s="14">
        <v>381112240</v>
      </c>
      <c r="T32" s="14">
        <v>653487900</v>
      </c>
      <c r="U32" s="14">
        <v>947557495</v>
      </c>
      <c r="V32" s="14">
        <v>985068915</v>
      </c>
      <c r="W32" s="14">
        <v>1580234105</v>
      </c>
      <c r="X32" s="14">
        <v>1822826025</v>
      </c>
      <c r="Y32" s="14">
        <v>1822826025</v>
      </c>
      <c r="Z32" s="14">
        <v>2661764829</v>
      </c>
      <c r="AA32" s="14">
        <v>3088601060</v>
      </c>
      <c r="AB32" s="14">
        <v>4035240580</v>
      </c>
      <c r="AC32" s="14">
        <v>4310821780</v>
      </c>
      <c r="AD32" s="14">
        <v>6872966176</v>
      </c>
    </row>
    <row r="33" spans="2:30" x14ac:dyDescent="0.25">
      <c r="B33" s="4" t="s">
        <v>81</v>
      </c>
      <c r="C33" s="14">
        <v>2855556</v>
      </c>
      <c r="D33" s="14">
        <v>3718612</v>
      </c>
      <c r="E33" s="14">
        <v>4865214</v>
      </c>
      <c r="F33" s="14">
        <v>3209361</v>
      </c>
      <c r="G33" s="14">
        <v>14439049</v>
      </c>
      <c r="H33" s="14">
        <v>27266890</v>
      </c>
      <c r="I33" s="14">
        <v>11609000</v>
      </c>
      <c r="J33" s="14">
        <v>10869213</v>
      </c>
      <c r="K33" s="14">
        <v>7432328</v>
      </c>
      <c r="L33" s="14">
        <v>16142636</v>
      </c>
      <c r="M33" s="14">
        <v>13386345</v>
      </c>
      <c r="N33" s="14">
        <v>30700180</v>
      </c>
      <c r="O33" s="14">
        <v>35007055</v>
      </c>
      <c r="P33" s="14">
        <v>67429965</v>
      </c>
      <c r="Q33" s="14">
        <v>60708865</v>
      </c>
      <c r="R33" s="14">
        <v>134725755</v>
      </c>
      <c r="S33" s="14">
        <v>134725755</v>
      </c>
      <c r="T33" s="14">
        <v>160115515</v>
      </c>
      <c r="U33" s="14">
        <v>224769125</v>
      </c>
      <c r="V33" s="14">
        <v>163584095</v>
      </c>
      <c r="W33" s="14">
        <v>204235585</v>
      </c>
      <c r="X33" s="14">
        <v>315052625</v>
      </c>
      <c r="Y33" s="14">
        <v>315052625</v>
      </c>
      <c r="Z33" s="14">
        <v>229820295</v>
      </c>
      <c r="AA33" s="14">
        <v>80795385</v>
      </c>
      <c r="AB33" s="14">
        <v>129011305</v>
      </c>
      <c r="AC33" s="14">
        <v>121594333</v>
      </c>
      <c r="AD33" s="14">
        <v>165385655</v>
      </c>
    </row>
    <row r="34" spans="2:30" x14ac:dyDescent="0.25">
      <c r="B34" s="4" t="s">
        <v>82</v>
      </c>
      <c r="C34" s="14">
        <v>5843724</v>
      </c>
      <c r="D34" s="14">
        <v>5773919</v>
      </c>
      <c r="E34" s="14">
        <v>5900540</v>
      </c>
      <c r="F34" s="14">
        <v>6143265</v>
      </c>
      <c r="G34" s="14">
        <v>7533125</v>
      </c>
      <c r="H34" s="14">
        <v>7578680</v>
      </c>
      <c r="I34" s="14">
        <v>15093000</v>
      </c>
      <c r="J34" s="14">
        <v>9164210</v>
      </c>
      <c r="K34" s="14">
        <v>9631479</v>
      </c>
      <c r="L34" s="14">
        <v>8160876</v>
      </c>
      <c r="M34" s="14">
        <v>8657010</v>
      </c>
      <c r="N34" s="14">
        <v>9896205</v>
      </c>
      <c r="O34" s="14">
        <v>4083150</v>
      </c>
      <c r="P34" s="14">
        <v>6318110</v>
      </c>
      <c r="Q34" s="14">
        <v>6602185</v>
      </c>
      <c r="R34" s="14">
        <v>9112025</v>
      </c>
      <c r="S34" s="14">
        <v>9112025</v>
      </c>
      <c r="T34" s="14">
        <v>21943420</v>
      </c>
      <c r="U34" s="14">
        <v>27237160</v>
      </c>
      <c r="V34" s="14">
        <v>32259780</v>
      </c>
      <c r="W34" s="14">
        <v>43371380</v>
      </c>
      <c r="X34" s="14">
        <v>183757865</v>
      </c>
      <c r="Y34" s="14">
        <v>183757865</v>
      </c>
      <c r="Z34" s="14">
        <v>46120720</v>
      </c>
      <c r="AA34" s="14">
        <v>395836580</v>
      </c>
      <c r="AB34" s="14">
        <v>64354735</v>
      </c>
      <c r="AC34" s="14">
        <v>69479210</v>
      </c>
      <c r="AD34" s="14">
        <v>37660930</v>
      </c>
    </row>
    <row r="35" spans="2:30" x14ac:dyDescent="0.25">
      <c r="B35" s="4" t="s">
        <v>83</v>
      </c>
      <c r="C35" s="14">
        <v>4873800</v>
      </c>
      <c r="D35" s="14">
        <v>5021840</v>
      </c>
      <c r="E35" s="14">
        <v>4612885</v>
      </c>
      <c r="F35" s="14">
        <v>4840975</v>
      </c>
      <c r="G35" s="14">
        <v>9454005</v>
      </c>
      <c r="H35" s="14">
        <v>10803060</v>
      </c>
      <c r="I35" s="14">
        <v>11191400</v>
      </c>
      <c r="J35" s="14">
        <v>5363844</v>
      </c>
      <c r="K35" s="14">
        <v>5853831</v>
      </c>
      <c r="L35" s="14">
        <v>6171310</v>
      </c>
      <c r="M35" s="14">
        <v>10356785</v>
      </c>
      <c r="N35" s="14">
        <v>11899180</v>
      </c>
      <c r="O35" s="14">
        <v>7931200</v>
      </c>
      <c r="P35" s="14">
        <v>9319820</v>
      </c>
      <c r="Q35" s="14">
        <v>10545140</v>
      </c>
      <c r="R35" s="14">
        <v>13604130</v>
      </c>
      <c r="S35" s="14">
        <v>13604130</v>
      </c>
      <c r="T35" s="14">
        <v>30999275</v>
      </c>
      <c r="U35" s="14">
        <v>95389450</v>
      </c>
      <c r="V35" s="14">
        <v>119854380</v>
      </c>
      <c r="W35" s="14">
        <v>476618975</v>
      </c>
      <c r="X35" s="14">
        <v>31586095</v>
      </c>
      <c r="Y35" s="14">
        <v>31586095</v>
      </c>
      <c r="Z35" s="14">
        <v>113326110</v>
      </c>
      <c r="AA35" s="14">
        <v>19568525</v>
      </c>
      <c r="AB35" s="14">
        <v>736323375</v>
      </c>
      <c r="AC35" s="14">
        <v>890064505</v>
      </c>
      <c r="AD35" s="14">
        <v>736172245</v>
      </c>
    </row>
    <row r="36" spans="2:30" x14ac:dyDescent="0.25">
      <c r="B36" s="4" t="s">
        <v>84</v>
      </c>
      <c r="C36" s="14">
        <v>27270278</v>
      </c>
      <c r="D36" s="14">
        <v>17898826</v>
      </c>
      <c r="E36" s="14">
        <v>14566389</v>
      </c>
      <c r="F36" s="14">
        <v>27333817</v>
      </c>
      <c r="G36" s="14">
        <v>8198381</v>
      </c>
      <c r="H36" s="14">
        <v>14773704</v>
      </c>
      <c r="I36" s="14">
        <v>45502545</v>
      </c>
      <c r="J36" s="14">
        <v>3997800</v>
      </c>
      <c r="K36" s="14">
        <v>49550000</v>
      </c>
      <c r="L36" s="14">
        <v>47555940</v>
      </c>
      <c r="M36" s="14">
        <v>36887690</v>
      </c>
      <c r="N36" s="14">
        <v>123731650</v>
      </c>
      <c r="O36" s="14">
        <v>74667260</v>
      </c>
      <c r="P36" s="14">
        <v>145643865</v>
      </c>
      <c r="Q36" s="14">
        <v>898363711</v>
      </c>
      <c r="R36" s="14">
        <v>223210790</v>
      </c>
      <c r="S36" s="14">
        <v>223210790</v>
      </c>
      <c r="T36" s="14">
        <v>1290046860</v>
      </c>
      <c r="U36" s="14">
        <v>2666428540</v>
      </c>
      <c r="V36" s="14">
        <v>1794843450</v>
      </c>
      <c r="W36" s="14">
        <v>1558408540</v>
      </c>
      <c r="X36" s="14">
        <v>1187546755</v>
      </c>
      <c r="Y36" s="14">
        <v>1187546755</v>
      </c>
      <c r="Z36" s="14">
        <v>2895448250</v>
      </c>
      <c r="AA36" s="14">
        <v>3020448980</v>
      </c>
      <c r="AB36" s="14">
        <v>304474695</v>
      </c>
      <c r="AC36" s="14">
        <v>125264321</v>
      </c>
      <c r="AD36" s="14">
        <v>689581473</v>
      </c>
    </row>
    <row r="37" spans="2:30" x14ac:dyDescent="0.25">
      <c r="B37" s="4" t="s">
        <v>85</v>
      </c>
      <c r="C37" s="14">
        <v>85000</v>
      </c>
      <c r="D37" s="14">
        <v>85000</v>
      </c>
      <c r="E37" s="14">
        <v>85000</v>
      </c>
      <c r="F37" s="14">
        <v>2455000</v>
      </c>
      <c r="G37" s="14">
        <v>102000</v>
      </c>
      <c r="H37" s="14">
        <v>102000</v>
      </c>
      <c r="I37" s="14">
        <v>102000</v>
      </c>
      <c r="J37" s="14">
        <v>102000</v>
      </c>
      <c r="K37" s="14">
        <v>15296000</v>
      </c>
      <c r="L37" s="14">
        <v>180000</v>
      </c>
      <c r="M37" s="14">
        <v>6120000</v>
      </c>
      <c r="N37" s="14">
        <v>107132000</v>
      </c>
      <c r="O37" s="14">
        <v>35610340</v>
      </c>
      <c r="P37" s="14">
        <v>25166500</v>
      </c>
      <c r="Q37" s="14">
        <v>94599250</v>
      </c>
      <c r="R37" s="14">
        <v>120394915</v>
      </c>
      <c r="S37" s="14">
        <v>120394915</v>
      </c>
      <c r="T37" s="14">
        <v>630215</v>
      </c>
      <c r="U37" s="14">
        <v>647015</v>
      </c>
      <c r="V37" s="14">
        <v>647015</v>
      </c>
      <c r="W37" s="14">
        <v>753905</v>
      </c>
      <c r="X37" s="14">
        <v>813210</v>
      </c>
      <c r="Y37" s="14">
        <v>813210</v>
      </c>
      <c r="Z37" s="14">
        <v>338200000</v>
      </c>
      <c r="AA37" s="14">
        <v>354036600</v>
      </c>
      <c r="AB37" s="14">
        <v>3818200</v>
      </c>
      <c r="AC37" s="14">
        <v>89700000</v>
      </c>
      <c r="AD37" s="14">
        <v>87510340</v>
      </c>
    </row>
    <row r="38" spans="2:30" x14ac:dyDescent="0.25">
      <c r="B38" s="4" t="s">
        <v>86</v>
      </c>
      <c r="C38" s="14">
        <v>673603</v>
      </c>
      <c r="D38" s="14">
        <v>959058</v>
      </c>
      <c r="E38" s="14">
        <v>998634</v>
      </c>
      <c r="F38" s="14">
        <v>1106446</v>
      </c>
      <c r="G38" s="14">
        <v>4500000</v>
      </c>
      <c r="H38" s="14">
        <v>5000000</v>
      </c>
      <c r="I38" s="14">
        <v>5805075</v>
      </c>
      <c r="J38" s="14">
        <v>4690410</v>
      </c>
      <c r="K38" s="14">
        <v>4005000</v>
      </c>
      <c r="L38" s="14">
        <v>5658000</v>
      </c>
      <c r="M38" s="14">
        <v>5700000</v>
      </c>
      <c r="N38" s="14">
        <v>11588550</v>
      </c>
      <c r="O38" s="14">
        <v>8009820</v>
      </c>
      <c r="P38" s="14">
        <v>11050740</v>
      </c>
      <c r="Q38" s="14">
        <v>14777690</v>
      </c>
      <c r="R38" s="14">
        <v>18341215</v>
      </c>
      <c r="S38" s="14">
        <v>18341215</v>
      </c>
      <c r="T38" s="14">
        <v>29494345</v>
      </c>
      <c r="U38" s="14">
        <v>73464280</v>
      </c>
      <c r="V38" s="14">
        <v>92090280</v>
      </c>
      <c r="W38" s="14">
        <v>115830085</v>
      </c>
      <c r="X38" s="14">
        <v>120395410</v>
      </c>
      <c r="Y38" s="14">
        <v>120395410</v>
      </c>
      <c r="Z38" s="14">
        <v>90000000</v>
      </c>
      <c r="AA38" s="14">
        <v>304545000</v>
      </c>
      <c r="AB38" s="14">
        <v>279898525</v>
      </c>
      <c r="AC38" s="14">
        <v>249135202</v>
      </c>
      <c r="AD38" s="14">
        <v>771055470</v>
      </c>
    </row>
    <row r="39" spans="2:30" x14ac:dyDescent="0.25">
      <c r="B39" s="3" t="s">
        <v>52</v>
      </c>
      <c r="C39" s="15">
        <f>+C41</f>
        <v>21829538</v>
      </c>
      <c r="D39" s="15">
        <f t="shared" ref="D39:F39" si="3">+D41</f>
        <v>23439741</v>
      </c>
      <c r="E39" s="15">
        <f t="shared" si="3"/>
        <v>24094272</v>
      </c>
      <c r="F39" s="15">
        <f t="shared" si="3"/>
        <v>29058964</v>
      </c>
      <c r="G39" s="15">
        <f>SUM(G40:G41)</f>
        <v>18451692</v>
      </c>
      <c r="H39" s="15">
        <f t="shared" ref="H39:AD39" si="4">SUM(H40:H41)</f>
        <v>63245420</v>
      </c>
      <c r="I39" s="15">
        <f t="shared" si="4"/>
        <v>80321895</v>
      </c>
      <c r="J39" s="15">
        <f t="shared" si="4"/>
        <v>122952912</v>
      </c>
      <c r="K39" s="15">
        <f t="shared" si="4"/>
        <v>60497692</v>
      </c>
      <c r="L39" s="15">
        <f t="shared" si="4"/>
        <v>100520222</v>
      </c>
      <c r="M39" s="15">
        <f t="shared" si="4"/>
        <v>69497060</v>
      </c>
      <c r="N39" s="15">
        <f t="shared" si="4"/>
        <v>303960243</v>
      </c>
      <c r="O39" s="15">
        <f t="shared" si="4"/>
        <v>420454550</v>
      </c>
      <c r="P39" s="15">
        <f t="shared" si="4"/>
        <v>693314595</v>
      </c>
      <c r="Q39" s="15">
        <f t="shared" si="4"/>
        <v>1158415781</v>
      </c>
      <c r="R39" s="15">
        <f t="shared" si="4"/>
        <v>1476808035</v>
      </c>
      <c r="S39" s="15">
        <f t="shared" si="4"/>
        <v>1476808035</v>
      </c>
      <c r="T39" s="15">
        <f t="shared" si="4"/>
        <v>3941087100</v>
      </c>
      <c r="U39" s="15">
        <f t="shared" si="4"/>
        <v>5652372410</v>
      </c>
      <c r="V39" s="15">
        <f t="shared" si="4"/>
        <v>3745262145</v>
      </c>
      <c r="W39" s="15">
        <f t="shared" si="4"/>
        <v>3502013330</v>
      </c>
      <c r="X39" s="15">
        <f t="shared" si="4"/>
        <v>3487401850</v>
      </c>
      <c r="Y39" s="15">
        <f t="shared" si="4"/>
        <v>3487401850</v>
      </c>
      <c r="Z39" s="15">
        <f t="shared" si="4"/>
        <v>5075137685</v>
      </c>
      <c r="AA39" s="15">
        <f t="shared" si="4"/>
        <v>6622723295</v>
      </c>
      <c r="AB39" s="15">
        <f t="shared" si="4"/>
        <v>4448554730</v>
      </c>
      <c r="AC39" s="15">
        <f t="shared" si="4"/>
        <v>9693530500</v>
      </c>
      <c r="AD39" s="15">
        <f t="shared" si="4"/>
        <v>10509275975</v>
      </c>
    </row>
    <row r="40" spans="2:30" x14ac:dyDescent="0.25">
      <c r="B40" s="8" t="s">
        <v>89</v>
      </c>
      <c r="C40" s="15">
        <v>0</v>
      </c>
      <c r="D40" s="15">
        <v>0</v>
      </c>
      <c r="E40" s="15">
        <v>0</v>
      </c>
      <c r="F40" s="15">
        <v>0</v>
      </c>
      <c r="G40" s="15">
        <v>0</v>
      </c>
      <c r="H40" s="16">
        <v>200000</v>
      </c>
      <c r="I40" s="16">
        <v>200000</v>
      </c>
      <c r="J40" s="16">
        <v>200000</v>
      </c>
      <c r="K40" s="15">
        <v>0</v>
      </c>
      <c r="L40" s="15">
        <v>0</v>
      </c>
      <c r="M40" s="15">
        <v>0</v>
      </c>
      <c r="N40" s="15">
        <v>0</v>
      </c>
      <c r="O40" s="15">
        <v>0</v>
      </c>
      <c r="P40" s="15">
        <v>0</v>
      </c>
      <c r="Q40" s="15">
        <v>0</v>
      </c>
      <c r="R40" s="15">
        <v>0</v>
      </c>
      <c r="S40" s="15">
        <v>0</v>
      </c>
      <c r="T40" s="16">
        <v>1152540</v>
      </c>
      <c r="U40" s="16">
        <v>1192270</v>
      </c>
      <c r="V40" s="16">
        <v>6276240</v>
      </c>
      <c r="W40" s="16">
        <v>6100000</v>
      </c>
      <c r="X40" s="16">
        <v>15541745</v>
      </c>
      <c r="Y40" s="16">
        <v>15541745</v>
      </c>
      <c r="Z40" s="16">
        <v>461180</v>
      </c>
      <c r="AA40" s="16">
        <v>137748105</v>
      </c>
      <c r="AB40" s="16">
        <v>224866425</v>
      </c>
      <c r="AC40" s="16">
        <v>251408000</v>
      </c>
      <c r="AD40" s="16">
        <v>214422005</v>
      </c>
    </row>
    <row r="41" spans="2:30" x14ac:dyDescent="0.25">
      <c r="B41" s="4" t="s">
        <v>90</v>
      </c>
      <c r="C41" s="14">
        <v>21829538</v>
      </c>
      <c r="D41" s="14">
        <v>23439741</v>
      </c>
      <c r="E41" s="14">
        <v>24094272</v>
      </c>
      <c r="F41" s="14">
        <v>29058964</v>
      </c>
      <c r="G41" s="14">
        <v>18451692</v>
      </c>
      <c r="H41" s="14">
        <v>63045420</v>
      </c>
      <c r="I41" s="14">
        <v>80121895</v>
      </c>
      <c r="J41" s="14">
        <v>122752912</v>
      </c>
      <c r="K41" s="14">
        <v>60497692</v>
      </c>
      <c r="L41" s="14">
        <v>100520222</v>
      </c>
      <c r="M41" s="14">
        <v>69497060</v>
      </c>
      <c r="N41" s="14">
        <v>303960243</v>
      </c>
      <c r="O41" s="14">
        <v>420454550</v>
      </c>
      <c r="P41" s="14">
        <v>693314595</v>
      </c>
      <c r="Q41" s="14">
        <v>1158415781</v>
      </c>
      <c r="R41" s="14">
        <v>1476808035</v>
      </c>
      <c r="S41" s="14">
        <v>1476808035</v>
      </c>
      <c r="T41" s="14">
        <v>3939934560</v>
      </c>
      <c r="U41" s="14">
        <v>5651180140</v>
      </c>
      <c r="V41" s="14">
        <v>3738985905</v>
      </c>
      <c r="W41" s="14">
        <v>3495913330</v>
      </c>
      <c r="X41" s="14">
        <v>3471860105</v>
      </c>
      <c r="Y41" s="14">
        <v>3471860105</v>
      </c>
      <c r="Z41" s="14">
        <v>5074676505</v>
      </c>
      <c r="AA41" s="14">
        <v>6484975190</v>
      </c>
      <c r="AB41" s="14">
        <v>4223688305</v>
      </c>
      <c r="AC41" s="14">
        <v>9442122500</v>
      </c>
      <c r="AD41" s="14">
        <v>10294853970</v>
      </c>
    </row>
    <row r="42" spans="2:30" ht="15.75" thickBot="1" x14ac:dyDescent="0.3">
      <c r="B42" s="6" t="s">
        <v>174</v>
      </c>
      <c r="C42" s="17">
        <f>SUM(C10,C15,C39,C27,)</f>
        <v>486308238</v>
      </c>
      <c r="D42" s="17">
        <f t="shared" ref="D42:AD42" si="5">SUM(D10,D15,D39,D27,)</f>
        <v>530513956</v>
      </c>
      <c r="E42" s="17">
        <f t="shared" si="5"/>
        <v>547727671</v>
      </c>
      <c r="F42" s="17">
        <f t="shared" si="5"/>
        <v>620351480</v>
      </c>
      <c r="G42" s="17">
        <f t="shared" si="5"/>
        <v>736745360</v>
      </c>
      <c r="H42" s="17">
        <f t="shared" si="5"/>
        <v>864912975</v>
      </c>
      <c r="I42" s="17">
        <f t="shared" si="5"/>
        <v>1214196930</v>
      </c>
      <c r="J42" s="17">
        <f t="shared" si="5"/>
        <v>1054472879</v>
      </c>
      <c r="K42" s="17">
        <f t="shared" si="5"/>
        <v>1017191620</v>
      </c>
      <c r="L42" s="17">
        <f t="shared" si="5"/>
        <v>1345751270</v>
      </c>
      <c r="M42" s="17">
        <f t="shared" si="5"/>
        <v>1374475000</v>
      </c>
      <c r="N42" s="17">
        <f t="shared" si="5"/>
        <v>2161093900</v>
      </c>
      <c r="O42" s="17">
        <f>SUM(O10,O15,O39,O27,)</f>
        <v>2249432344</v>
      </c>
      <c r="P42" s="17">
        <f>SUM(P10,P15,P39,P27,)</f>
        <v>3205209225</v>
      </c>
      <c r="Q42" s="17">
        <f t="shared" si="5"/>
        <v>6358375696</v>
      </c>
      <c r="R42" s="17">
        <f t="shared" si="5"/>
        <v>6520044645</v>
      </c>
      <c r="S42" s="17">
        <f t="shared" si="5"/>
        <v>6520044645</v>
      </c>
      <c r="T42" s="17">
        <f t="shared" si="5"/>
        <v>13880267690</v>
      </c>
      <c r="U42" s="17">
        <f t="shared" si="5"/>
        <v>22717548185</v>
      </c>
      <c r="V42" s="17">
        <f t="shared" si="5"/>
        <v>23177451341</v>
      </c>
      <c r="W42" s="17">
        <f t="shared" si="5"/>
        <v>24574960185</v>
      </c>
      <c r="X42" s="17">
        <f t="shared" si="5"/>
        <v>26968142815</v>
      </c>
      <c r="Y42" s="17">
        <f t="shared" si="5"/>
        <v>26968142815</v>
      </c>
      <c r="Z42" s="17">
        <f t="shared" si="5"/>
        <v>38749977579</v>
      </c>
      <c r="AA42" s="17">
        <f t="shared" si="5"/>
        <v>44671706455</v>
      </c>
      <c r="AB42" s="17">
        <f t="shared" si="5"/>
        <v>50366389715</v>
      </c>
      <c r="AC42" s="17">
        <f t="shared" si="5"/>
        <v>65176719684</v>
      </c>
      <c r="AD42" s="17">
        <f t="shared" si="5"/>
        <v>73961638545</v>
      </c>
    </row>
    <row r="43" spans="2:30" ht="15.75" thickTop="1" x14ac:dyDescent="0.25">
      <c r="B43" s="7" t="s">
        <v>148</v>
      </c>
    </row>
    <row r="44" spans="2:30" x14ac:dyDescent="0.25">
      <c r="B44" s="7"/>
    </row>
    <row r="45" spans="2:30" x14ac:dyDescent="0.25">
      <c r="B45" s="3" t="s">
        <v>140</v>
      </c>
    </row>
    <row r="46" spans="2:30" x14ac:dyDescent="0.25">
      <c r="B46" s="47" t="s">
        <v>149</v>
      </c>
      <c r="C46" s="48"/>
      <c r="D46" s="48"/>
      <c r="E46" s="48"/>
      <c r="F46" s="48"/>
      <c r="G46" s="48"/>
      <c r="H46" s="48"/>
      <c r="I46" s="48"/>
      <c r="J46" s="48"/>
    </row>
    <row r="47" spans="2:30" x14ac:dyDescent="0.25">
      <c r="B47" s="48"/>
      <c r="C47" s="48"/>
      <c r="D47" s="48"/>
      <c r="E47" s="48"/>
      <c r="F47" s="48"/>
      <c r="G47" s="48"/>
      <c r="H47" s="48"/>
      <c r="I47" s="48"/>
      <c r="J47" s="48"/>
    </row>
    <row r="48" spans="2:30" ht="25.5" customHeight="1" x14ac:dyDescent="0.25">
      <c r="B48" s="48"/>
      <c r="C48" s="48"/>
      <c r="D48" s="48"/>
      <c r="E48" s="48"/>
      <c r="F48" s="48"/>
      <c r="G48" s="48"/>
      <c r="H48" s="48"/>
      <c r="I48" s="48"/>
      <c r="J48" s="48"/>
    </row>
    <row r="49" spans="2:10" ht="65.25" customHeight="1" x14ac:dyDescent="0.25">
      <c r="B49" s="49" t="s">
        <v>150</v>
      </c>
      <c r="C49" s="49"/>
      <c r="D49" s="49"/>
      <c r="E49" s="49"/>
      <c r="F49" s="49"/>
      <c r="G49" s="49"/>
      <c r="H49" s="49"/>
      <c r="I49" s="49"/>
      <c r="J49" s="49"/>
    </row>
    <row r="50" spans="2:10" x14ac:dyDescent="0.25">
      <c r="B50" t="s">
        <v>176</v>
      </c>
    </row>
  </sheetData>
  <mergeCells count="8">
    <mergeCell ref="B46:J48"/>
    <mergeCell ref="B49:J49"/>
    <mergeCell ref="B6:AD6"/>
    <mergeCell ref="B7:AD7"/>
    <mergeCell ref="B2:AD2"/>
    <mergeCell ref="B3:AD3"/>
    <mergeCell ref="B4:AD4"/>
    <mergeCell ref="B5:AD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M49"/>
  <sheetViews>
    <sheetView showGridLines="0" topLeftCell="A10" zoomScale="90" zoomScaleNormal="90" workbookViewId="0">
      <selection activeCell="B47" sqref="B47:B48"/>
    </sheetView>
  </sheetViews>
  <sheetFormatPr defaultColWidth="9.140625" defaultRowHeight="15" x14ac:dyDescent="0.25"/>
  <cols>
    <col min="2" max="2" width="43.42578125" bestFit="1" customWidth="1"/>
    <col min="3" max="3" width="18.42578125" customWidth="1"/>
    <col min="4" max="9" width="19.7109375" customWidth="1"/>
    <col min="10" max="13" width="19.7109375" bestFit="1" customWidth="1"/>
  </cols>
  <sheetData>
    <row r="2" spans="2:13" ht="21" x14ac:dyDescent="0.25">
      <c r="B2" s="27" t="s">
        <v>0</v>
      </c>
      <c r="C2" s="28"/>
      <c r="D2" s="28"/>
      <c r="E2" s="28"/>
      <c r="F2" s="28"/>
      <c r="G2" s="28"/>
      <c r="H2" s="28"/>
      <c r="I2" s="28"/>
      <c r="J2" s="28"/>
      <c r="K2" s="28"/>
      <c r="L2" s="28"/>
      <c r="M2" s="28"/>
    </row>
    <row r="3" spans="2:13" ht="18.75" customHeight="1" x14ac:dyDescent="0.25">
      <c r="B3" s="29" t="s">
        <v>1</v>
      </c>
      <c r="C3" s="30"/>
      <c r="D3" s="30"/>
      <c r="E3" s="30"/>
      <c r="F3" s="30"/>
      <c r="G3" s="30"/>
      <c r="H3" s="30"/>
      <c r="I3" s="30"/>
      <c r="J3" s="30"/>
      <c r="K3" s="30"/>
      <c r="L3" s="30"/>
      <c r="M3" s="30"/>
    </row>
    <row r="4" spans="2:13" x14ac:dyDescent="0.25">
      <c r="B4" s="31" t="s">
        <v>2</v>
      </c>
      <c r="C4" s="32"/>
      <c r="D4" s="32"/>
      <c r="E4" s="32"/>
      <c r="F4" s="32"/>
      <c r="G4" s="32"/>
      <c r="H4" s="32"/>
      <c r="I4" s="32"/>
      <c r="J4" s="32"/>
      <c r="K4" s="32"/>
      <c r="L4" s="32"/>
      <c r="M4" s="32"/>
    </row>
    <row r="5" spans="2:13" x14ac:dyDescent="0.25">
      <c r="B5" s="33" t="s">
        <v>3</v>
      </c>
      <c r="C5" s="34"/>
      <c r="D5" s="34"/>
      <c r="E5" s="34"/>
      <c r="F5" s="34"/>
      <c r="G5" s="34"/>
      <c r="H5" s="34"/>
      <c r="I5" s="34"/>
      <c r="J5" s="34"/>
      <c r="K5" s="34"/>
      <c r="L5" s="34"/>
      <c r="M5" s="34"/>
    </row>
    <row r="6" spans="2:13" x14ac:dyDescent="0.25">
      <c r="B6" s="33" t="s">
        <v>144</v>
      </c>
      <c r="C6" s="34"/>
      <c r="D6" s="34"/>
      <c r="E6" s="34"/>
      <c r="F6" s="34"/>
      <c r="G6" s="34"/>
      <c r="H6" s="34"/>
      <c r="I6" s="34"/>
      <c r="J6" s="34"/>
      <c r="K6" s="34"/>
      <c r="L6" s="34"/>
      <c r="M6" s="34"/>
    </row>
    <row r="7" spans="2:13" x14ac:dyDescent="0.25">
      <c r="B7" s="26" t="s">
        <v>4</v>
      </c>
      <c r="C7" s="26"/>
      <c r="D7" s="26"/>
      <c r="E7" s="26"/>
      <c r="F7" s="26"/>
      <c r="G7" s="26"/>
      <c r="H7" s="26"/>
      <c r="I7" s="26"/>
      <c r="J7" s="26"/>
      <c r="K7" s="26"/>
      <c r="L7" s="26"/>
      <c r="M7" s="26"/>
    </row>
    <row r="9" spans="2:13" x14ac:dyDescent="0.25">
      <c r="B9" s="1" t="s">
        <v>5</v>
      </c>
      <c r="C9" s="2">
        <v>2003</v>
      </c>
      <c r="D9" s="2">
        <v>2004</v>
      </c>
      <c r="E9" s="2">
        <v>2005</v>
      </c>
      <c r="F9" s="2">
        <v>2006</v>
      </c>
      <c r="G9" s="2">
        <v>2007</v>
      </c>
      <c r="H9" s="2">
        <v>2008</v>
      </c>
      <c r="I9" s="2">
        <v>2009</v>
      </c>
      <c r="J9" s="2">
        <v>2010</v>
      </c>
      <c r="K9" s="2">
        <v>2011</v>
      </c>
      <c r="L9" s="2">
        <v>2012</v>
      </c>
      <c r="M9" s="2">
        <v>2013</v>
      </c>
    </row>
    <row r="10" spans="2:13" x14ac:dyDescent="0.25">
      <c r="B10" s="3" t="s">
        <v>45</v>
      </c>
      <c r="C10" s="13">
        <f>SUM(C11:C14)</f>
        <v>17258876627</v>
      </c>
      <c r="D10" s="13">
        <f t="shared" ref="D10:M10" si="0">SUM(D11:D14)</f>
        <v>18988189692</v>
      </c>
      <c r="E10" s="13">
        <f t="shared" si="0"/>
        <v>30681950389</v>
      </c>
      <c r="F10" s="13">
        <f t="shared" si="0"/>
        <v>37850388723</v>
      </c>
      <c r="G10" s="13">
        <f t="shared" si="0"/>
        <v>40276593977</v>
      </c>
      <c r="H10" s="13">
        <f t="shared" si="0"/>
        <v>51060978326</v>
      </c>
      <c r="I10" s="13">
        <f t="shared" si="0"/>
        <v>56886447066</v>
      </c>
      <c r="J10" s="13">
        <f t="shared" si="0"/>
        <v>62212172401</v>
      </c>
      <c r="K10" s="13">
        <f t="shared" si="0"/>
        <v>58964914195</v>
      </c>
      <c r="L10" s="13">
        <f t="shared" si="0"/>
        <v>66787166396</v>
      </c>
      <c r="M10" s="13">
        <f t="shared" si="0"/>
        <v>66198789983</v>
      </c>
    </row>
    <row r="11" spans="2:13" x14ac:dyDescent="0.25">
      <c r="B11" s="4" t="s">
        <v>30</v>
      </c>
      <c r="C11" s="14">
        <v>8976826125</v>
      </c>
      <c r="D11" s="14">
        <v>9401015412</v>
      </c>
      <c r="E11" s="14">
        <v>15517523101</v>
      </c>
      <c r="F11" s="14">
        <v>20403990597</v>
      </c>
      <c r="G11" s="14">
        <v>21532946242</v>
      </c>
      <c r="H11" s="14">
        <v>29820827982</v>
      </c>
      <c r="I11" s="14">
        <v>32345340265</v>
      </c>
      <c r="J11" s="14">
        <v>36200834730</v>
      </c>
      <c r="K11" s="14">
        <v>31518573328</v>
      </c>
      <c r="L11" s="18">
        <v>38055283351</v>
      </c>
      <c r="M11" s="18">
        <v>33980916280</v>
      </c>
    </row>
    <row r="12" spans="2:13" x14ac:dyDescent="0.25">
      <c r="B12" s="4" t="s">
        <v>46</v>
      </c>
      <c r="C12" s="14">
        <v>3901780514</v>
      </c>
      <c r="D12" s="14">
        <v>4528097090</v>
      </c>
      <c r="E12" s="14">
        <v>7073388613</v>
      </c>
      <c r="F12" s="14">
        <v>8749562876</v>
      </c>
      <c r="G12" s="14">
        <v>9529151722</v>
      </c>
      <c r="H12" s="14">
        <v>11203453586</v>
      </c>
      <c r="I12" s="14">
        <v>12599315037</v>
      </c>
      <c r="J12" s="14">
        <v>12958988988</v>
      </c>
      <c r="K12" s="14">
        <v>13606175223</v>
      </c>
      <c r="L12" s="18">
        <v>14025992743</v>
      </c>
      <c r="M12" s="18">
        <v>16194470983</v>
      </c>
    </row>
    <row r="13" spans="2:13" x14ac:dyDescent="0.25">
      <c r="B13" s="4" t="s">
        <v>47</v>
      </c>
      <c r="C13" s="14">
        <v>3597494674</v>
      </c>
      <c r="D13" s="14">
        <v>3724168136</v>
      </c>
      <c r="E13" s="14">
        <v>6160507823</v>
      </c>
      <c r="F13" s="14">
        <v>6300707304</v>
      </c>
      <c r="G13" s="14">
        <v>6520620782</v>
      </c>
      <c r="H13" s="14">
        <v>6996088066</v>
      </c>
      <c r="I13" s="14">
        <v>8062066736</v>
      </c>
      <c r="J13" s="18">
        <v>8568552359</v>
      </c>
      <c r="K13" s="18">
        <v>8735935815</v>
      </c>
      <c r="L13" s="18">
        <v>9604129341</v>
      </c>
      <c r="M13" s="18">
        <v>9946922691</v>
      </c>
    </row>
    <row r="14" spans="2:13" x14ac:dyDescent="0.25">
      <c r="B14" s="4" t="s">
        <v>91</v>
      </c>
      <c r="C14" s="14">
        <v>782775314</v>
      </c>
      <c r="D14" s="14">
        <v>1334909054</v>
      </c>
      <c r="E14" s="14">
        <v>1930530852</v>
      </c>
      <c r="F14" s="14">
        <v>2396127946</v>
      </c>
      <c r="G14" s="14">
        <v>2693875231</v>
      </c>
      <c r="H14" s="14">
        <v>3040608692</v>
      </c>
      <c r="I14" s="14">
        <v>3879725028</v>
      </c>
      <c r="J14" s="18">
        <v>4483796324</v>
      </c>
      <c r="K14" s="18">
        <v>5104229829</v>
      </c>
      <c r="L14" s="18">
        <v>5101760961</v>
      </c>
      <c r="M14" s="18">
        <v>6076480029</v>
      </c>
    </row>
    <row r="15" spans="2:13" x14ac:dyDescent="0.25">
      <c r="B15" s="5" t="s">
        <v>11</v>
      </c>
      <c r="C15" s="13">
        <f>SUM(C16:C24)</f>
        <v>36582092810</v>
      </c>
      <c r="D15" s="13">
        <f t="shared" ref="D15:M15" si="1">SUM(D16:D24)</f>
        <v>44759964436</v>
      </c>
      <c r="E15" s="13">
        <f t="shared" si="1"/>
        <v>66142381837</v>
      </c>
      <c r="F15" s="13">
        <f t="shared" si="1"/>
        <v>91612962541</v>
      </c>
      <c r="G15" s="13">
        <f t="shared" si="1"/>
        <v>100842397198</v>
      </c>
      <c r="H15" s="13">
        <f t="shared" si="1"/>
        <v>113599706353</v>
      </c>
      <c r="I15" s="13">
        <f t="shared" si="1"/>
        <v>131039049194</v>
      </c>
      <c r="J15" s="13">
        <f t="shared" si="1"/>
        <v>146508484650</v>
      </c>
      <c r="K15" s="13">
        <f t="shared" si="1"/>
        <v>151145669938</v>
      </c>
      <c r="L15" s="13">
        <f t="shared" si="1"/>
        <v>180053635401</v>
      </c>
      <c r="M15" s="13">
        <f t="shared" si="1"/>
        <v>234014815394</v>
      </c>
    </row>
    <row r="16" spans="2:13" x14ac:dyDescent="0.25">
      <c r="B16" s="4" t="s">
        <v>12</v>
      </c>
      <c r="C16" s="14">
        <v>10865890817</v>
      </c>
      <c r="D16" s="14">
        <v>12509416657</v>
      </c>
      <c r="E16" s="14">
        <v>17216890618</v>
      </c>
      <c r="F16" s="14">
        <v>22363180989</v>
      </c>
      <c r="G16" s="14">
        <v>29308244169</v>
      </c>
      <c r="H16" s="14">
        <v>31158003456</v>
      </c>
      <c r="I16" s="14">
        <v>38006197027</v>
      </c>
      <c r="J16" s="18">
        <v>45118127214</v>
      </c>
      <c r="K16" s="18">
        <v>49708609101</v>
      </c>
      <c r="L16" s="18">
        <v>70359597425</v>
      </c>
      <c r="M16" s="18">
        <v>108520511734</v>
      </c>
    </row>
    <row r="17" spans="2:13" x14ac:dyDescent="0.25">
      <c r="B17" s="4" t="s">
        <v>69</v>
      </c>
      <c r="C17" s="14">
        <v>3419765352</v>
      </c>
      <c r="D17" s="14">
        <v>1683050838</v>
      </c>
      <c r="E17" s="14">
        <v>2030854667</v>
      </c>
      <c r="F17" s="14">
        <v>3017402365</v>
      </c>
      <c r="G17" s="14">
        <v>4074200616</v>
      </c>
      <c r="H17" s="14">
        <v>4545253216</v>
      </c>
      <c r="I17" s="14">
        <v>4766937982</v>
      </c>
      <c r="J17" s="18">
        <v>4211399845</v>
      </c>
      <c r="K17" s="18">
        <v>4258576307</v>
      </c>
      <c r="L17" s="18">
        <v>3942531026</v>
      </c>
      <c r="M17" s="18">
        <v>4657001984</v>
      </c>
    </row>
    <row r="18" spans="2:13" x14ac:dyDescent="0.25">
      <c r="B18" s="4" t="s">
        <v>88</v>
      </c>
      <c r="C18" s="14">
        <v>7090356181</v>
      </c>
      <c r="D18" s="14">
        <v>9530114239</v>
      </c>
      <c r="E18" s="14">
        <v>13459471338</v>
      </c>
      <c r="F18" s="14">
        <v>16411675606</v>
      </c>
      <c r="G18" s="14">
        <v>19549692516</v>
      </c>
      <c r="H18" s="14">
        <v>19861005354</v>
      </c>
      <c r="I18" s="14">
        <v>23751507752</v>
      </c>
      <c r="J18" s="18">
        <v>32700754804</v>
      </c>
      <c r="K18" s="18">
        <v>36903561625</v>
      </c>
      <c r="L18" s="18">
        <v>39026298390</v>
      </c>
      <c r="M18" s="18">
        <v>41700219609</v>
      </c>
    </row>
    <row r="19" spans="2:13" x14ac:dyDescent="0.25">
      <c r="B19" s="4" t="s">
        <v>71</v>
      </c>
      <c r="C19" s="14">
        <v>5206859776</v>
      </c>
      <c r="D19" s="14">
        <v>6137716351</v>
      </c>
      <c r="E19" s="14">
        <v>11021982981</v>
      </c>
      <c r="F19" s="14">
        <v>15111936294</v>
      </c>
      <c r="G19" s="14">
        <v>13696493897</v>
      </c>
      <c r="H19" s="14">
        <v>18519264143</v>
      </c>
      <c r="I19" s="14">
        <v>19067099957</v>
      </c>
      <c r="J19" s="18">
        <v>19541310771</v>
      </c>
      <c r="K19" s="18">
        <v>17358361976</v>
      </c>
      <c r="L19" s="18">
        <v>20375349518</v>
      </c>
      <c r="M19" s="18">
        <v>23807516603</v>
      </c>
    </row>
    <row r="20" spans="2:13" x14ac:dyDescent="0.25">
      <c r="B20" s="4" t="s">
        <v>94</v>
      </c>
      <c r="C20" s="14">
        <v>5049889242</v>
      </c>
      <c r="D20" s="14">
        <v>647695667</v>
      </c>
      <c r="E20" s="14">
        <v>1439166110</v>
      </c>
      <c r="F20" s="14">
        <v>4779348485</v>
      </c>
      <c r="G20" s="14">
        <v>4488829088</v>
      </c>
      <c r="H20" s="14">
        <v>4734286453</v>
      </c>
      <c r="I20" s="14">
        <v>6687392811</v>
      </c>
      <c r="J20" s="18">
        <v>7997686015</v>
      </c>
      <c r="K20" s="18">
        <v>1692688804</v>
      </c>
      <c r="L20" s="18">
        <v>2317653928</v>
      </c>
      <c r="M20" s="18">
        <v>1566296636</v>
      </c>
    </row>
    <row r="21" spans="2:13" x14ac:dyDescent="0.25">
      <c r="B21" s="4" t="s">
        <v>95</v>
      </c>
      <c r="C21" s="14">
        <v>1824068449</v>
      </c>
      <c r="D21" s="14">
        <v>3877350145</v>
      </c>
      <c r="E21" s="14">
        <v>5186539244</v>
      </c>
      <c r="F21" s="14">
        <v>8050003600</v>
      </c>
      <c r="G21" s="14">
        <v>6276133138</v>
      </c>
      <c r="H21" s="14">
        <v>6012095860</v>
      </c>
      <c r="I21" s="14">
        <v>6158552685</v>
      </c>
      <c r="J21" s="18">
        <v>6763398706</v>
      </c>
      <c r="K21" s="18">
        <v>6790391554</v>
      </c>
      <c r="L21" s="18">
        <v>8236479595</v>
      </c>
      <c r="M21" s="18">
        <v>10763287862</v>
      </c>
    </row>
    <row r="22" spans="2:13" x14ac:dyDescent="0.25">
      <c r="B22" s="4" t="s">
        <v>106</v>
      </c>
      <c r="C22" s="14">
        <v>0</v>
      </c>
      <c r="D22" s="14">
        <v>5677309370</v>
      </c>
      <c r="E22" s="14">
        <v>8084720000</v>
      </c>
      <c r="F22" s="14">
        <v>12145000133</v>
      </c>
      <c r="G22" s="14">
        <v>12145119870</v>
      </c>
      <c r="H22" s="14">
        <v>15184158794</v>
      </c>
      <c r="I22" s="14">
        <v>14987511410</v>
      </c>
      <c r="J22" s="18">
        <v>14986251410</v>
      </c>
      <c r="K22" s="18">
        <v>15136251408</v>
      </c>
      <c r="L22" s="18">
        <v>15040136280</v>
      </c>
      <c r="M22" s="18">
        <v>16518704996</v>
      </c>
    </row>
    <row r="23" spans="2:13" x14ac:dyDescent="0.25">
      <c r="B23" s="4" t="s">
        <v>107</v>
      </c>
      <c r="C23" s="14">
        <v>3125262993</v>
      </c>
      <c r="D23" s="14">
        <v>4697311169</v>
      </c>
      <c r="E23" s="14">
        <v>7702756879</v>
      </c>
      <c r="F23" s="14">
        <v>9734415069</v>
      </c>
      <c r="G23" s="14">
        <v>11303683904</v>
      </c>
      <c r="H23" s="14">
        <v>13585639077</v>
      </c>
      <c r="I23" s="14">
        <v>17613849570</v>
      </c>
      <c r="J23" s="18">
        <v>15189555885</v>
      </c>
      <c r="K23" s="18">
        <v>19220654109</v>
      </c>
      <c r="L23" s="18">
        <v>20748122491</v>
      </c>
      <c r="M23" s="18">
        <v>26421342077</v>
      </c>
    </row>
    <row r="24" spans="2:13" x14ac:dyDescent="0.25">
      <c r="B24" s="4" t="s">
        <v>110</v>
      </c>
      <c r="C24" s="14">
        <v>0</v>
      </c>
      <c r="D24" s="14">
        <v>0</v>
      </c>
      <c r="E24" s="14">
        <v>0</v>
      </c>
      <c r="F24" s="14">
        <v>0</v>
      </c>
      <c r="G24" s="14">
        <v>0</v>
      </c>
      <c r="H24" s="14">
        <v>0</v>
      </c>
      <c r="I24" s="14">
        <v>0</v>
      </c>
      <c r="J24" s="18">
        <v>0</v>
      </c>
      <c r="K24" s="18">
        <v>76575054</v>
      </c>
      <c r="L24" s="18">
        <v>7466748</v>
      </c>
      <c r="M24" s="18">
        <v>59933893</v>
      </c>
    </row>
    <row r="25" spans="2:13" x14ac:dyDescent="0.25">
      <c r="B25" s="5" t="s">
        <v>17</v>
      </c>
      <c r="C25" s="13">
        <f>SUM(C26:C35)</f>
        <v>14881582064</v>
      </c>
      <c r="D25" s="13">
        <f t="shared" ref="D25:M25" si="2">SUM(D26:D35)</f>
        <v>17339709332</v>
      </c>
      <c r="E25" s="13">
        <f t="shared" si="2"/>
        <v>44118752830</v>
      </c>
      <c r="F25" s="13">
        <f t="shared" si="2"/>
        <v>46467773675</v>
      </c>
      <c r="G25" s="13">
        <f t="shared" si="2"/>
        <v>55427536694.900002</v>
      </c>
      <c r="H25" s="13">
        <f t="shared" si="2"/>
        <v>63207139985</v>
      </c>
      <c r="I25" s="13">
        <f t="shared" si="2"/>
        <v>52977124454</v>
      </c>
      <c r="J25" s="13">
        <f>SUM(J26:J35)</f>
        <v>61749467431</v>
      </c>
      <c r="K25" s="13">
        <f t="shared" si="2"/>
        <v>63060109727</v>
      </c>
      <c r="L25" s="13">
        <f t="shared" si="2"/>
        <v>69922677249</v>
      </c>
      <c r="M25" s="13">
        <f t="shared" si="2"/>
        <v>89908758687</v>
      </c>
    </row>
    <row r="26" spans="2:13" x14ac:dyDescent="0.25">
      <c r="B26" s="4" t="s">
        <v>92</v>
      </c>
      <c r="C26" s="14">
        <v>4486441982</v>
      </c>
      <c r="D26" s="14">
        <v>4156749373</v>
      </c>
      <c r="E26" s="14">
        <v>5450293785</v>
      </c>
      <c r="F26" s="14">
        <v>6898327819</v>
      </c>
      <c r="G26" s="14">
        <v>7154980741</v>
      </c>
      <c r="H26" s="14">
        <v>6679188444</v>
      </c>
      <c r="I26" s="14">
        <v>8029043232</v>
      </c>
      <c r="J26" s="18">
        <v>8187451897</v>
      </c>
      <c r="K26" s="18">
        <v>8071544972</v>
      </c>
      <c r="L26" s="18">
        <v>7378513319</v>
      </c>
      <c r="M26" s="18">
        <v>11675396712</v>
      </c>
    </row>
    <row r="27" spans="2:13" x14ac:dyDescent="0.25">
      <c r="B27" s="4" t="s">
        <v>38</v>
      </c>
      <c r="C27" s="14">
        <v>1872985855</v>
      </c>
      <c r="D27" s="14">
        <v>1043010382</v>
      </c>
      <c r="E27" s="14">
        <v>1299454086</v>
      </c>
      <c r="F27" s="14">
        <v>1833445058</v>
      </c>
      <c r="G27" s="14">
        <v>1573144689.9000001</v>
      </c>
      <c r="H27" s="14">
        <v>1942883170</v>
      </c>
      <c r="I27" s="14">
        <v>2109363292</v>
      </c>
      <c r="J27" s="18">
        <v>1374470173</v>
      </c>
      <c r="K27" s="18">
        <v>1047340870</v>
      </c>
      <c r="L27" s="18">
        <v>3047696818</v>
      </c>
      <c r="M27" s="18">
        <v>2460918272</v>
      </c>
    </row>
    <row r="28" spans="2:13" x14ac:dyDescent="0.25">
      <c r="B28" s="4" t="s">
        <v>78</v>
      </c>
      <c r="C28" s="14">
        <v>1167415031</v>
      </c>
      <c r="D28" s="14">
        <v>502330921</v>
      </c>
      <c r="E28" s="14">
        <v>1658965128</v>
      </c>
      <c r="F28" s="14">
        <v>1398480149</v>
      </c>
      <c r="G28" s="14">
        <v>1727989317</v>
      </c>
      <c r="H28" s="14">
        <v>1722816899</v>
      </c>
      <c r="I28" s="14">
        <v>1563790321</v>
      </c>
      <c r="J28" s="18">
        <v>2216807834</v>
      </c>
      <c r="K28" s="18">
        <v>1587534587</v>
      </c>
      <c r="L28" s="18">
        <v>1961426754</v>
      </c>
      <c r="M28" s="18">
        <v>2310311876</v>
      </c>
    </row>
    <row r="29" spans="2:13" x14ac:dyDescent="0.25">
      <c r="B29" s="4" t="s">
        <v>79</v>
      </c>
      <c r="C29" s="14">
        <v>39310624</v>
      </c>
      <c r="D29" s="14">
        <v>71655346</v>
      </c>
      <c r="E29" s="14">
        <v>29733505</v>
      </c>
      <c r="F29" s="14">
        <v>26002499</v>
      </c>
      <c r="G29" s="14">
        <v>833526638</v>
      </c>
      <c r="H29" s="14">
        <v>399705303</v>
      </c>
      <c r="I29" s="14">
        <v>47065216</v>
      </c>
      <c r="J29" s="18">
        <v>46746105</v>
      </c>
      <c r="K29" s="18">
        <v>47993384</v>
      </c>
      <c r="L29" s="18">
        <v>64847817</v>
      </c>
      <c r="M29" s="18">
        <v>789856055</v>
      </c>
    </row>
    <row r="30" spans="2:13" x14ac:dyDescent="0.25">
      <c r="B30" s="4" t="s">
        <v>87</v>
      </c>
      <c r="C30" s="14">
        <v>4398111338</v>
      </c>
      <c r="D30" s="14">
        <v>4208720254</v>
      </c>
      <c r="E30" s="14">
        <v>8974491855</v>
      </c>
      <c r="F30" s="14">
        <v>11200492214</v>
      </c>
      <c r="G30" s="14">
        <v>20437050384</v>
      </c>
      <c r="H30" s="14">
        <v>23095202817</v>
      </c>
      <c r="I30" s="14">
        <v>16785414741</v>
      </c>
      <c r="J30" s="18">
        <v>29123678146</v>
      </c>
      <c r="K30" s="18">
        <v>31109465036</v>
      </c>
      <c r="L30" s="18">
        <v>39304830281</v>
      </c>
      <c r="M30" s="18">
        <v>24338508238</v>
      </c>
    </row>
    <row r="31" spans="2:13" x14ac:dyDescent="0.25">
      <c r="B31" s="4" t="s">
        <v>96</v>
      </c>
      <c r="C31" s="14">
        <v>102900000</v>
      </c>
      <c r="D31" s="14">
        <v>571025327</v>
      </c>
      <c r="E31" s="14">
        <v>978219134</v>
      </c>
      <c r="F31" s="14">
        <v>1292375317</v>
      </c>
      <c r="G31" s="14">
        <v>1256967503</v>
      </c>
      <c r="H31" s="14">
        <v>746509594</v>
      </c>
      <c r="I31" s="14">
        <v>979713447</v>
      </c>
      <c r="J31" s="18">
        <v>521210648</v>
      </c>
      <c r="K31" s="18">
        <v>501018140</v>
      </c>
      <c r="L31" s="18">
        <v>492164883</v>
      </c>
      <c r="M31" s="18">
        <v>580788632</v>
      </c>
    </row>
    <row r="32" spans="2:13" x14ac:dyDescent="0.25">
      <c r="B32" s="4" t="s">
        <v>97</v>
      </c>
      <c r="C32" s="14">
        <v>1182297310</v>
      </c>
      <c r="D32" s="14">
        <v>5404622986</v>
      </c>
      <c r="E32" s="14">
        <v>19768455973</v>
      </c>
      <c r="F32" s="14">
        <v>18230350498</v>
      </c>
      <c r="G32" s="14">
        <v>14622531245</v>
      </c>
      <c r="H32" s="14">
        <v>26362851572</v>
      </c>
      <c r="I32" s="14">
        <v>21384390648</v>
      </c>
      <c r="J32" s="18">
        <v>18339495110</v>
      </c>
      <c r="K32" s="18">
        <v>18475048079</v>
      </c>
      <c r="L32" s="18">
        <v>15934149230</v>
      </c>
      <c r="M32" s="18">
        <v>43821988170</v>
      </c>
    </row>
    <row r="33" spans="2:13" x14ac:dyDescent="0.25">
      <c r="B33" s="4" t="s">
        <v>98</v>
      </c>
      <c r="C33" s="14">
        <v>992513743</v>
      </c>
      <c r="D33" s="14">
        <v>775216555</v>
      </c>
      <c r="E33" s="14">
        <v>925723500</v>
      </c>
      <c r="F33" s="14">
        <v>985513798</v>
      </c>
      <c r="G33" s="14">
        <v>978795419</v>
      </c>
      <c r="H33" s="14">
        <v>983848581</v>
      </c>
      <c r="I33" s="14">
        <v>961149060</v>
      </c>
      <c r="J33" s="18">
        <v>968360281</v>
      </c>
      <c r="K33" s="18">
        <v>1026652413</v>
      </c>
      <c r="L33" s="18">
        <v>1032319801</v>
      </c>
      <c r="M33" s="18">
        <v>2513238335</v>
      </c>
    </row>
    <row r="34" spans="2:13" x14ac:dyDescent="0.25">
      <c r="B34" s="4" t="s">
        <v>99</v>
      </c>
      <c r="C34" s="14">
        <v>301006181</v>
      </c>
      <c r="D34" s="14">
        <v>238080051</v>
      </c>
      <c r="E34" s="14">
        <v>398112681</v>
      </c>
      <c r="F34" s="14">
        <v>531144127</v>
      </c>
      <c r="G34" s="14">
        <v>454515056</v>
      </c>
      <c r="H34" s="14">
        <v>773653495</v>
      </c>
      <c r="I34" s="14">
        <v>598508083</v>
      </c>
      <c r="J34" s="18">
        <v>638470189</v>
      </c>
      <c r="K34" s="18">
        <v>606408974</v>
      </c>
      <c r="L34" s="18">
        <v>644470600</v>
      </c>
      <c r="M34" s="18">
        <v>644689383</v>
      </c>
    </row>
    <row r="35" spans="2:13" x14ac:dyDescent="0.25">
      <c r="B35" s="4" t="s">
        <v>100</v>
      </c>
      <c r="C35" s="14">
        <v>338600000</v>
      </c>
      <c r="D35" s="14">
        <v>368298137</v>
      </c>
      <c r="E35" s="14">
        <v>4635303183</v>
      </c>
      <c r="F35" s="14">
        <v>4071642196</v>
      </c>
      <c r="G35" s="14">
        <v>6388035702</v>
      </c>
      <c r="H35" s="14">
        <v>500480110</v>
      </c>
      <c r="I35" s="14">
        <v>518686414</v>
      </c>
      <c r="J35" s="18">
        <v>332777048</v>
      </c>
      <c r="K35" s="18">
        <v>587103272</v>
      </c>
      <c r="L35" s="18">
        <v>62257746</v>
      </c>
      <c r="M35" s="18">
        <v>773063014</v>
      </c>
    </row>
    <row r="36" spans="2:13" x14ac:dyDescent="0.25">
      <c r="B36" s="3" t="s">
        <v>101</v>
      </c>
      <c r="C36" s="15">
        <f>+C37</f>
        <v>4647562503</v>
      </c>
      <c r="D36" s="15">
        <f t="shared" ref="D36:M36" si="3">+D37</f>
        <v>15019019955</v>
      </c>
      <c r="E36" s="15">
        <f t="shared" si="3"/>
        <v>21870500000</v>
      </c>
      <c r="F36" s="15">
        <f t="shared" si="3"/>
        <v>17841966733</v>
      </c>
      <c r="G36" s="15">
        <f t="shared" si="3"/>
        <v>19515300000</v>
      </c>
      <c r="H36" s="15">
        <f t="shared" si="3"/>
        <v>30082188216</v>
      </c>
      <c r="I36" s="15">
        <f t="shared" si="3"/>
        <v>40185909881</v>
      </c>
      <c r="J36" s="15">
        <f t="shared" si="3"/>
        <v>36392890000</v>
      </c>
      <c r="K36" s="15">
        <f t="shared" si="3"/>
        <v>49902000000</v>
      </c>
      <c r="L36" s="15">
        <f t="shared" si="3"/>
        <v>55869278719</v>
      </c>
      <c r="M36" s="15">
        <f t="shared" si="3"/>
        <v>64202720000</v>
      </c>
    </row>
    <row r="37" spans="2:13" x14ac:dyDescent="0.25">
      <c r="B37" s="4" t="s">
        <v>102</v>
      </c>
      <c r="C37" s="14">
        <v>4647562503</v>
      </c>
      <c r="D37" s="14">
        <v>15019019955</v>
      </c>
      <c r="E37" s="14">
        <v>21870500000</v>
      </c>
      <c r="F37" s="14">
        <v>17841966733</v>
      </c>
      <c r="G37" s="14">
        <v>19515300000</v>
      </c>
      <c r="H37" s="14">
        <v>30082188216</v>
      </c>
      <c r="I37" s="14">
        <v>40185909881</v>
      </c>
      <c r="J37" s="18">
        <v>36392890000</v>
      </c>
      <c r="K37" s="18">
        <v>49902000000</v>
      </c>
      <c r="L37" s="18">
        <v>55869278719</v>
      </c>
      <c r="M37" s="18">
        <v>64202720000</v>
      </c>
    </row>
    <row r="38" spans="2:13" x14ac:dyDescent="0.25">
      <c r="B38" s="3" t="s">
        <v>103</v>
      </c>
      <c r="C38" s="15">
        <f>+C39+C40</f>
        <v>784940855</v>
      </c>
      <c r="D38" s="15">
        <f t="shared" ref="D38:M38" si="4">+D39+D40</f>
        <v>878463631</v>
      </c>
      <c r="E38" s="15">
        <f t="shared" si="4"/>
        <v>1392244099</v>
      </c>
      <c r="F38" s="15">
        <f t="shared" si="4"/>
        <v>1214878942</v>
      </c>
      <c r="G38" s="15">
        <f t="shared" si="4"/>
        <v>1840098307</v>
      </c>
      <c r="H38" s="15">
        <f t="shared" si="4"/>
        <v>1883714922</v>
      </c>
      <c r="I38" s="15">
        <f t="shared" si="4"/>
        <v>1703806292</v>
      </c>
      <c r="J38" s="15">
        <f t="shared" si="4"/>
        <v>3998329578</v>
      </c>
      <c r="K38" s="15">
        <f t="shared" si="4"/>
        <v>3748645892</v>
      </c>
      <c r="L38" s="15">
        <f t="shared" si="4"/>
        <v>1589840780</v>
      </c>
      <c r="M38" s="15">
        <f t="shared" si="4"/>
        <v>1402209529</v>
      </c>
    </row>
    <row r="39" spans="2:13" x14ac:dyDescent="0.25">
      <c r="B39" s="4" t="s">
        <v>104</v>
      </c>
      <c r="C39" s="16">
        <v>669635518</v>
      </c>
      <c r="D39" s="16">
        <v>703993409</v>
      </c>
      <c r="E39" s="16">
        <v>1238460685</v>
      </c>
      <c r="F39" s="16">
        <v>1091644831</v>
      </c>
      <c r="G39" s="16">
        <v>1061052533</v>
      </c>
      <c r="H39" s="16">
        <v>1160245345</v>
      </c>
      <c r="I39" s="16">
        <v>1356947239</v>
      </c>
      <c r="J39" s="18">
        <v>3846708208</v>
      </c>
      <c r="K39" s="18">
        <v>3308630202</v>
      </c>
      <c r="L39" s="18">
        <v>1437217135</v>
      </c>
      <c r="M39" s="18">
        <v>1191161121</v>
      </c>
    </row>
    <row r="40" spans="2:13" x14ac:dyDescent="0.25">
      <c r="B40" s="4" t="s">
        <v>105</v>
      </c>
      <c r="C40" s="14">
        <v>115305337</v>
      </c>
      <c r="D40" s="14">
        <v>174470222</v>
      </c>
      <c r="E40" s="14">
        <v>153783414</v>
      </c>
      <c r="F40" s="14">
        <v>123234111</v>
      </c>
      <c r="G40" s="14">
        <v>779045774</v>
      </c>
      <c r="H40" s="14">
        <v>723469577</v>
      </c>
      <c r="I40" s="14">
        <v>346859053</v>
      </c>
      <c r="J40" s="18">
        <v>151621370</v>
      </c>
      <c r="K40" s="18">
        <v>440015690</v>
      </c>
      <c r="L40" s="18">
        <v>152623645</v>
      </c>
      <c r="M40" s="18">
        <v>211048408</v>
      </c>
    </row>
    <row r="41" spans="2:13" s="3" customFormat="1" x14ac:dyDescent="0.25">
      <c r="B41" s="3" t="s">
        <v>108</v>
      </c>
      <c r="C41" s="15">
        <f>C42</f>
        <v>0</v>
      </c>
      <c r="D41" s="15">
        <f t="shared" ref="D41:M41" si="5">D42</f>
        <v>24112130831</v>
      </c>
      <c r="E41" s="15">
        <f t="shared" si="5"/>
        <v>42388063967</v>
      </c>
      <c r="F41" s="15">
        <f t="shared" si="5"/>
        <v>44442786721.199997</v>
      </c>
      <c r="G41" s="15">
        <f t="shared" si="5"/>
        <v>40577620353</v>
      </c>
      <c r="H41" s="15">
        <f t="shared" si="5"/>
        <v>41055482750</v>
      </c>
      <c r="I41" s="15">
        <f t="shared" si="5"/>
        <v>46207050503</v>
      </c>
      <c r="J41" s="15">
        <f t="shared" si="5"/>
        <v>68136159899</v>
      </c>
      <c r="K41" s="15">
        <f t="shared" si="5"/>
        <v>63654435762</v>
      </c>
      <c r="L41" s="15">
        <f t="shared" si="5"/>
        <v>55778216034</v>
      </c>
      <c r="M41" s="15">
        <f t="shared" si="5"/>
        <v>75119060000</v>
      </c>
    </row>
    <row r="42" spans="2:13" x14ac:dyDescent="0.25">
      <c r="B42" s="4" t="s">
        <v>109</v>
      </c>
      <c r="C42" s="14"/>
      <c r="D42" s="14">
        <v>24112130831</v>
      </c>
      <c r="E42" s="14">
        <v>42388063967</v>
      </c>
      <c r="F42" s="14">
        <v>44442786721.199997</v>
      </c>
      <c r="G42" s="14">
        <v>40577620353</v>
      </c>
      <c r="H42" s="14">
        <v>41055482750</v>
      </c>
      <c r="I42" s="14">
        <v>46207050503</v>
      </c>
      <c r="J42" s="18">
        <v>68136159899</v>
      </c>
      <c r="K42" s="18">
        <v>63654435762</v>
      </c>
      <c r="L42" s="18">
        <v>55778216034</v>
      </c>
      <c r="M42" s="18">
        <v>75119060000</v>
      </c>
    </row>
    <row r="43" spans="2:13" x14ac:dyDescent="0.25">
      <c r="B43" s="3" t="s">
        <v>142</v>
      </c>
      <c r="C43" s="15">
        <f>+C44</f>
        <v>8844660629</v>
      </c>
      <c r="D43" s="15">
        <f t="shared" ref="D43:M43" si="6">+D44</f>
        <v>0</v>
      </c>
      <c r="E43" s="15">
        <f t="shared" si="6"/>
        <v>0</v>
      </c>
      <c r="F43" s="15">
        <f t="shared" si="6"/>
        <v>0</v>
      </c>
      <c r="G43" s="15">
        <f t="shared" si="6"/>
        <v>0</v>
      </c>
      <c r="H43" s="15">
        <f t="shared" si="6"/>
        <v>0</v>
      </c>
      <c r="I43" s="15">
        <f t="shared" si="6"/>
        <v>0</v>
      </c>
      <c r="J43" s="15">
        <f t="shared" si="6"/>
        <v>0</v>
      </c>
      <c r="K43" s="15">
        <f t="shared" si="6"/>
        <v>0</v>
      </c>
      <c r="L43" s="15">
        <f t="shared" si="6"/>
        <v>0</v>
      </c>
      <c r="M43" s="15">
        <f t="shared" si="6"/>
        <v>0</v>
      </c>
    </row>
    <row r="44" spans="2:13" x14ac:dyDescent="0.25">
      <c r="B44" s="4" t="s">
        <v>143</v>
      </c>
      <c r="C44" s="14">
        <v>8844660629</v>
      </c>
      <c r="D44" s="15">
        <v>0</v>
      </c>
      <c r="E44" s="15">
        <v>0</v>
      </c>
      <c r="F44" s="15">
        <v>0</v>
      </c>
      <c r="G44" s="15">
        <v>0</v>
      </c>
      <c r="H44" s="15">
        <v>0</v>
      </c>
      <c r="I44" s="15">
        <v>0</v>
      </c>
      <c r="J44" s="15">
        <v>0</v>
      </c>
      <c r="K44" s="15">
        <v>0</v>
      </c>
      <c r="L44" s="15">
        <v>0</v>
      </c>
      <c r="M44" s="15">
        <v>0</v>
      </c>
    </row>
    <row r="45" spans="2:13" ht="15.75" thickBot="1" x14ac:dyDescent="0.3">
      <c r="B45" s="6" t="s">
        <v>174</v>
      </c>
      <c r="C45" s="17">
        <f t="shared" ref="C45:M45" si="7">SUM(C10,C15,C36,C25,C38,C43+C41)</f>
        <v>82999715488</v>
      </c>
      <c r="D45" s="17">
        <f t="shared" si="7"/>
        <v>121097477877</v>
      </c>
      <c r="E45" s="17">
        <f t="shared" si="7"/>
        <v>206593893122</v>
      </c>
      <c r="F45" s="17">
        <f t="shared" si="7"/>
        <v>239430757335.20001</v>
      </c>
      <c r="G45" s="17">
        <f t="shared" si="7"/>
        <v>258479546529.89999</v>
      </c>
      <c r="H45" s="17">
        <f t="shared" si="7"/>
        <v>300889210552</v>
      </c>
      <c r="I45" s="17">
        <f t="shared" si="7"/>
        <v>328999387390</v>
      </c>
      <c r="J45" s="17">
        <f t="shared" si="7"/>
        <v>378997503959</v>
      </c>
      <c r="K45" s="17">
        <f t="shared" si="7"/>
        <v>390475775514</v>
      </c>
      <c r="L45" s="17">
        <f t="shared" si="7"/>
        <v>430000814579</v>
      </c>
      <c r="M45" s="17">
        <f t="shared" si="7"/>
        <v>530846353593</v>
      </c>
    </row>
    <row r="46" spans="2:13" ht="15.75" thickTop="1" x14ac:dyDescent="0.25">
      <c r="B46" s="7" t="s">
        <v>146</v>
      </c>
    </row>
    <row r="47" spans="2:13" ht="14.25" customHeight="1" x14ac:dyDescent="0.25">
      <c r="B47" s="19" t="s">
        <v>140</v>
      </c>
    </row>
    <row r="48" spans="2:13" x14ac:dyDescent="0.25">
      <c r="B48" s="7" t="s">
        <v>175</v>
      </c>
    </row>
    <row r="49" spans="3:13" x14ac:dyDescent="0.25">
      <c r="C49" s="18"/>
      <c r="D49" s="18"/>
      <c r="E49" s="18"/>
      <c r="F49" s="18"/>
      <c r="G49" s="18"/>
      <c r="H49" s="18"/>
      <c r="I49" s="18"/>
      <c r="J49" s="18"/>
      <c r="K49" s="18"/>
      <c r="L49" s="18"/>
      <c r="M49" s="18"/>
    </row>
  </sheetData>
  <mergeCells count="6">
    <mergeCell ref="B7:M7"/>
    <mergeCell ref="B2:M2"/>
    <mergeCell ref="B3:M3"/>
    <mergeCell ref="B4:M4"/>
    <mergeCell ref="B5:M5"/>
    <mergeCell ref="B6:M6"/>
  </mergeCells>
  <pageMargins left="0.7" right="0.7" top="0.75" bottom="0.75" header="0.3" footer="0.3"/>
  <pageSetup orientation="portrait" r:id="rId1"/>
  <ignoredErrors>
    <ignoredError sqref="J15 J2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K63"/>
  <sheetViews>
    <sheetView showGridLines="0" topLeftCell="A25" zoomScale="85" zoomScaleNormal="85" workbookViewId="0">
      <selection activeCell="K53" sqref="K53"/>
    </sheetView>
  </sheetViews>
  <sheetFormatPr defaultColWidth="9.140625" defaultRowHeight="15" x14ac:dyDescent="0.25"/>
  <cols>
    <col min="2" max="2" width="55.28515625" customWidth="1"/>
    <col min="3" max="3" width="18" bestFit="1" customWidth="1"/>
    <col min="4" max="5" width="17.85546875" customWidth="1"/>
    <col min="6" max="8" width="17.85546875" bestFit="1" customWidth="1"/>
    <col min="11" max="11" width="20.5703125" bestFit="1" customWidth="1"/>
  </cols>
  <sheetData>
    <row r="2" spans="2:8" ht="21" x14ac:dyDescent="0.25">
      <c r="B2" s="27" t="s">
        <v>0</v>
      </c>
      <c r="C2" s="28"/>
      <c r="D2" s="28"/>
      <c r="E2" s="28"/>
      <c r="F2" s="28"/>
      <c r="G2" s="28"/>
      <c r="H2" s="28"/>
    </row>
    <row r="3" spans="2:8" ht="18.75" x14ac:dyDescent="0.25">
      <c r="B3" s="29" t="s">
        <v>1</v>
      </c>
      <c r="C3" s="30"/>
      <c r="D3" s="30"/>
      <c r="E3" s="30"/>
      <c r="F3" s="30"/>
      <c r="G3" s="30"/>
      <c r="H3" s="30"/>
    </row>
    <row r="4" spans="2:8" x14ac:dyDescent="0.25">
      <c r="B4" s="31" t="s">
        <v>2</v>
      </c>
      <c r="C4" s="32"/>
      <c r="D4" s="32"/>
      <c r="E4" s="32"/>
      <c r="F4" s="32"/>
      <c r="G4" s="32"/>
      <c r="H4" s="32"/>
    </row>
    <row r="5" spans="2:8" x14ac:dyDescent="0.25">
      <c r="B5" s="33" t="s">
        <v>3</v>
      </c>
      <c r="C5" s="34"/>
      <c r="D5" s="34"/>
      <c r="E5" s="34"/>
      <c r="F5" s="34"/>
      <c r="G5" s="34"/>
      <c r="H5" s="34"/>
    </row>
    <row r="6" spans="2:8" x14ac:dyDescent="0.25">
      <c r="B6" s="33" t="s">
        <v>145</v>
      </c>
      <c r="C6" s="34"/>
      <c r="D6" s="34"/>
      <c r="E6" s="34"/>
      <c r="F6" s="34"/>
      <c r="G6" s="34"/>
      <c r="H6" s="34"/>
    </row>
    <row r="7" spans="2:8" x14ac:dyDescent="0.25">
      <c r="B7" s="26" t="s">
        <v>4</v>
      </c>
      <c r="C7" s="26"/>
      <c r="D7" s="26"/>
      <c r="E7" s="26"/>
      <c r="F7" s="26"/>
      <c r="G7" s="26"/>
      <c r="H7" s="26"/>
    </row>
    <row r="9" spans="2:8" x14ac:dyDescent="0.25">
      <c r="B9" s="1" t="s">
        <v>5</v>
      </c>
      <c r="C9" s="2">
        <v>2014</v>
      </c>
      <c r="D9" s="2">
        <v>2015</v>
      </c>
      <c r="E9" s="2">
        <v>2016</v>
      </c>
      <c r="F9" s="2">
        <v>2017</v>
      </c>
      <c r="G9" s="2">
        <v>2018</v>
      </c>
      <c r="H9" s="2">
        <v>2019</v>
      </c>
    </row>
    <row r="10" spans="2:8" x14ac:dyDescent="0.25">
      <c r="B10" s="3" t="s">
        <v>45</v>
      </c>
      <c r="C10" s="13">
        <f>SUM(C11:C14)</f>
        <v>105783132821</v>
      </c>
      <c r="D10" s="13">
        <f t="shared" ref="D10:H10" si="0">SUM(D11:D14)</f>
        <v>99105271581</v>
      </c>
      <c r="E10" s="13">
        <f t="shared" si="0"/>
        <v>113655037458</v>
      </c>
      <c r="F10" s="13">
        <f t="shared" si="0"/>
        <v>115426398933</v>
      </c>
      <c r="G10" s="13">
        <f t="shared" si="0"/>
        <v>132492337889</v>
      </c>
      <c r="H10" s="13">
        <f t="shared" si="0"/>
        <v>150649398449</v>
      </c>
    </row>
    <row r="11" spans="2:8" x14ac:dyDescent="0.25">
      <c r="B11" s="4" t="s">
        <v>30</v>
      </c>
      <c r="C11" s="18">
        <v>67549356558</v>
      </c>
      <c r="D11" s="18">
        <v>55111518642</v>
      </c>
      <c r="E11" s="18">
        <v>65963655375</v>
      </c>
      <c r="F11" s="18">
        <v>60520431252</v>
      </c>
      <c r="G11" s="18">
        <v>67876925160</v>
      </c>
      <c r="H11" s="18">
        <v>75146054071</v>
      </c>
    </row>
    <row r="12" spans="2:8" x14ac:dyDescent="0.25">
      <c r="B12" s="4" t="s">
        <v>111</v>
      </c>
      <c r="C12" s="18">
        <v>6381505068</v>
      </c>
      <c r="D12" s="18">
        <v>7052091642</v>
      </c>
      <c r="E12" s="18">
        <v>7359377719</v>
      </c>
      <c r="F12" s="18">
        <v>19598394362</v>
      </c>
      <c r="G12" s="18">
        <v>8551912757</v>
      </c>
      <c r="H12" s="18">
        <v>9204346936</v>
      </c>
    </row>
    <row r="13" spans="2:8" x14ac:dyDescent="0.25">
      <c r="B13" s="4" t="s">
        <v>47</v>
      </c>
      <c r="C13" s="18">
        <v>11953963726</v>
      </c>
      <c r="D13" s="18">
        <v>15956730182</v>
      </c>
      <c r="E13" s="18">
        <v>16780290914</v>
      </c>
      <c r="F13" s="18">
        <v>27611076767</v>
      </c>
      <c r="G13" s="18">
        <v>25701999929</v>
      </c>
      <c r="H13" s="18">
        <v>28220726087</v>
      </c>
    </row>
    <row r="14" spans="2:8" x14ac:dyDescent="0.25">
      <c r="B14" s="4" t="s">
        <v>112</v>
      </c>
      <c r="C14" s="18">
        <v>19898307469</v>
      </c>
      <c r="D14" s="18">
        <v>20984931115</v>
      </c>
      <c r="E14" s="18">
        <v>23551713450</v>
      </c>
      <c r="F14" s="18">
        <v>7696496552</v>
      </c>
      <c r="G14" s="18">
        <v>30361500043</v>
      </c>
      <c r="H14" s="18">
        <v>38078271355</v>
      </c>
    </row>
    <row r="15" spans="2:8" x14ac:dyDescent="0.25">
      <c r="B15" s="5" t="s">
        <v>113</v>
      </c>
      <c r="C15" s="13">
        <f>SUM(C16:C24)</f>
        <v>87231340121</v>
      </c>
      <c r="D15" s="13">
        <f t="shared" ref="D15:H15" si="1">SUM(D16:D24)</f>
        <v>87550895507</v>
      </c>
      <c r="E15" s="13">
        <f t="shared" si="1"/>
        <v>82997645984</v>
      </c>
      <c r="F15" s="13">
        <f t="shared" si="1"/>
        <v>89555039847</v>
      </c>
      <c r="G15" s="13">
        <f t="shared" si="1"/>
        <v>88741273860</v>
      </c>
      <c r="H15" s="13">
        <f t="shared" si="1"/>
        <v>112199782171</v>
      </c>
    </row>
    <row r="16" spans="2:8" x14ac:dyDescent="0.25">
      <c r="B16" s="4" t="s">
        <v>114</v>
      </c>
      <c r="C16" s="18">
        <v>2532742318</v>
      </c>
      <c r="D16" s="18">
        <v>3498881848</v>
      </c>
      <c r="E16" s="18">
        <v>4270129504</v>
      </c>
      <c r="F16" s="18">
        <v>5436171751</v>
      </c>
      <c r="G16" s="18">
        <v>6454906485</v>
      </c>
      <c r="H16" s="18">
        <v>7557192363</v>
      </c>
    </row>
    <row r="17" spans="2:8" x14ac:dyDescent="0.25">
      <c r="B17" s="4" t="s">
        <v>115</v>
      </c>
      <c r="C17" s="18">
        <v>7838166815</v>
      </c>
      <c r="D17" s="18">
        <v>8133549772</v>
      </c>
      <c r="E17" s="18">
        <v>8550258403</v>
      </c>
      <c r="F17" s="18">
        <v>9622999085</v>
      </c>
      <c r="G17" s="18">
        <v>11779377396</v>
      </c>
      <c r="H17" s="18">
        <v>11491466114</v>
      </c>
    </row>
    <row r="18" spans="2:8" x14ac:dyDescent="0.25">
      <c r="B18" s="4" t="s">
        <v>116</v>
      </c>
      <c r="C18" s="18">
        <v>2739707382</v>
      </c>
      <c r="D18" s="18">
        <v>3734900193</v>
      </c>
      <c r="E18" s="18">
        <v>3558817566</v>
      </c>
      <c r="F18" s="18">
        <v>4862692970</v>
      </c>
      <c r="G18" s="18">
        <v>6138557084</v>
      </c>
      <c r="H18" s="18">
        <v>6018879031</v>
      </c>
    </row>
    <row r="19" spans="2:8" x14ac:dyDescent="0.25">
      <c r="B19" s="4" t="s">
        <v>117</v>
      </c>
      <c r="C19" s="18">
        <v>43855160412</v>
      </c>
      <c r="D19" s="18">
        <v>42779283044</v>
      </c>
      <c r="E19" s="18">
        <v>34404865195</v>
      </c>
      <c r="F19" s="18">
        <v>32305974098</v>
      </c>
      <c r="G19" s="18">
        <v>23792349366</v>
      </c>
      <c r="H19" s="18">
        <v>35086041929</v>
      </c>
    </row>
    <row r="20" spans="2:8" x14ac:dyDescent="0.25">
      <c r="B20" s="4" t="s">
        <v>118</v>
      </c>
      <c r="C20" s="18">
        <v>25309124</v>
      </c>
      <c r="D20" s="18">
        <v>294029585</v>
      </c>
      <c r="E20" s="18">
        <v>491278714</v>
      </c>
      <c r="F20" s="18">
        <v>532959240</v>
      </c>
      <c r="G20" s="18">
        <v>445095203</v>
      </c>
      <c r="H20" s="18">
        <v>504956771</v>
      </c>
    </row>
    <row r="21" spans="2:8" x14ac:dyDescent="0.25">
      <c r="B21" s="4" t="s">
        <v>119</v>
      </c>
      <c r="C21" s="18">
        <v>25247297612</v>
      </c>
      <c r="D21" s="18">
        <v>23688319930</v>
      </c>
      <c r="E21" s="18">
        <v>26149473450</v>
      </c>
      <c r="F21" s="18">
        <v>29275383769</v>
      </c>
      <c r="G21" s="18">
        <v>29404506214</v>
      </c>
      <c r="H21" s="18">
        <v>40019956252</v>
      </c>
    </row>
    <row r="22" spans="2:8" x14ac:dyDescent="0.25">
      <c r="B22" s="4" t="s">
        <v>120</v>
      </c>
      <c r="C22" s="18">
        <v>456916497</v>
      </c>
      <c r="D22" s="18">
        <v>429641736</v>
      </c>
      <c r="E22" s="18">
        <v>439641736</v>
      </c>
      <c r="F22" s="18">
        <v>1139662951</v>
      </c>
      <c r="G22" s="18">
        <v>1313405510</v>
      </c>
      <c r="H22" s="18">
        <v>1358405510</v>
      </c>
    </row>
    <row r="23" spans="2:8" x14ac:dyDescent="0.25">
      <c r="B23" s="4" t="s">
        <v>121</v>
      </c>
      <c r="C23" s="18">
        <v>523063014</v>
      </c>
      <c r="D23" s="18">
        <v>583063014</v>
      </c>
      <c r="E23" s="18">
        <v>583063025</v>
      </c>
      <c r="F23" s="18">
        <v>583063025</v>
      </c>
      <c r="G23" s="18">
        <v>681063025</v>
      </c>
      <c r="H23" s="18">
        <v>711063025</v>
      </c>
    </row>
    <row r="24" spans="2:8" x14ac:dyDescent="0.25">
      <c r="B24" s="4" t="s">
        <v>122</v>
      </c>
      <c r="C24" s="18">
        <v>4012976947</v>
      </c>
      <c r="D24" s="18">
        <v>4409226385</v>
      </c>
      <c r="E24" s="18">
        <v>4550118391</v>
      </c>
      <c r="F24" s="18">
        <v>5796132958</v>
      </c>
      <c r="G24" s="18">
        <v>8732013577</v>
      </c>
      <c r="H24" s="18">
        <v>9451821176</v>
      </c>
    </row>
    <row r="25" spans="2:8" x14ac:dyDescent="0.25">
      <c r="B25" s="3" t="s">
        <v>123</v>
      </c>
      <c r="C25" s="15">
        <f>+C26+C27</f>
        <v>2234160742</v>
      </c>
      <c r="D25" s="15">
        <f t="shared" ref="D25:H25" si="2">+D26+D27</f>
        <v>2407318223</v>
      </c>
      <c r="E25" s="15">
        <f t="shared" si="2"/>
        <v>2779229955</v>
      </c>
      <c r="F25" s="15">
        <f t="shared" si="2"/>
        <v>2981842227</v>
      </c>
      <c r="G25" s="15">
        <f t="shared" si="2"/>
        <v>5598276936</v>
      </c>
      <c r="H25" s="15">
        <f t="shared" si="2"/>
        <v>6098830534</v>
      </c>
    </row>
    <row r="26" spans="2:8" x14ac:dyDescent="0.25">
      <c r="B26" s="4" t="s">
        <v>124</v>
      </c>
      <c r="C26" s="18">
        <v>1760349046</v>
      </c>
      <c r="D26" s="18">
        <v>1646964382</v>
      </c>
      <c r="E26" s="18">
        <v>1634088261</v>
      </c>
      <c r="F26" s="18">
        <v>1622623281</v>
      </c>
      <c r="G26" s="18">
        <v>1611631871</v>
      </c>
      <c r="H26" s="18">
        <v>489894338</v>
      </c>
    </row>
    <row r="27" spans="2:8" x14ac:dyDescent="0.25">
      <c r="B27" s="4" t="s">
        <v>125</v>
      </c>
      <c r="C27" s="18">
        <v>473811696</v>
      </c>
      <c r="D27" s="18">
        <v>760353841</v>
      </c>
      <c r="E27" s="18">
        <v>1145141694</v>
      </c>
      <c r="F27" s="18">
        <v>1359218946</v>
      </c>
      <c r="G27" s="18">
        <v>3986645065</v>
      </c>
      <c r="H27" s="18">
        <v>5608936196</v>
      </c>
    </row>
    <row r="28" spans="2:8" x14ac:dyDescent="0.25">
      <c r="B28" s="5" t="s">
        <v>126</v>
      </c>
      <c r="C28" s="13">
        <f>SUM(C29:C33)</f>
        <v>234870411119</v>
      </c>
      <c r="D28" s="13">
        <f t="shared" ref="D28:H28" si="3">SUM(D29:D33)</f>
        <v>252235561000</v>
      </c>
      <c r="E28" s="13">
        <f t="shared" si="3"/>
        <v>268992422521</v>
      </c>
      <c r="F28" s="13">
        <f t="shared" si="3"/>
        <v>301633339359</v>
      </c>
      <c r="G28" s="13">
        <f t="shared" si="3"/>
        <v>328419454182</v>
      </c>
      <c r="H28" s="13">
        <f t="shared" si="3"/>
        <v>348666396617</v>
      </c>
    </row>
    <row r="29" spans="2:8" x14ac:dyDescent="0.25">
      <c r="B29" s="4" t="s">
        <v>127</v>
      </c>
      <c r="C29" s="18">
        <v>8755364790</v>
      </c>
      <c r="D29" s="18">
        <v>8367378948</v>
      </c>
      <c r="E29" s="18">
        <v>9467582389</v>
      </c>
      <c r="F29" s="18">
        <v>11467302413</v>
      </c>
      <c r="G29" s="18">
        <v>14111067337</v>
      </c>
      <c r="H29" s="18">
        <v>16558216821</v>
      </c>
    </row>
    <row r="30" spans="2:8" x14ac:dyDescent="0.25">
      <c r="B30" s="4" t="s">
        <v>128</v>
      </c>
      <c r="C30" s="18">
        <v>50299483737</v>
      </c>
      <c r="D30" s="18">
        <v>58908546009</v>
      </c>
      <c r="E30" s="18">
        <v>60054120320</v>
      </c>
      <c r="F30" s="18">
        <v>71907052183</v>
      </c>
      <c r="G30" s="18">
        <v>78219104793</v>
      </c>
      <c r="H30" s="18">
        <v>75929264764</v>
      </c>
    </row>
    <row r="31" spans="2:8" x14ac:dyDescent="0.25">
      <c r="B31" s="4" t="s">
        <v>129</v>
      </c>
      <c r="C31" s="18">
        <v>4561109011</v>
      </c>
      <c r="D31" s="18">
        <v>4843756487</v>
      </c>
      <c r="E31" s="18">
        <v>5023536556</v>
      </c>
      <c r="F31" s="18">
        <v>4922499077</v>
      </c>
      <c r="G31" s="18">
        <v>6487168736</v>
      </c>
      <c r="H31" s="18">
        <v>6210381583</v>
      </c>
    </row>
    <row r="32" spans="2:8" x14ac:dyDescent="0.25">
      <c r="B32" s="4" t="s">
        <v>130</v>
      </c>
      <c r="C32" s="18">
        <v>118017861352</v>
      </c>
      <c r="D32" s="18">
        <v>124458444927</v>
      </c>
      <c r="E32" s="18">
        <v>136255730857</v>
      </c>
      <c r="F32" s="18">
        <v>150655451639</v>
      </c>
      <c r="G32" s="18">
        <v>161051047139</v>
      </c>
      <c r="H32" s="18">
        <v>185321754652</v>
      </c>
    </row>
    <row r="33" spans="2:11" x14ac:dyDescent="0.25">
      <c r="B33" s="4" t="s">
        <v>131</v>
      </c>
      <c r="C33" s="18">
        <v>53236592229</v>
      </c>
      <c r="D33" s="18">
        <v>55657434629</v>
      </c>
      <c r="E33" s="18">
        <v>58191452399</v>
      </c>
      <c r="F33" s="18">
        <v>62681034047</v>
      </c>
      <c r="G33" s="18">
        <v>68551066177</v>
      </c>
      <c r="H33" s="18">
        <v>64646778797</v>
      </c>
    </row>
    <row r="34" spans="2:11" x14ac:dyDescent="0.25">
      <c r="B34" s="3" t="s">
        <v>132</v>
      </c>
      <c r="C34" s="15">
        <f>+C35</f>
        <v>71465584950</v>
      </c>
      <c r="D34" s="15">
        <f t="shared" ref="D34:H34" si="4">+D35</f>
        <v>88017019279</v>
      </c>
      <c r="E34" s="15">
        <f t="shared" si="4"/>
        <v>97767441076</v>
      </c>
      <c r="F34" s="15">
        <f t="shared" si="4"/>
        <v>114810424715</v>
      </c>
      <c r="G34" s="15">
        <f t="shared" si="4"/>
        <v>134634881860</v>
      </c>
      <c r="H34" s="15">
        <f t="shared" si="4"/>
        <v>147841452782</v>
      </c>
    </row>
    <row r="35" spans="2:11" x14ac:dyDescent="0.25">
      <c r="B35" s="4" t="s">
        <v>133</v>
      </c>
      <c r="C35" s="18">
        <v>71465584950</v>
      </c>
      <c r="D35" s="18">
        <v>88017019279</v>
      </c>
      <c r="E35" s="18">
        <v>97767441076</v>
      </c>
      <c r="F35" s="18">
        <v>114810424715</v>
      </c>
      <c r="G35" s="18">
        <v>134634881860</v>
      </c>
      <c r="H35" s="18">
        <v>147841452782</v>
      </c>
    </row>
    <row r="36" spans="2:11" ht="15.75" thickBot="1" x14ac:dyDescent="0.3">
      <c r="B36" s="6" t="s">
        <v>27</v>
      </c>
      <c r="C36" s="17">
        <f>SUM(C10,C28,C34,C15,C25,)</f>
        <v>501584629753</v>
      </c>
      <c r="D36" s="17">
        <f t="shared" ref="D36:H36" si="5">SUM(D10,D28,D34,D15,D25,)</f>
        <v>529316065590</v>
      </c>
      <c r="E36" s="17">
        <f t="shared" si="5"/>
        <v>566191776994</v>
      </c>
      <c r="F36" s="17">
        <f t="shared" si="5"/>
        <v>624407045081</v>
      </c>
      <c r="G36" s="17">
        <f t="shared" si="5"/>
        <v>689886224727</v>
      </c>
      <c r="H36" s="17">
        <f t="shared" si="5"/>
        <v>765455860553</v>
      </c>
    </row>
    <row r="37" spans="2:11" ht="15.75" thickTop="1" x14ac:dyDescent="0.25">
      <c r="B37" s="1" t="s">
        <v>171</v>
      </c>
      <c r="C37" s="2">
        <v>2014</v>
      </c>
      <c r="D37" s="2">
        <v>2015</v>
      </c>
      <c r="E37" s="2">
        <v>2016</v>
      </c>
      <c r="F37" s="2">
        <v>2017</v>
      </c>
      <c r="G37" s="2">
        <v>2018</v>
      </c>
      <c r="H37" s="2">
        <v>2019</v>
      </c>
    </row>
    <row r="38" spans="2:11" s="3" customFormat="1" x14ac:dyDescent="0.25">
      <c r="B38" s="3" t="s">
        <v>151</v>
      </c>
      <c r="C38" s="15">
        <f>C39</f>
        <v>108252186324</v>
      </c>
      <c r="D38" s="15">
        <f t="shared" ref="D38:H39" si="6">D39</f>
        <v>101582852437</v>
      </c>
      <c r="E38" s="15">
        <f t="shared" si="6"/>
        <v>97366258686</v>
      </c>
      <c r="F38" s="15">
        <f t="shared" si="6"/>
        <v>86992326055</v>
      </c>
      <c r="G38" s="15">
        <f t="shared" si="6"/>
        <v>125728164803</v>
      </c>
      <c r="H38" s="15">
        <f t="shared" si="6"/>
        <v>156354685798</v>
      </c>
    </row>
    <row r="39" spans="2:11" s="3" customFormat="1" x14ac:dyDescent="0.25">
      <c r="B39" s="21" t="s">
        <v>152</v>
      </c>
      <c r="C39" s="15">
        <f>C40</f>
        <v>108252186324</v>
      </c>
      <c r="D39" s="15">
        <f t="shared" si="6"/>
        <v>101582852437</v>
      </c>
      <c r="E39" s="15">
        <f t="shared" si="6"/>
        <v>97366258686</v>
      </c>
      <c r="F39" s="15">
        <f t="shared" si="6"/>
        <v>86992326055</v>
      </c>
      <c r="G39" s="15">
        <f t="shared" si="6"/>
        <v>125728164803</v>
      </c>
      <c r="H39" s="15">
        <f t="shared" si="6"/>
        <v>156354685798</v>
      </c>
    </row>
    <row r="40" spans="2:11" x14ac:dyDescent="0.25">
      <c r="B40" s="20" t="s">
        <v>153</v>
      </c>
      <c r="C40" s="22">
        <v>108252186324</v>
      </c>
      <c r="D40" s="22">
        <v>101582852437</v>
      </c>
      <c r="E40" s="22">
        <v>97366258686</v>
      </c>
      <c r="F40" s="22">
        <v>86992326055</v>
      </c>
      <c r="G40" s="22">
        <v>125728164803</v>
      </c>
      <c r="H40" s="22">
        <v>156354685798</v>
      </c>
      <c r="K40" s="22"/>
    </row>
    <row r="41" spans="2:11" s="3" customFormat="1" x14ac:dyDescent="0.25">
      <c r="B41" s="3" t="s">
        <v>154</v>
      </c>
      <c r="C41" s="15">
        <f>C42+C44</f>
        <v>0</v>
      </c>
      <c r="D41" s="15">
        <f t="shared" ref="D41:H41" si="7">D42+D44</f>
        <v>35000000</v>
      </c>
      <c r="E41" s="15">
        <f t="shared" si="7"/>
        <v>0</v>
      </c>
      <c r="F41" s="15">
        <f t="shared" si="7"/>
        <v>0</v>
      </c>
      <c r="G41" s="15">
        <f t="shared" si="7"/>
        <v>0</v>
      </c>
      <c r="H41" s="15">
        <f t="shared" si="7"/>
        <v>0</v>
      </c>
    </row>
    <row r="42" spans="2:11" s="3" customFormat="1" x14ac:dyDescent="0.25">
      <c r="B42" s="3" t="s">
        <v>155</v>
      </c>
      <c r="C42" s="15">
        <f>C43</f>
        <v>0</v>
      </c>
      <c r="D42" s="15">
        <f t="shared" ref="D42:H42" si="8">D43</f>
        <v>35000000</v>
      </c>
      <c r="E42" s="15">
        <f t="shared" si="8"/>
        <v>0</v>
      </c>
      <c r="F42" s="15">
        <f t="shared" si="8"/>
        <v>0</v>
      </c>
      <c r="G42" s="15">
        <f t="shared" si="8"/>
        <v>0</v>
      </c>
      <c r="H42" s="15">
        <f t="shared" si="8"/>
        <v>0</v>
      </c>
    </row>
    <row r="43" spans="2:11" x14ac:dyDescent="0.25">
      <c r="B43" t="s">
        <v>156</v>
      </c>
      <c r="C43" s="22">
        <v>0</v>
      </c>
      <c r="D43" s="22">
        <v>35000000</v>
      </c>
      <c r="E43" s="22">
        <v>0</v>
      </c>
      <c r="F43" s="22">
        <v>0</v>
      </c>
      <c r="G43" s="22">
        <v>0</v>
      </c>
      <c r="H43" s="22">
        <v>0</v>
      </c>
    </row>
    <row r="44" spans="2:11" s="3" customFormat="1" x14ac:dyDescent="0.25">
      <c r="B44" s="3" t="s">
        <v>157</v>
      </c>
      <c r="C44" s="15">
        <f>C45</f>
        <v>0</v>
      </c>
      <c r="D44" s="15">
        <f t="shared" ref="D44:H44" si="9">D45</f>
        <v>0</v>
      </c>
      <c r="E44" s="15">
        <f t="shared" si="9"/>
        <v>0</v>
      </c>
      <c r="F44" s="15">
        <f t="shared" si="9"/>
        <v>0</v>
      </c>
      <c r="G44" s="15">
        <f t="shared" si="9"/>
        <v>0</v>
      </c>
      <c r="H44" s="15">
        <f t="shared" si="9"/>
        <v>0</v>
      </c>
      <c r="K44" s="22"/>
    </row>
    <row r="45" spans="2:11" x14ac:dyDescent="0.25">
      <c r="B45" t="s">
        <v>158</v>
      </c>
      <c r="C45" s="22">
        <v>0</v>
      </c>
      <c r="D45" s="22">
        <v>0</v>
      </c>
      <c r="E45" s="22">
        <v>0</v>
      </c>
      <c r="F45" s="22">
        <v>0</v>
      </c>
      <c r="G45" s="22">
        <v>0</v>
      </c>
      <c r="H45" s="22">
        <v>0</v>
      </c>
      <c r="K45" s="22"/>
    </row>
    <row r="46" spans="2:11" s="3" customFormat="1" x14ac:dyDescent="0.25">
      <c r="B46" s="3" t="s">
        <v>159</v>
      </c>
      <c r="C46" s="15">
        <f>C47+C49</f>
        <v>2000000000</v>
      </c>
      <c r="D46" s="15">
        <f t="shared" ref="D46:H46" si="10">D47+D49</f>
        <v>0</v>
      </c>
      <c r="E46" s="15">
        <f t="shared" si="10"/>
        <v>0</v>
      </c>
      <c r="F46" s="15">
        <f t="shared" si="10"/>
        <v>0</v>
      </c>
      <c r="G46" s="15">
        <f t="shared" si="10"/>
        <v>950950887</v>
      </c>
      <c r="H46" s="15">
        <f t="shared" si="10"/>
        <v>0</v>
      </c>
    </row>
    <row r="47" spans="2:11" s="3" customFormat="1" x14ac:dyDescent="0.25">
      <c r="B47" s="3" t="s">
        <v>160</v>
      </c>
      <c r="C47" s="15">
        <f>C48</f>
        <v>2000000000</v>
      </c>
      <c r="D47" s="15">
        <f t="shared" ref="D47:H47" si="11">D48</f>
        <v>0</v>
      </c>
      <c r="E47" s="15">
        <f t="shared" si="11"/>
        <v>0</v>
      </c>
      <c r="F47" s="15">
        <f t="shared" si="11"/>
        <v>0</v>
      </c>
      <c r="G47" s="15">
        <f t="shared" si="11"/>
        <v>0</v>
      </c>
      <c r="H47" s="15">
        <f t="shared" si="11"/>
        <v>0</v>
      </c>
    </row>
    <row r="48" spans="2:11" x14ac:dyDescent="0.25">
      <c r="B48" t="s">
        <v>161</v>
      </c>
      <c r="C48" s="22">
        <v>2000000000</v>
      </c>
      <c r="D48" s="22">
        <v>0</v>
      </c>
      <c r="E48" s="22">
        <v>0</v>
      </c>
      <c r="F48" s="22">
        <v>0</v>
      </c>
      <c r="G48" s="22">
        <v>0</v>
      </c>
      <c r="H48" s="22">
        <v>0</v>
      </c>
    </row>
    <row r="49" spans="2:8" s="3" customFormat="1" x14ac:dyDescent="0.25">
      <c r="B49" s="3" t="s">
        <v>162</v>
      </c>
      <c r="C49" s="15">
        <f>C50</f>
        <v>0</v>
      </c>
      <c r="D49" s="15">
        <f t="shared" ref="D49:H49" si="12">D50</f>
        <v>0</v>
      </c>
      <c r="E49" s="15">
        <f t="shared" si="12"/>
        <v>0</v>
      </c>
      <c r="F49" s="15">
        <f t="shared" si="12"/>
        <v>0</v>
      </c>
      <c r="G49" s="15">
        <f t="shared" si="12"/>
        <v>950950887</v>
      </c>
      <c r="H49" s="15">
        <f t="shared" si="12"/>
        <v>0</v>
      </c>
    </row>
    <row r="50" spans="2:8" x14ac:dyDescent="0.25">
      <c r="B50" t="s">
        <v>163</v>
      </c>
      <c r="C50" s="22">
        <v>0</v>
      </c>
      <c r="D50" s="22">
        <v>0</v>
      </c>
      <c r="E50" s="22">
        <v>0</v>
      </c>
      <c r="F50" s="22">
        <v>0</v>
      </c>
      <c r="G50" s="22">
        <v>950950887</v>
      </c>
      <c r="H50" s="22">
        <v>0</v>
      </c>
    </row>
    <row r="51" spans="2:8" s="3" customFormat="1" x14ac:dyDescent="0.25">
      <c r="B51" s="3" t="s">
        <v>164</v>
      </c>
      <c r="C51" s="15">
        <f>C52+C54+C56</f>
        <v>1300000000</v>
      </c>
      <c r="D51" s="15">
        <f t="shared" ref="D51:H51" si="13">D52+D54+D56</f>
        <v>0</v>
      </c>
      <c r="E51" s="15">
        <f t="shared" si="13"/>
        <v>0</v>
      </c>
      <c r="F51" s="15">
        <f t="shared" si="13"/>
        <v>0</v>
      </c>
      <c r="G51" s="15">
        <f t="shared" si="13"/>
        <v>0</v>
      </c>
      <c r="H51" s="15">
        <f t="shared" si="13"/>
        <v>0</v>
      </c>
    </row>
    <row r="52" spans="2:8" s="3" customFormat="1" x14ac:dyDescent="0.25">
      <c r="B52" s="3" t="s">
        <v>165</v>
      </c>
      <c r="C52" s="15">
        <f>C53</f>
        <v>1300000000</v>
      </c>
      <c r="D52" s="15">
        <f t="shared" ref="D52:H52" si="14">D53</f>
        <v>0</v>
      </c>
      <c r="E52" s="15">
        <f t="shared" si="14"/>
        <v>0</v>
      </c>
      <c r="F52" s="15">
        <f t="shared" si="14"/>
        <v>0</v>
      </c>
      <c r="G52" s="15">
        <f t="shared" si="14"/>
        <v>0</v>
      </c>
      <c r="H52" s="15">
        <f t="shared" si="14"/>
        <v>0</v>
      </c>
    </row>
    <row r="53" spans="2:8" x14ac:dyDescent="0.25">
      <c r="B53" t="s">
        <v>166</v>
      </c>
      <c r="C53" s="22">
        <v>1300000000</v>
      </c>
      <c r="D53" s="22">
        <v>0</v>
      </c>
      <c r="E53" s="22">
        <v>0</v>
      </c>
      <c r="F53" s="22">
        <v>0</v>
      </c>
      <c r="G53" s="22">
        <v>0</v>
      </c>
      <c r="H53" s="22">
        <v>0</v>
      </c>
    </row>
    <row r="54" spans="2:8" s="3" customFormat="1" x14ac:dyDescent="0.25">
      <c r="B54" s="3" t="s">
        <v>167</v>
      </c>
      <c r="C54" s="15">
        <f>C55</f>
        <v>0</v>
      </c>
      <c r="D54" s="15">
        <f t="shared" ref="D54:H54" si="15">D55</f>
        <v>0</v>
      </c>
      <c r="E54" s="15">
        <f t="shared" si="15"/>
        <v>0</v>
      </c>
      <c r="F54" s="15">
        <f t="shared" si="15"/>
        <v>0</v>
      </c>
      <c r="G54" s="15">
        <f t="shared" si="15"/>
        <v>0</v>
      </c>
      <c r="H54" s="15">
        <f t="shared" si="15"/>
        <v>0</v>
      </c>
    </row>
    <row r="55" spans="2:8" x14ac:dyDescent="0.25">
      <c r="B55" t="s">
        <v>168</v>
      </c>
      <c r="C55" s="22">
        <v>0</v>
      </c>
      <c r="D55" s="22">
        <v>0</v>
      </c>
      <c r="E55" s="22">
        <v>0</v>
      </c>
      <c r="F55" s="22">
        <v>0</v>
      </c>
      <c r="G55" s="22">
        <v>0</v>
      </c>
      <c r="H55" s="22">
        <v>0</v>
      </c>
    </row>
    <row r="56" spans="2:8" s="3" customFormat="1" x14ac:dyDescent="0.25">
      <c r="B56" s="3" t="s">
        <v>169</v>
      </c>
      <c r="C56" s="15">
        <f>C57</f>
        <v>0</v>
      </c>
      <c r="D56" s="15">
        <f t="shared" ref="D56:H56" si="16">D57</f>
        <v>0</v>
      </c>
      <c r="E56" s="15">
        <f t="shared" si="16"/>
        <v>0</v>
      </c>
      <c r="F56" s="15">
        <f t="shared" si="16"/>
        <v>0</v>
      </c>
      <c r="G56" s="15">
        <f t="shared" si="16"/>
        <v>0</v>
      </c>
      <c r="H56" s="15">
        <f t="shared" si="16"/>
        <v>0</v>
      </c>
    </row>
    <row r="57" spans="2:8" x14ac:dyDescent="0.25">
      <c r="B57" t="s">
        <v>170</v>
      </c>
      <c r="C57" s="22">
        <v>0</v>
      </c>
      <c r="D57" s="22">
        <v>0</v>
      </c>
      <c r="E57" s="22">
        <v>0</v>
      </c>
      <c r="F57" s="22">
        <v>0</v>
      </c>
      <c r="G57" s="22">
        <v>0</v>
      </c>
      <c r="H57" s="22">
        <v>0</v>
      </c>
    </row>
    <row r="58" spans="2:8" ht="15.75" thickBot="1" x14ac:dyDescent="0.3">
      <c r="B58" s="6" t="s">
        <v>172</v>
      </c>
      <c r="C58" s="17">
        <f>C38+C41+C46+C51</f>
        <v>111552186324</v>
      </c>
      <c r="D58" s="17">
        <f t="shared" ref="D58:H58" si="17">D38+D41+D46+D51</f>
        <v>101617852437</v>
      </c>
      <c r="E58" s="17">
        <f t="shared" si="17"/>
        <v>97366258686</v>
      </c>
      <c r="F58" s="17">
        <f t="shared" si="17"/>
        <v>86992326055</v>
      </c>
      <c r="G58" s="17">
        <f t="shared" si="17"/>
        <v>126679115690</v>
      </c>
      <c r="H58" s="17">
        <f t="shared" si="17"/>
        <v>156354685798</v>
      </c>
    </row>
    <row r="59" spans="2:8" ht="16.5" thickTop="1" thickBot="1" x14ac:dyDescent="0.3">
      <c r="B59" s="6" t="s">
        <v>173</v>
      </c>
      <c r="C59" s="23">
        <f>C58+C36</f>
        <v>613136816077</v>
      </c>
      <c r="D59" s="23">
        <f t="shared" ref="D59:H59" si="18">D58+D36</f>
        <v>630933918027</v>
      </c>
      <c r="E59" s="23">
        <f t="shared" si="18"/>
        <v>663558035680</v>
      </c>
      <c r="F59" s="23">
        <f t="shared" si="18"/>
        <v>711399371136</v>
      </c>
      <c r="G59" s="23">
        <f t="shared" si="18"/>
        <v>816565340417</v>
      </c>
      <c r="H59" s="23">
        <f t="shared" si="18"/>
        <v>921810546351</v>
      </c>
    </row>
    <row r="60" spans="2:8" ht="15.75" thickTop="1" x14ac:dyDescent="0.25">
      <c r="C60" s="24"/>
      <c r="D60" s="24"/>
      <c r="E60" s="24"/>
      <c r="F60" s="24"/>
      <c r="G60" s="24"/>
      <c r="H60" s="24"/>
    </row>
    <row r="61" spans="2:8" x14ac:dyDescent="0.25">
      <c r="B61" s="7" t="s">
        <v>146</v>
      </c>
      <c r="C61" s="24"/>
      <c r="D61" s="24"/>
      <c r="E61" s="24"/>
      <c r="F61" s="24"/>
      <c r="G61" s="24"/>
      <c r="H61" s="24"/>
    </row>
    <row r="62" spans="2:8" x14ac:dyDescent="0.25">
      <c r="C62" s="25"/>
      <c r="D62" s="25"/>
      <c r="E62" s="25"/>
      <c r="F62" s="25"/>
      <c r="G62" s="25"/>
      <c r="H62" s="25"/>
    </row>
    <row r="63" spans="2:8" x14ac:dyDescent="0.25">
      <c r="C63" s="25"/>
      <c r="D63" s="25"/>
      <c r="E63" s="25"/>
      <c r="F63" s="25"/>
      <c r="G63" s="25"/>
      <c r="H63" s="25"/>
    </row>
  </sheetData>
  <mergeCells count="6">
    <mergeCell ref="B6:H6"/>
    <mergeCell ref="B7:H7"/>
    <mergeCell ref="B2:H2"/>
    <mergeCell ref="B3:H3"/>
    <mergeCell ref="B4:H4"/>
    <mergeCell ref="B5:H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1967-1968</vt:lpstr>
      <vt:lpstr>1969</vt:lpstr>
      <vt:lpstr>1970-1971</vt:lpstr>
      <vt:lpstr>1972-1974</vt:lpstr>
      <vt:lpstr>1975-2002</vt:lpstr>
      <vt:lpstr>2003-2013</vt:lpstr>
      <vt:lpstr>2014-2019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Pansante Estudios Economicos</dc:creator>
  <cp:lastModifiedBy>Laura Castellanos Olivo</cp:lastModifiedBy>
  <dcterms:created xsi:type="dcterms:W3CDTF">2019-05-13T12:49:36Z</dcterms:created>
  <dcterms:modified xsi:type="dcterms:W3CDTF">2019-06-07T16:03:58Z</dcterms:modified>
</cp:coreProperties>
</file>